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ED\Google Drive\HomeBroker\"/>
    </mc:Choice>
  </mc:AlternateContent>
  <xr:revisionPtr revIDLastSave="0" documentId="13_ncr:1_{8D7EC992-F24E-4BAD-8ED7-513B9557A1BF}" xr6:coauthVersionLast="47" xr6:coauthVersionMax="47" xr10:uidLastSave="{00000000-0000-0000-0000-000000000000}"/>
  <bookViews>
    <workbookView xWindow="9495" yWindow="1455" windowWidth="14835" windowHeight="11385" tabRatio="813" activeTab="3" xr2:uid="{00000000-000D-0000-FFFF-FFFF00000000}"/>
  </bookViews>
  <sheets>
    <sheet name="GGAL -AG" sheetId="27" r:id="rId1"/>
    <sheet name="GGAL -OC" sheetId="31" r:id="rId2"/>
    <sheet name="BONOS" sheetId="20" r:id="rId3"/>
    <sheet name="HomeBroker" sheetId="33" r:id="rId4"/>
    <sheet name="Tickers" sheetId="3" r:id="rId5"/>
  </sheets>
  <definedNames>
    <definedName name="Leyenda" localSheetId="0">#REF!</definedName>
    <definedName name="Leyenda" localSheetId="1">#REF!</definedName>
    <definedName name="PrecioGGAL" localSheetId="0">#REF!</definedName>
    <definedName name="PrecioGGAL" localSheetId="1">#REF!</definedName>
    <definedName name="PrecioGGAL">#REF!</definedName>
    <definedName name="RangoGGALCalls" localSheetId="0">'GGAL -AG'!$R$14:$S$46</definedName>
    <definedName name="RangoGGALCalls" localSheetId="1">'GGAL -OC'!$R$14:$S$46</definedName>
    <definedName name="RangoGGALCalls">#REF!</definedName>
    <definedName name="RangoGGALPuts" localSheetId="0">'GGAL -AG'!$R$14:$AF$46</definedName>
    <definedName name="RangoGGALPuts" localSheetId="1">'GGAL -OC'!$R$14:$AF$46</definedName>
    <definedName name="RangoGGALPu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8" i="31" l="1"/>
  <c r="Q48" i="27"/>
  <c r="O1" i="20"/>
  <c r="P1" i="20" s="1"/>
  <c r="Q1" i="20" s="1"/>
  <c r="B76" i="31"/>
  <c r="Q45" i="31"/>
  <c r="AP42" i="31"/>
  <c r="AO42" i="31"/>
  <c r="AN42" i="31"/>
  <c r="AM42" i="31"/>
  <c r="AL42" i="31"/>
  <c r="AK42" i="31"/>
  <c r="AD42" i="31"/>
  <c r="AC42" i="31"/>
  <c r="AB42" i="31"/>
  <c r="AA42" i="31"/>
  <c r="Z42" i="31"/>
  <c r="Y42" i="31"/>
  <c r="AP41" i="31"/>
  <c r="AO41" i="31"/>
  <c r="AN41" i="31"/>
  <c r="AM41" i="31"/>
  <c r="AL41" i="31"/>
  <c r="AK41" i="31"/>
  <c r="AD41" i="31"/>
  <c r="AC41" i="31"/>
  <c r="AB41" i="31"/>
  <c r="AA41" i="31"/>
  <c r="Z41" i="31"/>
  <c r="Y41" i="31"/>
  <c r="AP40" i="31"/>
  <c r="AO40" i="31"/>
  <c r="AN40" i="31"/>
  <c r="AM40" i="31"/>
  <c r="AL40" i="31"/>
  <c r="AK40" i="31"/>
  <c r="AD40" i="31"/>
  <c r="AC40" i="31"/>
  <c r="AB40" i="31"/>
  <c r="AA40" i="31"/>
  <c r="Z40" i="31"/>
  <c r="Y40" i="31"/>
  <c r="AP39" i="31"/>
  <c r="AO39" i="31"/>
  <c r="AN39" i="31"/>
  <c r="AM39" i="31"/>
  <c r="AL39" i="31"/>
  <c r="AK39" i="31"/>
  <c r="AD39" i="31"/>
  <c r="AC39" i="31"/>
  <c r="AB39" i="31"/>
  <c r="AA39" i="31"/>
  <c r="Z39" i="31"/>
  <c r="Y39" i="31"/>
  <c r="AP38" i="31"/>
  <c r="AO38" i="31"/>
  <c r="AN38" i="31"/>
  <c r="AM38" i="31"/>
  <c r="AL38" i="31"/>
  <c r="AK38" i="31"/>
  <c r="AD38" i="31"/>
  <c r="AC38" i="31"/>
  <c r="AB38" i="31"/>
  <c r="AA38" i="31"/>
  <c r="Z38" i="31"/>
  <c r="Y38" i="31"/>
  <c r="AP37" i="31"/>
  <c r="AO37" i="31"/>
  <c r="AN37" i="31"/>
  <c r="AM37" i="31"/>
  <c r="AL37" i="31"/>
  <c r="AK37" i="31"/>
  <c r="AD37" i="31"/>
  <c r="AC37" i="31"/>
  <c r="AB37" i="31"/>
  <c r="AA37" i="31"/>
  <c r="Z37" i="31"/>
  <c r="Y37" i="31"/>
  <c r="AP36" i="31"/>
  <c r="AO36" i="31"/>
  <c r="AN36" i="31"/>
  <c r="AM36" i="31"/>
  <c r="AL36" i="31"/>
  <c r="AK36" i="31"/>
  <c r="AD36" i="31"/>
  <c r="AC36" i="31"/>
  <c r="AB36" i="31"/>
  <c r="AA36" i="31"/>
  <c r="Z36" i="31"/>
  <c r="Y36" i="31"/>
  <c r="AP35" i="31"/>
  <c r="AO35" i="31"/>
  <c r="AN35" i="31"/>
  <c r="AM35" i="31"/>
  <c r="AL35" i="31"/>
  <c r="AK35" i="31"/>
  <c r="AD35" i="31"/>
  <c r="AC35" i="31"/>
  <c r="AB35" i="31"/>
  <c r="AA35" i="31"/>
  <c r="Z35" i="31"/>
  <c r="Y35" i="31"/>
  <c r="AP34" i="31"/>
  <c r="AO34" i="31"/>
  <c r="AN34" i="31"/>
  <c r="AM34" i="31"/>
  <c r="AL34" i="31"/>
  <c r="AK34" i="31"/>
  <c r="AD34" i="31"/>
  <c r="AC34" i="31"/>
  <c r="AB34" i="31"/>
  <c r="AA34" i="31"/>
  <c r="Z34" i="31"/>
  <c r="Y34" i="31"/>
  <c r="AP33" i="31"/>
  <c r="AO33" i="31"/>
  <c r="AN33" i="31"/>
  <c r="AM33" i="31"/>
  <c r="AL33" i="31"/>
  <c r="AK33" i="31"/>
  <c r="AD33" i="31"/>
  <c r="AC33" i="31"/>
  <c r="AB33" i="31"/>
  <c r="AA33" i="31"/>
  <c r="Z33" i="31"/>
  <c r="Y33" i="31"/>
  <c r="AP32" i="31"/>
  <c r="AO32" i="31"/>
  <c r="AN32" i="31"/>
  <c r="AM32" i="31"/>
  <c r="AL32" i="31"/>
  <c r="AK32" i="31"/>
  <c r="AD32" i="31"/>
  <c r="AC32" i="31"/>
  <c r="AB32" i="31"/>
  <c r="AA32" i="31"/>
  <c r="Z32" i="31"/>
  <c r="Y32" i="31"/>
  <c r="AP31" i="31"/>
  <c r="AO31" i="31"/>
  <c r="AN31" i="31"/>
  <c r="AM31" i="31"/>
  <c r="AL31" i="31"/>
  <c r="AK31" i="31"/>
  <c r="AD31" i="31"/>
  <c r="AC31" i="31"/>
  <c r="AB31" i="31"/>
  <c r="AA31" i="31"/>
  <c r="Z31" i="31"/>
  <c r="Y31" i="31"/>
  <c r="AP30" i="31"/>
  <c r="AO30" i="31"/>
  <c r="AN30" i="31"/>
  <c r="AM30" i="31"/>
  <c r="AL30" i="31"/>
  <c r="AK30" i="31"/>
  <c r="AD30" i="31"/>
  <c r="AC30" i="31"/>
  <c r="AB30" i="31"/>
  <c r="AA30" i="31"/>
  <c r="Z30" i="31"/>
  <c r="Y30" i="31"/>
  <c r="AP29" i="31"/>
  <c r="AO29" i="31"/>
  <c r="AN29" i="31"/>
  <c r="AM29" i="31"/>
  <c r="AL29" i="31"/>
  <c r="AK29" i="31"/>
  <c r="AD29" i="31"/>
  <c r="AC29" i="31"/>
  <c r="AB29" i="31"/>
  <c r="AA29" i="31"/>
  <c r="Z29" i="31"/>
  <c r="Y29" i="31"/>
  <c r="AP28" i="31"/>
  <c r="AO28" i="31"/>
  <c r="AN28" i="31"/>
  <c r="AM28" i="31"/>
  <c r="AL28" i="31"/>
  <c r="AK28" i="31"/>
  <c r="AD28" i="31"/>
  <c r="AC28" i="31"/>
  <c r="AB28" i="31"/>
  <c r="AA28" i="31"/>
  <c r="Z28" i="31"/>
  <c r="Y28" i="31"/>
  <c r="AP27" i="31"/>
  <c r="AO27" i="31"/>
  <c r="AN27" i="31"/>
  <c r="AM27" i="31"/>
  <c r="AL27" i="31"/>
  <c r="AK27" i="31"/>
  <c r="AD27" i="31"/>
  <c r="AC27" i="31"/>
  <c r="AB27" i="31"/>
  <c r="AA27" i="31"/>
  <c r="Z27" i="31"/>
  <c r="Y27" i="31"/>
  <c r="AP26" i="31"/>
  <c r="AO26" i="31"/>
  <c r="AN26" i="31"/>
  <c r="AM26" i="31"/>
  <c r="AL26" i="31"/>
  <c r="AK26" i="31"/>
  <c r="AD26" i="31"/>
  <c r="AC26" i="31"/>
  <c r="AB26" i="31"/>
  <c r="AA26" i="31"/>
  <c r="Z26" i="31"/>
  <c r="Y26" i="31"/>
  <c r="AP25" i="31"/>
  <c r="AO25" i="31"/>
  <c r="AN25" i="31"/>
  <c r="AM25" i="31"/>
  <c r="AL25" i="31"/>
  <c r="AK25" i="31"/>
  <c r="AD25" i="31"/>
  <c r="AC25" i="31"/>
  <c r="AB25" i="31"/>
  <c r="AA25" i="31"/>
  <c r="Z25" i="31"/>
  <c r="Y25" i="31"/>
  <c r="AP24" i="31"/>
  <c r="AO24" i="31"/>
  <c r="AN24" i="31"/>
  <c r="AM24" i="31"/>
  <c r="AL24" i="31"/>
  <c r="AK24" i="31"/>
  <c r="AD24" i="31"/>
  <c r="AC24" i="31"/>
  <c r="AB24" i="31"/>
  <c r="AA24" i="31"/>
  <c r="Z24" i="31"/>
  <c r="Y24" i="31"/>
  <c r="AP23" i="31"/>
  <c r="AO23" i="31"/>
  <c r="AN23" i="31"/>
  <c r="AM23" i="31"/>
  <c r="AL23" i="31"/>
  <c r="AK23" i="31"/>
  <c r="AD23" i="31"/>
  <c r="AC23" i="31"/>
  <c r="AB23" i="31"/>
  <c r="AA23" i="31"/>
  <c r="Z23" i="31"/>
  <c r="Y23" i="31"/>
  <c r="AP22" i="31"/>
  <c r="AO22" i="31"/>
  <c r="AN22" i="31"/>
  <c r="AM22" i="31"/>
  <c r="AL22" i="31"/>
  <c r="AK22" i="31"/>
  <c r="AD22" i="31"/>
  <c r="AC22" i="31"/>
  <c r="AB22" i="31"/>
  <c r="AA22" i="31"/>
  <c r="Z22" i="31"/>
  <c r="Y22" i="31"/>
  <c r="AP21" i="31"/>
  <c r="AO21" i="31"/>
  <c r="AN21" i="31"/>
  <c r="AM21" i="31"/>
  <c r="AL21" i="31"/>
  <c r="AK21" i="31"/>
  <c r="AD21" i="31"/>
  <c r="AC21" i="31"/>
  <c r="AB21" i="31"/>
  <c r="AA21" i="31"/>
  <c r="Z21" i="31"/>
  <c r="Y21" i="31"/>
  <c r="AP20" i="31"/>
  <c r="AO20" i="31"/>
  <c r="AN20" i="31"/>
  <c r="AM20" i="31"/>
  <c r="AL20" i="31"/>
  <c r="AK20" i="31"/>
  <c r="AD20" i="31"/>
  <c r="AC20" i="31"/>
  <c r="AB20" i="31"/>
  <c r="AA20" i="31"/>
  <c r="Z20" i="31"/>
  <c r="Y20" i="31"/>
  <c r="AP19" i="31"/>
  <c r="AO19" i="31"/>
  <c r="AN19" i="31"/>
  <c r="AM19" i="31"/>
  <c r="AL19" i="31"/>
  <c r="AK19" i="31"/>
  <c r="AD19" i="31"/>
  <c r="AC19" i="31"/>
  <c r="AB19" i="31"/>
  <c r="AA19" i="31"/>
  <c r="Z19" i="31"/>
  <c r="Y19" i="31"/>
  <c r="AP18" i="31"/>
  <c r="AO18" i="31"/>
  <c r="AN18" i="31"/>
  <c r="AM18" i="31"/>
  <c r="AL18" i="31"/>
  <c r="AK18" i="31"/>
  <c r="AD18" i="31"/>
  <c r="AC18" i="31"/>
  <c r="AB18" i="31"/>
  <c r="AA18" i="31"/>
  <c r="Z18" i="31"/>
  <c r="Y18" i="31"/>
  <c r="AP17" i="31"/>
  <c r="AO17" i="31"/>
  <c r="AN17" i="31"/>
  <c r="AM17" i="31"/>
  <c r="AL17" i="31"/>
  <c r="AK17" i="31"/>
  <c r="AD17" i="31"/>
  <c r="AC17" i="31"/>
  <c r="AB17" i="31"/>
  <c r="AA17" i="31"/>
  <c r="Z17" i="31"/>
  <c r="Y17" i="31"/>
  <c r="AP16" i="31"/>
  <c r="AO16" i="31"/>
  <c r="AN16" i="31"/>
  <c r="AM16" i="31"/>
  <c r="AL16" i="31"/>
  <c r="AK16" i="31"/>
  <c r="AD16" i="31"/>
  <c r="AC16" i="31"/>
  <c r="AB16" i="31"/>
  <c r="AA16" i="31"/>
  <c r="Z16" i="31"/>
  <c r="Y16" i="31"/>
  <c r="AP15" i="31"/>
  <c r="AO15" i="31"/>
  <c r="AN15" i="31"/>
  <c r="AM15" i="31"/>
  <c r="AL15" i="31"/>
  <c r="AK15" i="31"/>
  <c r="AD15" i="31"/>
  <c r="AC15" i="31"/>
  <c r="AB15" i="31"/>
  <c r="AA15" i="31"/>
  <c r="Z15" i="31"/>
  <c r="Y15" i="31"/>
  <c r="AP14" i="31"/>
  <c r="AO14" i="31"/>
  <c r="AN14" i="31"/>
  <c r="AM14" i="31"/>
  <c r="AL14" i="31"/>
  <c r="AK14" i="31"/>
  <c r="AD14" i="31"/>
  <c r="AC14" i="31"/>
  <c r="AB14" i="31"/>
  <c r="AA14" i="31"/>
  <c r="Z14" i="31"/>
  <c r="Y14" i="31"/>
  <c r="AP13" i="31"/>
  <c r="AO13" i="31"/>
  <c r="AN13" i="31"/>
  <c r="AM13" i="31"/>
  <c r="AL13" i="31"/>
  <c r="AK13" i="31"/>
  <c r="AD13" i="31"/>
  <c r="AC13" i="31"/>
  <c r="AB13" i="31"/>
  <c r="AA13" i="31"/>
  <c r="Z13" i="31"/>
  <c r="Y13" i="31"/>
  <c r="AP12" i="31"/>
  <c r="AO12" i="31"/>
  <c r="AN12" i="31"/>
  <c r="AM12" i="31"/>
  <c r="AL12" i="31"/>
  <c r="AK12" i="31"/>
  <c r="AD12" i="31"/>
  <c r="AC12" i="31"/>
  <c r="AB12" i="31"/>
  <c r="AA12" i="31"/>
  <c r="S12" i="31" s="1"/>
  <c r="Z12" i="31"/>
  <c r="Y12" i="31"/>
  <c r="AP11" i="31"/>
  <c r="AO11" i="31"/>
  <c r="AN11" i="31"/>
  <c r="AM11" i="31"/>
  <c r="AL11" i="31"/>
  <c r="AK11" i="31"/>
  <c r="AD11" i="31"/>
  <c r="AC11" i="31"/>
  <c r="AB11" i="31"/>
  <c r="AA11" i="31"/>
  <c r="Z11" i="31"/>
  <c r="Y11" i="31"/>
  <c r="AP10" i="31"/>
  <c r="AO10" i="31"/>
  <c r="AN10" i="31"/>
  <c r="AM10" i="31"/>
  <c r="AL10" i="31"/>
  <c r="AK10" i="31"/>
  <c r="AD10" i="31"/>
  <c r="AC10" i="31"/>
  <c r="AB10" i="31"/>
  <c r="AA10" i="31"/>
  <c r="Z10" i="31"/>
  <c r="Y10" i="31"/>
  <c r="AP9" i="31"/>
  <c r="AO9" i="31"/>
  <c r="AN9" i="31"/>
  <c r="AM9" i="31"/>
  <c r="AL9" i="31"/>
  <c r="AK9" i="31"/>
  <c r="AD9" i="31"/>
  <c r="AC9" i="31"/>
  <c r="AB9" i="31"/>
  <c r="AA9" i="31"/>
  <c r="S9" i="31" s="1"/>
  <c r="Z9" i="31"/>
  <c r="Y9" i="31"/>
  <c r="AP8" i="31"/>
  <c r="AO8" i="31"/>
  <c r="AN8" i="31"/>
  <c r="AM8" i="31"/>
  <c r="AL8" i="31"/>
  <c r="AK8" i="31"/>
  <c r="AD8" i="31"/>
  <c r="AC8" i="31"/>
  <c r="AB8" i="31"/>
  <c r="AA8" i="31"/>
  <c r="Z8" i="31"/>
  <c r="Y8" i="31"/>
  <c r="AP7" i="31"/>
  <c r="AO7" i="31"/>
  <c r="AN7" i="31"/>
  <c r="AM7" i="31"/>
  <c r="AL7" i="31"/>
  <c r="AK7" i="31"/>
  <c r="AD7" i="31"/>
  <c r="AC7" i="31"/>
  <c r="AB7" i="31"/>
  <c r="AA7" i="31"/>
  <c r="Z7" i="31"/>
  <c r="Y7" i="31"/>
  <c r="AP6" i="31"/>
  <c r="AO6" i="31"/>
  <c r="AN6" i="31"/>
  <c r="AM6" i="31"/>
  <c r="AL6" i="31"/>
  <c r="AK6" i="31"/>
  <c r="AD6" i="31"/>
  <c r="AC6" i="31"/>
  <c r="AB6" i="31"/>
  <c r="AA6" i="31"/>
  <c r="Z6" i="31"/>
  <c r="Y6" i="31"/>
  <c r="AP5" i="31"/>
  <c r="AO5" i="31"/>
  <c r="AN5" i="31"/>
  <c r="AM5" i="31"/>
  <c r="AL5" i="31"/>
  <c r="AK5" i="31"/>
  <c r="AD5" i="31"/>
  <c r="AC5" i="31"/>
  <c r="AB5" i="31"/>
  <c r="AA5" i="31"/>
  <c r="Z5" i="31"/>
  <c r="Y5" i="31"/>
  <c r="AP4" i="31"/>
  <c r="AO4" i="31"/>
  <c r="AN4" i="31"/>
  <c r="AM4" i="31"/>
  <c r="AL4" i="31"/>
  <c r="AK4" i="31"/>
  <c r="AD4" i="31"/>
  <c r="AC4" i="31"/>
  <c r="AB4" i="31"/>
  <c r="AA4" i="31"/>
  <c r="Z4" i="31"/>
  <c r="Y4" i="31"/>
  <c r="AP3" i="31"/>
  <c r="AO3" i="31"/>
  <c r="AN3" i="31"/>
  <c r="AM3" i="31"/>
  <c r="AL3" i="31"/>
  <c r="AK3" i="31"/>
  <c r="AD3" i="31"/>
  <c r="AC3" i="31"/>
  <c r="AB3" i="31"/>
  <c r="AA3" i="31"/>
  <c r="Z3" i="31"/>
  <c r="Y3" i="31"/>
  <c r="B76" i="27"/>
  <c r="G73" i="27" s="1"/>
  <c r="H73" i="27" s="1"/>
  <c r="Q45" i="27"/>
  <c r="AP42" i="27"/>
  <c r="AO42" i="27"/>
  <c r="AN42" i="27"/>
  <c r="AM42" i="27"/>
  <c r="AL42" i="27"/>
  <c r="AK42" i="27"/>
  <c r="AD42" i="27"/>
  <c r="AC42" i="27"/>
  <c r="AB42" i="27"/>
  <c r="AA42" i="27"/>
  <c r="Z42" i="27"/>
  <c r="Y42" i="27"/>
  <c r="AP41" i="27"/>
  <c r="AO41" i="27"/>
  <c r="AN41" i="27"/>
  <c r="AM41" i="27"/>
  <c r="AL41" i="27"/>
  <c r="AK41" i="27"/>
  <c r="AD41" i="27"/>
  <c r="AC41" i="27"/>
  <c r="AB41" i="27"/>
  <c r="AA41" i="27"/>
  <c r="Z41" i="27"/>
  <c r="Y41" i="27"/>
  <c r="AP40" i="27"/>
  <c r="AO40" i="27"/>
  <c r="AN40" i="27"/>
  <c r="AM40" i="27"/>
  <c r="AL40" i="27"/>
  <c r="AK40" i="27"/>
  <c r="AD40" i="27"/>
  <c r="AC40" i="27"/>
  <c r="AB40" i="27"/>
  <c r="AA40" i="27"/>
  <c r="Z40" i="27"/>
  <c r="Y40" i="27"/>
  <c r="AP39" i="27"/>
  <c r="AO39" i="27"/>
  <c r="AN39" i="27"/>
  <c r="AM39" i="27"/>
  <c r="AL39" i="27"/>
  <c r="AK39" i="27"/>
  <c r="AD39" i="27"/>
  <c r="AC39" i="27"/>
  <c r="AB39" i="27"/>
  <c r="AA39" i="27"/>
  <c r="Z39" i="27"/>
  <c r="Y39" i="27"/>
  <c r="AP38" i="27"/>
  <c r="AO38" i="27"/>
  <c r="AN38" i="27"/>
  <c r="AM38" i="27"/>
  <c r="AL38" i="27"/>
  <c r="AK38" i="27"/>
  <c r="AD38" i="27"/>
  <c r="AC38" i="27"/>
  <c r="AB38" i="27"/>
  <c r="AA38" i="27"/>
  <c r="S38" i="27" s="1"/>
  <c r="Z38" i="27"/>
  <c r="Y38" i="27"/>
  <c r="AP37" i="27"/>
  <c r="AO37" i="27"/>
  <c r="AN37" i="27"/>
  <c r="AM37" i="27"/>
  <c r="AL37" i="27"/>
  <c r="AK37" i="27"/>
  <c r="AD37" i="27"/>
  <c r="AC37" i="27"/>
  <c r="AB37" i="27"/>
  <c r="AA37" i="27"/>
  <c r="S37" i="27" s="1"/>
  <c r="Z37" i="27"/>
  <c r="Y37" i="27"/>
  <c r="AP36" i="27"/>
  <c r="AO36" i="27"/>
  <c r="AN36" i="27"/>
  <c r="AM36" i="27"/>
  <c r="AL36" i="27"/>
  <c r="AK36" i="27"/>
  <c r="AD36" i="27"/>
  <c r="AC36" i="27"/>
  <c r="AB36" i="27"/>
  <c r="AA36" i="27"/>
  <c r="Z36" i="27"/>
  <c r="Y36" i="27"/>
  <c r="AP35" i="27"/>
  <c r="AO35" i="27"/>
  <c r="AN35" i="27"/>
  <c r="AM35" i="27"/>
  <c r="AL35" i="27"/>
  <c r="AK35" i="27"/>
  <c r="AD35" i="27"/>
  <c r="AC35" i="27"/>
  <c r="AB35" i="27"/>
  <c r="AA35" i="27"/>
  <c r="Z35" i="27"/>
  <c r="Y35" i="27"/>
  <c r="AP34" i="27"/>
  <c r="AO34" i="27"/>
  <c r="AN34" i="27"/>
  <c r="AM34" i="27"/>
  <c r="AL34" i="27"/>
  <c r="AK34" i="27"/>
  <c r="AD34" i="27"/>
  <c r="AC34" i="27"/>
  <c r="AB34" i="27"/>
  <c r="AA34" i="27"/>
  <c r="Z34" i="27"/>
  <c r="Y34" i="27"/>
  <c r="AP33" i="27"/>
  <c r="AO33" i="27"/>
  <c r="AN33" i="27"/>
  <c r="AM33" i="27"/>
  <c r="AL33" i="27"/>
  <c r="AK33" i="27"/>
  <c r="AD33" i="27"/>
  <c r="AC33" i="27"/>
  <c r="AB33" i="27"/>
  <c r="AA33" i="27"/>
  <c r="Z33" i="27"/>
  <c r="Y33" i="27"/>
  <c r="AP32" i="27"/>
  <c r="AO32" i="27"/>
  <c r="AN32" i="27"/>
  <c r="AM32" i="27"/>
  <c r="AL32" i="27"/>
  <c r="AK32" i="27"/>
  <c r="AD32" i="27"/>
  <c r="AC32" i="27"/>
  <c r="AB32" i="27"/>
  <c r="AA32" i="27"/>
  <c r="Z32" i="27"/>
  <c r="Y32" i="27"/>
  <c r="AP31" i="27"/>
  <c r="AO31" i="27"/>
  <c r="AN31" i="27"/>
  <c r="AM31" i="27"/>
  <c r="AL31" i="27"/>
  <c r="AK31" i="27"/>
  <c r="AD31" i="27"/>
  <c r="AC31" i="27"/>
  <c r="AB31" i="27"/>
  <c r="AA31" i="27"/>
  <c r="Z31" i="27"/>
  <c r="Y31" i="27"/>
  <c r="AP30" i="27"/>
  <c r="AO30" i="27"/>
  <c r="AN30" i="27"/>
  <c r="AM30" i="27"/>
  <c r="AL30" i="27"/>
  <c r="AK30" i="27"/>
  <c r="AD30" i="27"/>
  <c r="AC30" i="27"/>
  <c r="AB30" i="27"/>
  <c r="AA30" i="27"/>
  <c r="Z30" i="27"/>
  <c r="Y30" i="27"/>
  <c r="AP29" i="27"/>
  <c r="AO29" i="27"/>
  <c r="AN29" i="27"/>
  <c r="AM29" i="27"/>
  <c r="AL29" i="27"/>
  <c r="AK29" i="27"/>
  <c r="AD29" i="27"/>
  <c r="AC29" i="27"/>
  <c r="AB29" i="27"/>
  <c r="AA29" i="27"/>
  <c r="Z29" i="27"/>
  <c r="Y29" i="27"/>
  <c r="AP28" i="27"/>
  <c r="AO28" i="27"/>
  <c r="AN28" i="27"/>
  <c r="AM28" i="27"/>
  <c r="AL28" i="27"/>
  <c r="AK28" i="27"/>
  <c r="AD28" i="27"/>
  <c r="AC28" i="27"/>
  <c r="AB28" i="27"/>
  <c r="AA28" i="27"/>
  <c r="Z28" i="27"/>
  <c r="Y28" i="27"/>
  <c r="AP27" i="27"/>
  <c r="AO27" i="27"/>
  <c r="AN27" i="27"/>
  <c r="AM27" i="27"/>
  <c r="AL27" i="27"/>
  <c r="AK27" i="27"/>
  <c r="AD27" i="27"/>
  <c r="AC27" i="27"/>
  <c r="AB27" i="27"/>
  <c r="AA27" i="27"/>
  <c r="Z27" i="27"/>
  <c r="Y27" i="27"/>
  <c r="AP26" i="27"/>
  <c r="AO26" i="27"/>
  <c r="AN26" i="27"/>
  <c r="AM26" i="27"/>
  <c r="AL26" i="27"/>
  <c r="AK26" i="27"/>
  <c r="AD26" i="27"/>
  <c r="AC26" i="27"/>
  <c r="AB26" i="27"/>
  <c r="AA26" i="27"/>
  <c r="Z26" i="27"/>
  <c r="Y26" i="27"/>
  <c r="AP25" i="27"/>
  <c r="AO25" i="27"/>
  <c r="AN25" i="27"/>
  <c r="AM25" i="27"/>
  <c r="AL25" i="27"/>
  <c r="AK25" i="27"/>
  <c r="AD25" i="27"/>
  <c r="AC25" i="27"/>
  <c r="AB25" i="27"/>
  <c r="AA25" i="27"/>
  <c r="Z25" i="27"/>
  <c r="Y25" i="27"/>
  <c r="AP24" i="27"/>
  <c r="AO24" i="27"/>
  <c r="AN24" i="27"/>
  <c r="AM24" i="27"/>
  <c r="AL24" i="27"/>
  <c r="AK24" i="27"/>
  <c r="AD24" i="27"/>
  <c r="AC24" i="27"/>
  <c r="AB24" i="27"/>
  <c r="AA24" i="27"/>
  <c r="Z24" i="27"/>
  <c r="Y24" i="27"/>
  <c r="AP23" i="27"/>
  <c r="AO23" i="27"/>
  <c r="AN23" i="27"/>
  <c r="AM23" i="27"/>
  <c r="AL23" i="27"/>
  <c r="AK23" i="27"/>
  <c r="AD23" i="27"/>
  <c r="AC23" i="27"/>
  <c r="AB23" i="27"/>
  <c r="AA23" i="27"/>
  <c r="Z23" i="27"/>
  <c r="Y23" i="27"/>
  <c r="AP22" i="27"/>
  <c r="AO22" i="27"/>
  <c r="AN22" i="27"/>
  <c r="AM22" i="27"/>
  <c r="AL22" i="27"/>
  <c r="AK22" i="27"/>
  <c r="AD22" i="27"/>
  <c r="AC22" i="27"/>
  <c r="AB22" i="27"/>
  <c r="AA22" i="27"/>
  <c r="Z22" i="27"/>
  <c r="Y22" i="27"/>
  <c r="AP21" i="27"/>
  <c r="AO21" i="27"/>
  <c r="AN21" i="27"/>
  <c r="AM21" i="27"/>
  <c r="AL21" i="27"/>
  <c r="AK21" i="27"/>
  <c r="AD21" i="27"/>
  <c r="AC21" i="27"/>
  <c r="AB21" i="27"/>
  <c r="AA21" i="27"/>
  <c r="Z21" i="27"/>
  <c r="Y21" i="27"/>
  <c r="AP20" i="27"/>
  <c r="AO20" i="27"/>
  <c r="AN20" i="27"/>
  <c r="AM20" i="27"/>
  <c r="AL20" i="27"/>
  <c r="AK20" i="27"/>
  <c r="AD20" i="27"/>
  <c r="AC20" i="27"/>
  <c r="AB20" i="27"/>
  <c r="AA20" i="27"/>
  <c r="Z20" i="27"/>
  <c r="Y20" i="27"/>
  <c r="AP19" i="27"/>
  <c r="AO19" i="27"/>
  <c r="AN19" i="27"/>
  <c r="AM19" i="27"/>
  <c r="AL19" i="27"/>
  <c r="AK19" i="27"/>
  <c r="AD19" i="27"/>
  <c r="AC19" i="27"/>
  <c r="AB19" i="27"/>
  <c r="AA19" i="27"/>
  <c r="Z19" i="27"/>
  <c r="Y19" i="27"/>
  <c r="AP18" i="27"/>
  <c r="AO18" i="27"/>
  <c r="AN18" i="27"/>
  <c r="AM18" i="27"/>
  <c r="AL18" i="27"/>
  <c r="AK18" i="27"/>
  <c r="AD18" i="27"/>
  <c r="AC18" i="27"/>
  <c r="AB18" i="27"/>
  <c r="AA18" i="27"/>
  <c r="Z18" i="27"/>
  <c r="Y18" i="27"/>
  <c r="AP17" i="27"/>
  <c r="AO17" i="27"/>
  <c r="AN17" i="27"/>
  <c r="AM17" i="27"/>
  <c r="AL17" i="27"/>
  <c r="AK17" i="27"/>
  <c r="AD17" i="27"/>
  <c r="AC17" i="27"/>
  <c r="AB17" i="27"/>
  <c r="AA17" i="27"/>
  <c r="Z17" i="27"/>
  <c r="Y17" i="27"/>
  <c r="AP16" i="27"/>
  <c r="AO16" i="27"/>
  <c r="AN16" i="27"/>
  <c r="AM16" i="27"/>
  <c r="AL16" i="27"/>
  <c r="AK16" i="27"/>
  <c r="AD16" i="27"/>
  <c r="AC16" i="27"/>
  <c r="AB16" i="27"/>
  <c r="AA16" i="27"/>
  <c r="Z16" i="27"/>
  <c r="Y16" i="27"/>
  <c r="AP15" i="27"/>
  <c r="AO15" i="27"/>
  <c r="AN15" i="27"/>
  <c r="AM15" i="27"/>
  <c r="AL15" i="27"/>
  <c r="AK15" i="27"/>
  <c r="AD15" i="27"/>
  <c r="AC15" i="27"/>
  <c r="AB15" i="27"/>
  <c r="AA15" i="27"/>
  <c r="Z15" i="27"/>
  <c r="Y15" i="27"/>
  <c r="AP14" i="27"/>
  <c r="AO14" i="27"/>
  <c r="AN14" i="27"/>
  <c r="AM14" i="27"/>
  <c r="AL14" i="27"/>
  <c r="AK14" i="27"/>
  <c r="AD14" i="27"/>
  <c r="AC14" i="27"/>
  <c r="AB14" i="27"/>
  <c r="AA14" i="27"/>
  <c r="Z14" i="27"/>
  <c r="Y14" i="27"/>
  <c r="AP13" i="27"/>
  <c r="AO13" i="27"/>
  <c r="AN13" i="27"/>
  <c r="AM13" i="27"/>
  <c r="AL13" i="27"/>
  <c r="AK13" i="27"/>
  <c r="AD13" i="27"/>
  <c r="AC13" i="27"/>
  <c r="AB13" i="27"/>
  <c r="AA13" i="27"/>
  <c r="Z13" i="27"/>
  <c r="Y13" i="27"/>
  <c r="AP12" i="27"/>
  <c r="AO12" i="27"/>
  <c r="AN12" i="27"/>
  <c r="AM12" i="27"/>
  <c r="AL12" i="27"/>
  <c r="AK12" i="27"/>
  <c r="AD12" i="27"/>
  <c r="AC12" i="27"/>
  <c r="AB12" i="27"/>
  <c r="AA12" i="27"/>
  <c r="Z12" i="27"/>
  <c r="Y12" i="27"/>
  <c r="AP11" i="27"/>
  <c r="AO11" i="27"/>
  <c r="AN11" i="27"/>
  <c r="AM11" i="27"/>
  <c r="AL11" i="27"/>
  <c r="AK11" i="27"/>
  <c r="AD11" i="27"/>
  <c r="AC11" i="27"/>
  <c r="AB11" i="27"/>
  <c r="AA11" i="27"/>
  <c r="Z11" i="27"/>
  <c r="Y11" i="27"/>
  <c r="AP10" i="27"/>
  <c r="AO10" i="27"/>
  <c r="AN10" i="27"/>
  <c r="AM10" i="27"/>
  <c r="AL10" i="27"/>
  <c r="AK10" i="27"/>
  <c r="AD10" i="27"/>
  <c r="AC10" i="27"/>
  <c r="AB10" i="27"/>
  <c r="AA10" i="27"/>
  <c r="Z10" i="27"/>
  <c r="Y10" i="27"/>
  <c r="AP9" i="27"/>
  <c r="AO9" i="27"/>
  <c r="AN9" i="27"/>
  <c r="AM9" i="27"/>
  <c r="AL9" i="27"/>
  <c r="AK9" i="27"/>
  <c r="AD9" i="27"/>
  <c r="AC9" i="27"/>
  <c r="AB9" i="27"/>
  <c r="AA9" i="27"/>
  <c r="Z9" i="27"/>
  <c r="Y9" i="27"/>
  <c r="AP8" i="27"/>
  <c r="AO8" i="27"/>
  <c r="AN8" i="27"/>
  <c r="AM8" i="27"/>
  <c r="AL8" i="27"/>
  <c r="AK8" i="27"/>
  <c r="AD8" i="27"/>
  <c r="AC8" i="27"/>
  <c r="AB8" i="27"/>
  <c r="AA8" i="27"/>
  <c r="Z8" i="27"/>
  <c r="Y8" i="27"/>
  <c r="AP7" i="27"/>
  <c r="AO7" i="27"/>
  <c r="AN7" i="27"/>
  <c r="AM7" i="27"/>
  <c r="AL7" i="27"/>
  <c r="AK7" i="27"/>
  <c r="AD7" i="27"/>
  <c r="AC7" i="27"/>
  <c r="AB7" i="27"/>
  <c r="AA7" i="27"/>
  <c r="Z7" i="27"/>
  <c r="Y7" i="27"/>
  <c r="AP6" i="27"/>
  <c r="AO6" i="27"/>
  <c r="AN6" i="27"/>
  <c r="AM6" i="27"/>
  <c r="AL6" i="27"/>
  <c r="AK6" i="27"/>
  <c r="AD6" i="27"/>
  <c r="AC6" i="27"/>
  <c r="AB6" i="27"/>
  <c r="AA6" i="27"/>
  <c r="Z6" i="27"/>
  <c r="Y6" i="27"/>
  <c r="AP5" i="27"/>
  <c r="AO5" i="27"/>
  <c r="AN5" i="27"/>
  <c r="AM5" i="27"/>
  <c r="AL5" i="27"/>
  <c r="AK5" i="27"/>
  <c r="AD5" i="27"/>
  <c r="AC5" i="27"/>
  <c r="AB5" i="27"/>
  <c r="AA5" i="27"/>
  <c r="Z5" i="27"/>
  <c r="Y5" i="27"/>
  <c r="AP4" i="27"/>
  <c r="AO4" i="27"/>
  <c r="AN4" i="27"/>
  <c r="AM4" i="27"/>
  <c r="AL4" i="27"/>
  <c r="AK4" i="27"/>
  <c r="AD4" i="27"/>
  <c r="AC4" i="27"/>
  <c r="AB4" i="27"/>
  <c r="AA4" i="27"/>
  <c r="Z4" i="27"/>
  <c r="Y4" i="27"/>
  <c r="AP3" i="27"/>
  <c r="AO3" i="27"/>
  <c r="AN3" i="27"/>
  <c r="AM3" i="27"/>
  <c r="AL3" i="27"/>
  <c r="AK3" i="27"/>
  <c r="AD3" i="27"/>
  <c r="AC3" i="27"/>
  <c r="AB3" i="27"/>
  <c r="AA3" i="27"/>
  <c r="Z3" i="27"/>
  <c r="Y3" i="27"/>
  <c r="AK40" i="20"/>
  <c r="W40" i="20"/>
  <c r="AN39" i="20"/>
  <c r="AK39" i="20"/>
  <c r="AH39" i="20"/>
  <c r="Z39" i="20"/>
  <c r="W39" i="20"/>
  <c r="L39" i="20"/>
  <c r="I39" i="20"/>
  <c r="F39" i="20"/>
  <c r="C39" i="20"/>
  <c r="AK38" i="20"/>
  <c r="AH38" i="20"/>
  <c r="AE38" i="20"/>
  <c r="AN37" i="20"/>
  <c r="AK37" i="20"/>
  <c r="AH37" i="20"/>
  <c r="AE37" i="20"/>
  <c r="Z37" i="20"/>
  <c r="W37" i="20"/>
  <c r="L37" i="20"/>
  <c r="I37" i="20"/>
  <c r="F37" i="20"/>
  <c r="C37" i="20"/>
  <c r="AK36" i="20"/>
  <c r="AH36" i="20"/>
  <c r="AE36" i="20"/>
  <c r="AN35" i="20"/>
  <c r="AK35" i="20"/>
  <c r="AH35" i="20"/>
  <c r="AE35" i="20"/>
  <c r="Z35" i="20"/>
  <c r="W35" i="20"/>
  <c r="L35" i="20"/>
  <c r="I35" i="20"/>
  <c r="F35" i="20"/>
  <c r="C35" i="20"/>
  <c r="AK34" i="20"/>
  <c r="AH34" i="20"/>
  <c r="W34" i="20"/>
  <c r="I34" i="20"/>
  <c r="F34" i="20"/>
  <c r="AN33" i="20"/>
  <c r="AK33" i="20"/>
  <c r="AH33" i="20"/>
  <c r="Z33" i="20"/>
  <c r="W33" i="20"/>
  <c r="L33" i="20"/>
  <c r="I33" i="20"/>
  <c r="F33" i="20"/>
  <c r="C33" i="20"/>
  <c r="AN32" i="20"/>
  <c r="AK32" i="20"/>
  <c r="AH32" i="20"/>
  <c r="Z32" i="20"/>
  <c r="W32" i="20"/>
  <c r="AN31" i="20"/>
  <c r="AK31" i="20"/>
  <c r="AH31" i="20"/>
  <c r="Z31" i="20"/>
  <c r="W31" i="20"/>
  <c r="L31" i="20"/>
  <c r="I31" i="20"/>
  <c r="F31" i="20"/>
  <c r="C31" i="20"/>
  <c r="AN30" i="20"/>
  <c r="Z30" i="20"/>
  <c r="AN29" i="20"/>
  <c r="AK29" i="20"/>
  <c r="AH29" i="20"/>
  <c r="AE29" i="20"/>
  <c r="Z29" i="20"/>
  <c r="W29" i="20"/>
  <c r="L29" i="20"/>
  <c r="I29" i="20"/>
  <c r="F29" i="20"/>
  <c r="C29" i="20"/>
  <c r="AN28" i="20"/>
  <c r="Z28" i="20"/>
  <c r="AN27" i="20"/>
  <c r="AK27" i="20"/>
  <c r="AH27" i="20"/>
  <c r="AE27" i="20"/>
  <c r="Z27" i="20"/>
  <c r="W27" i="20"/>
  <c r="L27" i="20"/>
  <c r="I27" i="20"/>
  <c r="F27" i="20"/>
  <c r="C27" i="20"/>
  <c r="R8" i="20"/>
  <c r="R5" i="20"/>
  <c r="S5" i="20" s="1"/>
  <c r="R2" i="20"/>
  <c r="S2" i="20" s="1"/>
  <c r="AK24" i="20"/>
  <c r="AH24" i="20"/>
  <c r="AN23" i="20"/>
  <c r="AK23" i="20"/>
  <c r="AH23" i="20"/>
  <c r="AE23" i="20"/>
  <c r="Z23" i="20"/>
  <c r="W23" i="20"/>
  <c r="T23" i="20"/>
  <c r="L23" i="20"/>
  <c r="I23" i="20"/>
  <c r="F23" i="20"/>
  <c r="C23" i="20"/>
  <c r="AK22" i="20"/>
  <c r="AH22" i="20"/>
  <c r="AN21" i="20"/>
  <c r="AK21" i="20"/>
  <c r="AH21" i="20"/>
  <c r="AE21" i="20"/>
  <c r="Z21" i="20"/>
  <c r="W21" i="20"/>
  <c r="T21" i="20"/>
  <c r="L21" i="20"/>
  <c r="I21" i="20"/>
  <c r="F21" i="20"/>
  <c r="C21" i="20"/>
  <c r="AN19" i="20"/>
  <c r="AK19" i="20"/>
  <c r="AH19" i="20"/>
  <c r="AE19" i="20"/>
  <c r="Z19" i="20"/>
  <c r="W19" i="20"/>
  <c r="T19" i="20"/>
  <c r="L19" i="20"/>
  <c r="I19" i="20"/>
  <c r="F19" i="20"/>
  <c r="C19" i="20"/>
  <c r="AN17" i="20"/>
  <c r="AK17" i="20"/>
  <c r="AH17" i="20"/>
  <c r="AE17" i="20"/>
  <c r="Z17" i="20"/>
  <c r="W17" i="20"/>
  <c r="T17" i="20"/>
  <c r="L17" i="20"/>
  <c r="I17" i="20"/>
  <c r="F17" i="20"/>
  <c r="C17" i="20"/>
  <c r="D17" i="20" s="1"/>
  <c r="J10" i="20"/>
  <c r="F10" i="20"/>
  <c r="B10" i="20"/>
  <c r="J9" i="20"/>
  <c r="F9" i="20"/>
  <c r="B9" i="20"/>
  <c r="J3" i="20"/>
  <c r="F3" i="20"/>
  <c r="B3" i="20"/>
  <c r="J2" i="20"/>
  <c r="F2" i="20"/>
  <c r="B2" i="20"/>
  <c r="H32" i="20"/>
  <c r="I32" i="20" s="1"/>
  <c r="E32" i="20"/>
  <c r="S32" i="20" s="1"/>
  <c r="T32" i="20" s="1"/>
  <c r="H24" i="20"/>
  <c r="W24" i="20" s="1"/>
  <c r="E24" i="20"/>
  <c r="T24" i="20" s="1"/>
  <c r="V38" i="20"/>
  <c r="W38" i="20" s="1"/>
  <c r="V36" i="20"/>
  <c r="W36" i="20" s="1"/>
  <c r="AG28" i="20"/>
  <c r="AH28" i="20" s="1"/>
  <c r="AG30" i="20"/>
  <c r="AH30" i="20" s="1"/>
  <c r="AC30" i="20"/>
  <c r="AE30" i="20" s="1"/>
  <c r="AC28" i="20"/>
  <c r="AE28" i="20" s="1"/>
  <c r="AC24" i="20"/>
  <c r="AE24" i="20" s="1"/>
  <c r="AC22" i="20"/>
  <c r="AE22" i="20" s="1"/>
  <c r="AC20" i="20"/>
  <c r="AE20" i="20" s="1"/>
  <c r="AC18" i="20"/>
  <c r="AE18" i="20" s="1"/>
  <c r="S19" i="20"/>
  <c r="S21" i="20"/>
  <c r="S23" i="20"/>
  <c r="S25" i="20"/>
  <c r="S26" i="20"/>
  <c r="S27" i="20"/>
  <c r="T27" i="20" s="1"/>
  <c r="S29" i="20"/>
  <c r="T29" i="20" s="1"/>
  <c r="S31" i="20"/>
  <c r="T31" i="20" s="1"/>
  <c r="S33" i="20"/>
  <c r="T33" i="20" s="1"/>
  <c r="S34" i="20"/>
  <c r="T34" i="20" s="1"/>
  <c r="S35" i="20"/>
  <c r="T35" i="20" s="1"/>
  <c r="S37" i="20"/>
  <c r="T37" i="20" s="1"/>
  <c r="S39" i="20"/>
  <c r="T39" i="20" s="1"/>
  <c r="S17" i="20"/>
  <c r="AC31" i="20"/>
  <c r="AE31" i="20" s="1"/>
  <c r="AC33" i="20"/>
  <c r="AE33" i="20" s="1"/>
  <c r="AC39" i="20"/>
  <c r="AE39" i="20" s="1"/>
  <c r="O19" i="20"/>
  <c r="Q19" i="20" s="1"/>
  <c r="O21" i="20"/>
  <c r="Q21" i="20" s="1"/>
  <c r="O23" i="20"/>
  <c r="Q23" i="20" s="1"/>
  <c r="O27" i="20"/>
  <c r="Q27" i="20" s="1"/>
  <c r="O29" i="20"/>
  <c r="Q29" i="20" s="1"/>
  <c r="O31" i="20"/>
  <c r="Q31" i="20" s="1"/>
  <c r="O33" i="20"/>
  <c r="Q33" i="20" s="1"/>
  <c r="O35" i="20"/>
  <c r="Q35" i="20" s="1"/>
  <c r="O37" i="20"/>
  <c r="Q37" i="20" s="1"/>
  <c r="O39" i="20"/>
  <c r="Q39" i="20" s="1"/>
  <c r="O17" i="20"/>
  <c r="Q17" i="20" s="1"/>
  <c r="H38" i="20"/>
  <c r="I38" i="20" s="1"/>
  <c r="E38" i="20"/>
  <c r="F38" i="20" s="1"/>
  <c r="H36" i="20"/>
  <c r="I36" i="20" s="1"/>
  <c r="E36" i="20"/>
  <c r="F36" i="20" s="1"/>
  <c r="H22" i="20"/>
  <c r="W22" i="20" s="1"/>
  <c r="E22" i="20"/>
  <c r="T22" i="20" s="1"/>
  <c r="AD17" i="20"/>
  <c r="AD18" i="20" s="1"/>
  <c r="AD19" i="20" s="1"/>
  <c r="P17" i="20"/>
  <c r="P18" i="20" s="1"/>
  <c r="P19" i="20" s="1"/>
  <c r="Y24" i="20"/>
  <c r="Y22" i="20"/>
  <c r="Y20" i="20"/>
  <c r="Y18" i="20"/>
  <c r="AJ20" i="20"/>
  <c r="AK20" i="20" s="1"/>
  <c r="AJ18" i="20"/>
  <c r="AK18" i="20" s="1"/>
  <c r="AM24" i="20"/>
  <c r="AN24" i="20" s="1"/>
  <c r="AM22" i="20"/>
  <c r="AN22" i="20" s="1"/>
  <c r="AM20" i="20"/>
  <c r="AN20" i="20" s="1"/>
  <c r="AM18" i="20"/>
  <c r="AN18" i="20" s="1"/>
  <c r="AM40" i="20"/>
  <c r="AN40" i="20" s="1"/>
  <c r="AM38" i="20"/>
  <c r="AN38" i="20" s="1"/>
  <c r="AM36" i="20"/>
  <c r="AN36" i="20" s="1"/>
  <c r="AM34" i="20"/>
  <c r="AN34" i="20" s="1"/>
  <c r="AJ30" i="20"/>
  <c r="AK30" i="20" s="1"/>
  <c r="AJ28" i="20"/>
  <c r="AK28" i="20" s="1"/>
  <c r="V20" i="20"/>
  <c r="V18" i="20"/>
  <c r="V30" i="20"/>
  <c r="W30" i="20" s="1"/>
  <c r="V28" i="20"/>
  <c r="W28" i="20" s="1"/>
  <c r="B18" i="20"/>
  <c r="K34" i="20"/>
  <c r="L34" i="20" s="1"/>
  <c r="K32" i="20"/>
  <c r="L32" i="20" s="1"/>
  <c r="K30" i="20"/>
  <c r="L30" i="20" s="1"/>
  <c r="K28" i="20"/>
  <c r="L28" i="20" s="1"/>
  <c r="H30" i="20"/>
  <c r="I30" i="20" s="1"/>
  <c r="H28" i="20"/>
  <c r="I28" i="20" s="1"/>
  <c r="E30" i="20"/>
  <c r="S30" i="20" s="1"/>
  <c r="T30" i="20" s="1"/>
  <c r="E28" i="20"/>
  <c r="F28" i="20" s="1"/>
  <c r="A34" i="20"/>
  <c r="O34" i="20" s="1"/>
  <c r="Q34" i="20" s="1"/>
  <c r="A32" i="20"/>
  <c r="C32" i="20" s="1"/>
  <c r="A30" i="20"/>
  <c r="C30" i="20" s="1"/>
  <c r="A28" i="20"/>
  <c r="C28" i="20" s="1"/>
  <c r="Y40" i="20"/>
  <c r="Z40" i="20" s="1"/>
  <c r="Y38" i="20"/>
  <c r="Z38" i="20" s="1"/>
  <c r="Y36" i="20"/>
  <c r="Z36" i="20" s="1"/>
  <c r="Y34" i="20"/>
  <c r="Z34" i="20" s="1"/>
  <c r="A24" i="20"/>
  <c r="C24" i="20" s="1"/>
  <c r="AG40" i="20"/>
  <c r="AH40" i="20" s="1"/>
  <c r="AG20" i="20"/>
  <c r="AH20" i="20" s="1"/>
  <c r="AG18" i="20"/>
  <c r="AH18" i="20" s="1"/>
  <c r="X3" i="27"/>
  <c r="X4" i="27"/>
  <c r="X5" i="27"/>
  <c r="X6" i="27"/>
  <c r="X7" i="27"/>
  <c r="X8" i="27"/>
  <c r="X9" i="27"/>
  <c r="X10" i="27"/>
  <c r="X11" i="27"/>
  <c r="X12" i="27"/>
  <c r="X13" i="27"/>
  <c r="X14" i="27"/>
  <c r="X15" i="27"/>
  <c r="X16" i="27"/>
  <c r="X17" i="27"/>
  <c r="AJ18" i="27"/>
  <c r="AJ19" i="27"/>
  <c r="AJ20" i="27"/>
  <c r="AJ21" i="27"/>
  <c r="AJ22" i="27"/>
  <c r="AJ23" i="27"/>
  <c r="AJ24" i="27"/>
  <c r="AJ25" i="27"/>
  <c r="AJ26" i="27"/>
  <c r="AJ27" i="27"/>
  <c r="AJ28" i="27"/>
  <c r="AJ29" i="27"/>
  <c r="AJ30" i="27"/>
  <c r="AJ31" i="27"/>
  <c r="AJ32" i="27"/>
  <c r="AJ33" i="27"/>
  <c r="AJ34" i="27"/>
  <c r="AJ35" i="27"/>
  <c r="AJ36" i="27"/>
  <c r="AJ37" i="27"/>
  <c r="AJ38" i="27"/>
  <c r="AJ39" i="27"/>
  <c r="AJ40" i="27"/>
  <c r="AJ41" i="27"/>
  <c r="AE41" i="27" s="1"/>
  <c r="AJ42" i="27"/>
  <c r="AJ3" i="27"/>
  <c r="AJ4" i="27"/>
  <c r="AJ5" i="27"/>
  <c r="AJ6" i="27"/>
  <c r="AJ7" i="27"/>
  <c r="AJ8" i="27"/>
  <c r="AJ9" i="27"/>
  <c r="AJ10" i="27"/>
  <c r="AJ11" i="27"/>
  <c r="X18" i="27"/>
  <c r="X19" i="27"/>
  <c r="X20" i="27"/>
  <c r="X21" i="27"/>
  <c r="X22" i="27"/>
  <c r="X23" i="27"/>
  <c r="X24" i="27"/>
  <c r="X25" i="27"/>
  <c r="X26" i="27"/>
  <c r="X27" i="27"/>
  <c r="X28" i="27"/>
  <c r="X29" i="27"/>
  <c r="X30" i="27"/>
  <c r="X31" i="27"/>
  <c r="X32" i="27"/>
  <c r="X33" i="27"/>
  <c r="X34" i="27"/>
  <c r="X35" i="27"/>
  <c r="X36" i="27"/>
  <c r="X37" i="27"/>
  <c r="X38" i="27"/>
  <c r="X39" i="27"/>
  <c r="X40" i="27"/>
  <c r="X41" i="27"/>
  <c r="X42" i="27"/>
  <c r="BI500" i="31"/>
  <c r="BH500" i="31"/>
  <c r="BD500" i="31"/>
  <c r="BC500" i="31"/>
  <c r="AX500" i="31"/>
  <c r="AW500" i="31"/>
  <c r="BI499" i="31"/>
  <c r="BH499" i="31"/>
  <c r="BD499" i="31"/>
  <c r="BC499" i="31"/>
  <c r="AX499" i="31"/>
  <c r="AW499" i="31"/>
  <c r="BI498" i="31"/>
  <c r="BH498" i="31"/>
  <c r="BD498" i="31"/>
  <c r="BC498" i="31"/>
  <c r="AX498" i="31"/>
  <c r="AW498" i="31"/>
  <c r="BI497" i="31"/>
  <c r="BH497" i="31"/>
  <c r="BD497" i="31"/>
  <c r="BC497" i="31"/>
  <c r="AX497" i="31"/>
  <c r="AW497" i="31"/>
  <c r="BI496" i="31"/>
  <c r="BH496" i="31"/>
  <c r="BD496" i="31"/>
  <c r="BC496" i="31"/>
  <c r="AX496" i="31"/>
  <c r="AW496" i="31"/>
  <c r="BI495" i="31"/>
  <c r="BH495" i="31"/>
  <c r="BD495" i="31"/>
  <c r="BC495" i="31"/>
  <c r="AX495" i="31"/>
  <c r="AW495" i="31"/>
  <c r="BI494" i="31"/>
  <c r="BH494" i="31"/>
  <c r="BD494" i="31"/>
  <c r="BC494" i="31"/>
  <c r="AX494" i="31"/>
  <c r="AW494" i="31"/>
  <c r="BI493" i="31"/>
  <c r="BH493" i="31"/>
  <c r="BD493" i="31"/>
  <c r="BC493" i="31"/>
  <c r="AX493" i="31"/>
  <c r="AW493" i="31"/>
  <c r="BI492" i="31"/>
  <c r="BH492" i="31"/>
  <c r="BD492" i="31"/>
  <c r="BC492" i="31"/>
  <c r="AX492" i="31"/>
  <c r="AW492" i="31"/>
  <c r="BI491" i="31"/>
  <c r="BH491" i="31"/>
  <c r="BD491" i="31"/>
  <c r="BC491" i="31"/>
  <c r="AX491" i="31"/>
  <c r="AW491" i="31"/>
  <c r="BI490" i="31"/>
  <c r="BH490" i="31"/>
  <c r="BD490" i="31"/>
  <c r="BC490" i="31"/>
  <c r="AX490" i="31"/>
  <c r="AW490" i="31"/>
  <c r="BI489" i="31"/>
  <c r="BH489" i="31"/>
  <c r="BD489" i="31"/>
  <c r="BC489" i="31"/>
  <c r="AX489" i="31"/>
  <c r="AW489" i="31"/>
  <c r="BI488" i="31"/>
  <c r="BH488" i="31"/>
  <c r="BD488" i="31"/>
  <c r="BC488" i="31"/>
  <c r="AX488" i="31"/>
  <c r="AW488" i="31"/>
  <c r="BI487" i="31"/>
  <c r="BH487" i="31"/>
  <c r="BD487" i="31"/>
  <c r="BC487" i="31"/>
  <c r="AX487" i="31"/>
  <c r="AW487" i="31"/>
  <c r="BI486" i="31"/>
  <c r="BH486" i="31"/>
  <c r="BD486" i="31"/>
  <c r="BC486" i="31"/>
  <c r="AX486" i="31"/>
  <c r="AW486" i="31"/>
  <c r="BI485" i="31"/>
  <c r="BH485" i="31"/>
  <c r="BD485" i="31"/>
  <c r="BC485" i="31"/>
  <c r="AX485" i="31"/>
  <c r="AW485" i="31"/>
  <c r="BI484" i="31"/>
  <c r="BH484" i="31"/>
  <c r="BD484" i="31"/>
  <c r="BC484" i="31"/>
  <c r="AX484" i="31"/>
  <c r="AW484" i="31"/>
  <c r="BI483" i="31"/>
  <c r="BH483" i="31"/>
  <c r="BD483" i="31"/>
  <c r="BC483" i="31"/>
  <c r="AX483" i="31"/>
  <c r="AW483" i="31"/>
  <c r="BI482" i="31"/>
  <c r="BH482" i="31"/>
  <c r="BD482" i="31"/>
  <c r="BC482" i="31"/>
  <c r="AX482" i="31"/>
  <c r="AW482" i="31"/>
  <c r="BI481" i="31"/>
  <c r="BH481" i="31"/>
  <c r="BD481" i="31"/>
  <c r="BC481" i="31"/>
  <c r="AX481" i="31"/>
  <c r="AW481" i="31"/>
  <c r="BI480" i="31"/>
  <c r="BH480" i="31"/>
  <c r="BD480" i="31"/>
  <c r="BC480" i="31"/>
  <c r="AX480" i="31"/>
  <c r="AW480" i="31"/>
  <c r="BI479" i="31"/>
  <c r="BH479" i="31"/>
  <c r="BD479" i="31"/>
  <c r="BC479" i="31"/>
  <c r="AX479" i="31"/>
  <c r="AW479" i="31"/>
  <c r="BI478" i="31"/>
  <c r="BH478" i="31"/>
  <c r="BD478" i="31"/>
  <c r="BC478" i="31"/>
  <c r="AX478" i="31"/>
  <c r="AW478" i="31"/>
  <c r="BI477" i="31"/>
  <c r="BH477" i="31"/>
  <c r="BD477" i="31"/>
  <c r="BC477" i="31"/>
  <c r="AX477" i="31"/>
  <c r="AW477" i="31"/>
  <c r="BI476" i="31"/>
  <c r="BH476" i="31"/>
  <c r="BD476" i="31"/>
  <c r="BC476" i="31"/>
  <c r="AX476" i="31"/>
  <c r="AW476" i="31"/>
  <c r="BI475" i="31"/>
  <c r="BH475" i="31"/>
  <c r="BD475" i="31"/>
  <c r="BC475" i="31"/>
  <c r="AX475" i="31"/>
  <c r="AW475" i="31"/>
  <c r="BI474" i="31"/>
  <c r="BH474" i="31"/>
  <c r="BD474" i="31"/>
  <c r="BC474" i="31"/>
  <c r="AX474" i="31"/>
  <c r="AW474" i="31"/>
  <c r="BI473" i="31"/>
  <c r="BH473" i="31"/>
  <c r="BD473" i="31"/>
  <c r="BC473" i="31"/>
  <c r="AX473" i="31"/>
  <c r="AW473" i="31"/>
  <c r="BI472" i="31"/>
  <c r="BH472" i="31"/>
  <c r="BD472" i="31"/>
  <c r="BC472" i="31"/>
  <c r="AX472" i="31"/>
  <c r="AW472" i="31"/>
  <c r="BI471" i="31"/>
  <c r="BH471" i="31"/>
  <c r="BD471" i="31"/>
  <c r="BC471" i="31"/>
  <c r="AX471" i="31"/>
  <c r="AW471" i="31"/>
  <c r="BI470" i="31"/>
  <c r="BH470" i="31"/>
  <c r="BD470" i="31"/>
  <c r="BC470" i="31"/>
  <c r="AX470" i="31"/>
  <c r="AW470" i="31"/>
  <c r="BI469" i="31"/>
  <c r="BH469" i="31"/>
  <c r="BD469" i="31"/>
  <c r="BC469" i="31"/>
  <c r="AX469" i="31"/>
  <c r="AW469" i="31"/>
  <c r="BI468" i="31"/>
  <c r="BH468" i="31"/>
  <c r="BD468" i="31"/>
  <c r="BC468" i="31"/>
  <c r="AX468" i="31"/>
  <c r="AW468" i="31"/>
  <c r="BI467" i="31"/>
  <c r="BH467" i="31"/>
  <c r="BD467" i="31"/>
  <c r="BC467" i="31"/>
  <c r="AX467" i="31"/>
  <c r="AW467" i="31"/>
  <c r="BI466" i="31"/>
  <c r="BH466" i="31"/>
  <c r="BD466" i="31"/>
  <c r="BC466" i="31"/>
  <c r="AX466" i="31"/>
  <c r="AW466" i="31"/>
  <c r="BI465" i="31"/>
  <c r="BH465" i="31"/>
  <c r="BD465" i="31"/>
  <c r="BC465" i="31"/>
  <c r="AX465" i="31"/>
  <c r="AW465" i="31"/>
  <c r="BI464" i="31"/>
  <c r="BH464" i="31"/>
  <c r="BD464" i="31"/>
  <c r="BC464" i="31"/>
  <c r="AX464" i="31"/>
  <c r="AW464" i="31"/>
  <c r="BI463" i="31"/>
  <c r="BH463" i="31"/>
  <c r="BD463" i="31"/>
  <c r="BC463" i="31"/>
  <c r="AX463" i="31"/>
  <c r="AW463" i="31"/>
  <c r="BI462" i="31"/>
  <c r="BH462" i="31"/>
  <c r="BD462" i="31"/>
  <c r="BC462" i="31"/>
  <c r="AX462" i="31"/>
  <c r="AW462" i="31"/>
  <c r="BI461" i="31"/>
  <c r="BH461" i="31"/>
  <c r="BD461" i="31"/>
  <c r="BC461" i="31"/>
  <c r="AX461" i="31"/>
  <c r="AW461" i="31"/>
  <c r="BI460" i="31"/>
  <c r="BH460" i="31"/>
  <c r="BD460" i="31"/>
  <c r="BC460" i="31"/>
  <c r="AX460" i="31"/>
  <c r="AW460" i="31"/>
  <c r="BI459" i="31"/>
  <c r="BH459" i="31"/>
  <c r="BD459" i="31"/>
  <c r="BC459" i="31"/>
  <c r="AX459" i="31"/>
  <c r="AW459" i="31"/>
  <c r="BI458" i="31"/>
  <c r="BH458" i="31"/>
  <c r="BD458" i="31"/>
  <c r="BC458" i="31"/>
  <c r="AX458" i="31"/>
  <c r="AW458" i="31"/>
  <c r="BI457" i="31"/>
  <c r="BH457" i="31"/>
  <c r="BD457" i="31"/>
  <c r="BC457" i="31"/>
  <c r="AX457" i="31"/>
  <c r="AW457" i="31"/>
  <c r="BI456" i="31"/>
  <c r="BH456" i="31"/>
  <c r="BD456" i="31"/>
  <c r="BC456" i="31"/>
  <c r="AX456" i="31"/>
  <c r="AW456" i="31"/>
  <c r="BI455" i="31"/>
  <c r="BH455" i="31"/>
  <c r="BD455" i="31"/>
  <c r="BC455" i="31"/>
  <c r="AX455" i="31"/>
  <c r="AW455" i="31"/>
  <c r="BI454" i="31"/>
  <c r="BH454" i="31"/>
  <c r="BD454" i="31"/>
  <c r="BC454" i="31"/>
  <c r="AX454" i="31"/>
  <c r="AW454" i="31"/>
  <c r="BI453" i="31"/>
  <c r="BH453" i="31"/>
  <c r="BD453" i="31"/>
  <c r="BC453" i="31"/>
  <c r="AX453" i="31"/>
  <c r="AW453" i="31"/>
  <c r="BI452" i="31"/>
  <c r="BH452" i="31"/>
  <c r="BD452" i="31"/>
  <c r="BC452" i="31"/>
  <c r="AX452" i="31"/>
  <c r="AW452" i="31"/>
  <c r="BI451" i="31"/>
  <c r="BH451" i="31"/>
  <c r="BD451" i="31"/>
  <c r="BC451" i="31"/>
  <c r="AX451" i="31"/>
  <c r="AW451" i="31"/>
  <c r="BI450" i="31"/>
  <c r="BH450" i="31"/>
  <c r="BD450" i="31"/>
  <c r="BC450" i="31"/>
  <c r="AX450" i="31"/>
  <c r="AW450" i="31"/>
  <c r="BI449" i="31"/>
  <c r="BH449" i="31"/>
  <c r="BD449" i="31"/>
  <c r="BC449" i="31"/>
  <c r="AX449" i="31"/>
  <c r="AW449" i="31"/>
  <c r="BI448" i="31"/>
  <c r="BH448" i="31"/>
  <c r="BD448" i="31"/>
  <c r="BC448" i="31"/>
  <c r="AX448" i="31"/>
  <c r="AW448" i="31"/>
  <c r="BI447" i="31"/>
  <c r="BH447" i="31"/>
  <c r="BD447" i="31"/>
  <c r="BC447" i="31"/>
  <c r="AX447" i="31"/>
  <c r="AW447" i="31"/>
  <c r="BI446" i="31"/>
  <c r="BH446" i="31"/>
  <c r="BD446" i="31"/>
  <c r="BC446" i="31"/>
  <c r="AX446" i="31"/>
  <c r="AW446" i="31"/>
  <c r="BI445" i="31"/>
  <c r="BH445" i="31"/>
  <c r="BD445" i="31"/>
  <c r="BC445" i="31"/>
  <c r="AX445" i="31"/>
  <c r="AW445" i="31"/>
  <c r="BI444" i="31"/>
  <c r="BH444" i="31"/>
  <c r="BD444" i="31"/>
  <c r="BC444" i="31"/>
  <c r="AX444" i="31"/>
  <c r="AW444" i="31"/>
  <c r="BI443" i="31"/>
  <c r="BH443" i="31"/>
  <c r="BD443" i="31"/>
  <c r="BC443" i="31"/>
  <c r="AX443" i="31"/>
  <c r="AW443" i="31"/>
  <c r="BI442" i="31"/>
  <c r="BH442" i="31"/>
  <c r="BD442" i="31"/>
  <c r="BC442" i="31"/>
  <c r="AX442" i="31"/>
  <c r="AW442" i="31"/>
  <c r="BI441" i="31"/>
  <c r="BH441" i="31"/>
  <c r="BD441" i="31"/>
  <c r="BC441" i="31"/>
  <c r="AX441" i="31"/>
  <c r="AW441" i="31"/>
  <c r="BI440" i="31"/>
  <c r="BH440" i="31"/>
  <c r="BD440" i="31"/>
  <c r="BC440" i="31"/>
  <c r="AX440" i="31"/>
  <c r="AW440" i="31"/>
  <c r="BI439" i="31"/>
  <c r="BH439" i="31"/>
  <c r="BD439" i="31"/>
  <c r="BC439" i="31"/>
  <c r="AX439" i="31"/>
  <c r="AW439" i="31"/>
  <c r="BI438" i="31"/>
  <c r="BH438" i="31"/>
  <c r="BD438" i="31"/>
  <c r="BC438" i="31"/>
  <c r="AX438" i="31"/>
  <c r="AW438" i="31"/>
  <c r="BI437" i="31"/>
  <c r="BH437" i="31"/>
  <c r="BD437" i="31"/>
  <c r="BC437" i="31"/>
  <c r="AX437" i="31"/>
  <c r="AW437" i="31"/>
  <c r="BI436" i="31"/>
  <c r="BH436" i="31"/>
  <c r="BD436" i="31"/>
  <c r="BC436" i="31"/>
  <c r="AX436" i="31"/>
  <c r="AW436" i="31"/>
  <c r="BI435" i="31"/>
  <c r="BH435" i="31"/>
  <c r="BD435" i="31"/>
  <c r="BC435" i="31"/>
  <c r="AX435" i="31"/>
  <c r="AW435" i="31"/>
  <c r="BI434" i="31"/>
  <c r="BH434" i="31"/>
  <c r="BD434" i="31"/>
  <c r="BC434" i="31"/>
  <c r="AX434" i="31"/>
  <c r="AW434" i="31"/>
  <c r="BI433" i="31"/>
  <c r="BH433" i="31"/>
  <c r="BD433" i="31"/>
  <c r="BC433" i="31"/>
  <c r="AX433" i="31"/>
  <c r="AW433" i="31"/>
  <c r="BI432" i="31"/>
  <c r="BH432" i="31"/>
  <c r="BD432" i="31"/>
  <c r="BC432" i="31"/>
  <c r="AX432" i="31"/>
  <c r="AW432" i="31"/>
  <c r="BI431" i="31"/>
  <c r="BH431" i="31"/>
  <c r="BD431" i="31"/>
  <c r="BC431" i="31"/>
  <c r="AX431" i="31"/>
  <c r="AW431" i="31"/>
  <c r="BI430" i="31"/>
  <c r="BH430" i="31"/>
  <c r="BD430" i="31"/>
  <c r="BC430" i="31"/>
  <c r="AX430" i="31"/>
  <c r="AW430" i="31"/>
  <c r="BI429" i="31"/>
  <c r="BH429" i="31"/>
  <c r="BD429" i="31"/>
  <c r="BC429" i="31"/>
  <c r="AX429" i="31"/>
  <c r="AW429" i="31"/>
  <c r="BI428" i="31"/>
  <c r="BH428" i="31"/>
  <c r="BD428" i="31"/>
  <c r="BC428" i="31"/>
  <c r="AX428" i="31"/>
  <c r="AW428" i="31"/>
  <c r="BI427" i="31"/>
  <c r="BH427" i="31"/>
  <c r="BD427" i="31"/>
  <c r="BC427" i="31"/>
  <c r="AX427" i="31"/>
  <c r="AW427" i="31"/>
  <c r="BI426" i="31"/>
  <c r="BH426" i="31"/>
  <c r="BD426" i="31"/>
  <c r="BC426" i="31"/>
  <c r="AX426" i="31"/>
  <c r="AW426" i="31"/>
  <c r="BI425" i="31"/>
  <c r="BH425" i="31"/>
  <c r="BD425" i="31"/>
  <c r="BC425" i="31"/>
  <c r="AX425" i="31"/>
  <c r="AW425" i="31"/>
  <c r="BI424" i="31"/>
  <c r="BH424" i="31"/>
  <c r="BD424" i="31"/>
  <c r="BC424" i="31"/>
  <c r="AX424" i="31"/>
  <c r="AW424" i="31"/>
  <c r="BI423" i="31"/>
  <c r="BH423" i="31"/>
  <c r="BD423" i="31"/>
  <c r="BC423" i="31"/>
  <c r="AX423" i="31"/>
  <c r="AW423" i="31"/>
  <c r="BI422" i="31"/>
  <c r="BH422" i="31"/>
  <c r="BD422" i="31"/>
  <c r="BC422" i="31"/>
  <c r="AX422" i="31"/>
  <c r="AW422" i="31"/>
  <c r="BI421" i="31"/>
  <c r="BH421" i="31"/>
  <c r="BD421" i="31"/>
  <c r="BC421" i="31"/>
  <c r="AX421" i="31"/>
  <c r="AW421" i="31"/>
  <c r="BI420" i="31"/>
  <c r="BH420" i="31"/>
  <c r="BD420" i="31"/>
  <c r="BC420" i="31"/>
  <c r="AX420" i="31"/>
  <c r="AW420" i="31"/>
  <c r="BI419" i="31"/>
  <c r="BH419" i="31"/>
  <c r="BD419" i="31"/>
  <c r="BC419" i="31"/>
  <c r="AX419" i="31"/>
  <c r="AW419" i="31"/>
  <c r="BI418" i="31"/>
  <c r="BH418" i="31"/>
  <c r="BD418" i="31"/>
  <c r="BC418" i="31"/>
  <c r="AX418" i="31"/>
  <c r="AW418" i="31"/>
  <c r="BI417" i="31"/>
  <c r="BH417" i="31"/>
  <c r="BD417" i="31"/>
  <c r="BC417" i="31"/>
  <c r="AX417" i="31"/>
  <c r="AW417" i="31"/>
  <c r="BI416" i="31"/>
  <c r="BH416" i="31"/>
  <c r="BD416" i="31"/>
  <c r="BC416" i="31"/>
  <c r="AX416" i="31"/>
  <c r="AW416" i="31"/>
  <c r="BI415" i="31"/>
  <c r="BH415" i="31"/>
  <c r="BD415" i="31"/>
  <c r="BC415" i="31"/>
  <c r="AX415" i="31"/>
  <c r="AW415" i="31"/>
  <c r="BI414" i="31"/>
  <c r="BH414" i="31"/>
  <c r="BD414" i="31"/>
  <c r="BC414" i="31"/>
  <c r="AX414" i="31"/>
  <c r="AW414" i="31"/>
  <c r="BI413" i="31"/>
  <c r="BH413" i="31"/>
  <c r="BD413" i="31"/>
  <c r="BC413" i="31"/>
  <c r="AX413" i="31"/>
  <c r="AW413" i="31"/>
  <c r="BI412" i="31"/>
  <c r="BH412" i="31"/>
  <c r="BD412" i="31"/>
  <c r="BC412" i="31"/>
  <c r="AX412" i="31"/>
  <c r="AW412" i="31"/>
  <c r="BI411" i="31"/>
  <c r="BH411" i="31"/>
  <c r="BD411" i="31"/>
  <c r="BC411" i="31"/>
  <c r="AX411" i="31"/>
  <c r="AW411" i="31"/>
  <c r="BI410" i="31"/>
  <c r="BH410" i="31"/>
  <c r="BD410" i="31"/>
  <c r="BC410" i="31"/>
  <c r="AX410" i="31"/>
  <c r="AW410" i="31"/>
  <c r="BI409" i="31"/>
  <c r="BH409" i="31"/>
  <c r="BD409" i="31"/>
  <c r="BC409" i="31"/>
  <c r="AX409" i="31"/>
  <c r="AW409" i="31"/>
  <c r="BI408" i="31"/>
  <c r="BH408" i="31"/>
  <c r="BD408" i="31"/>
  <c r="BC408" i="31"/>
  <c r="AX408" i="31"/>
  <c r="AW408" i="31"/>
  <c r="BI407" i="31"/>
  <c r="BH407" i="31"/>
  <c r="BD407" i="31"/>
  <c r="BC407" i="31"/>
  <c r="AX407" i="31"/>
  <c r="AW407" i="31"/>
  <c r="BI406" i="31"/>
  <c r="BH406" i="31"/>
  <c r="BD406" i="31"/>
  <c r="BC406" i="31"/>
  <c r="AX406" i="31"/>
  <c r="AW406" i="31"/>
  <c r="BI405" i="31"/>
  <c r="BH405" i="31"/>
  <c r="BD405" i="31"/>
  <c r="BC405" i="31"/>
  <c r="AX405" i="31"/>
  <c r="AW405" i="31"/>
  <c r="BI404" i="31"/>
  <c r="BH404" i="31"/>
  <c r="BD404" i="31"/>
  <c r="BC404" i="31"/>
  <c r="AX404" i="31"/>
  <c r="AW404" i="31"/>
  <c r="BI403" i="31"/>
  <c r="BH403" i="31"/>
  <c r="BD403" i="31"/>
  <c r="BC403" i="31"/>
  <c r="AX403" i="31"/>
  <c r="AW403" i="31"/>
  <c r="BI402" i="31"/>
  <c r="BH402" i="31"/>
  <c r="BD402" i="31"/>
  <c r="BC402" i="31"/>
  <c r="AX402" i="31"/>
  <c r="AW402" i="31"/>
  <c r="BI401" i="31"/>
  <c r="BH401" i="31"/>
  <c r="BD401" i="31"/>
  <c r="BC401" i="31"/>
  <c r="AX401" i="31"/>
  <c r="AW401" i="31"/>
  <c r="BI400" i="31"/>
  <c r="BH400" i="31"/>
  <c r="BD400" i="31"/>
  <c r="BC400" i="31"/>
  <c r="AX400" i="31"/>
  <c r="AW400" i="31"/>
  <c r="BI399" i="31"/>
  <c r="BH399" i="31"/>
  <c r="BD399" i="31"/>
  <c r="BC399" i="31"/>
  <c r="AX399" i="31"/>
  <c r="AW399" i="31"/>
  <c r="BI398" i="31"/>
  <c r="BH398" i="31"/>
  <c r="BD398" i="31"/>
  <c r="BC398" i="31"/>
  <c r="AX398" i="31"/>
  <c r="AW398" i="31"/>
  <c r="BI397" i="31"/>
  <c r="BH397" i="31"/>
  <c r="BD397" i="31"/>
  <c r="BC397" i="31"/>
  <c r="AX397" i="31"/>
  <c r="AW397" i="31"/>
  <c r="BI396" i="31"/>
  <c r="BH396" i="31"/>
  <c r="BD396" i="31"/>
  <c r="BC396" i="31"/>
  <c r="AX396" i="31"/>
  <c r="AW396" i="31"/>
  <c r="BI395" i="31"/>
  <c r="BH395" i="31"/>
  <c r="BD395" i="31"/>
  <c r="BC395" i="31"/>
  <c r="AX395" i="31"/>
  <c r="AW395" i="31"/>
  <c r="BI394" i="31"/>
  <c r="BH394" i="31"/>
  <c r="BD394" i="31"/>
  <c r="BC394" i="31"/>
  <c r="AX394" i="31"/>
  <c r="AW394" i="31"/>
  <c r="BI393" i="31"/>
  <c r="BH393" i="31"/>
  <c r="BD393" i="31"/>
  <c r="BC393" i="31"/>
  <c r="AX393" i="31"/>
  <c r="AW393" i="31"/>
  <c r="BI392" i="31"/>
  <c r="BH392" i="31"/>
  <c r="BD392" i="31"/>
  <c r="BC392" i="31"/>
  <c r="AX392" i="31"/>
  <c r="AW392" i="31"/>
  <c r="BI391" i="31"/>
  <c r="BH391" i="31"/>
  <c r="BD391" i="31"/>
  <c r="BC391" i="31"/>
  <c r="AX391" i="31"/>
  <c r="AW391" i="31"/>
  <c r="BI390" i="31"/>
  <c r="BH390" i="31"/>
  <c r="BD390" i="31"/>
  <c r="BC390" i="31"/>
  <c r="AX390" i="31"/>
  <c r="AW390" i="31"/>
  <c r="BI389" i="31"/>
  <c r="BH389" i="31"/>
  <c r="BD389" i="31"/>
  <c r="BC389" i="31"/>
  <c r="AX389" i="31"/>
  <c r="AW389" i="31"/>
  <c r="BI388" i="31"/>
  <c r="BH388" i="31"/>
  <c r="BD388" i="31"/>
  <c r="BC388" i="31"/>
  <c r="AX388" i="31"/>
  <c r="AW388" i="31"/>
  <c r="BI387" i="31"/>
  <c r="BH387" i="31"/>
  <c r="BD387" i="31"/>
  <c r="BC387" i="31"/>
  <c r="AX387" i="31"/>
  <c r="AW387" i="31"/>
  <c r="BI386" i="31"/>
  <c r="BH386" i="31"/>
  <c r="BD386" i="31"/>
  <c r="BC386" i="31"/>
  <c r="AX386" i="31"/>
  <c r="AW386" i="31"/>
  <c r="BI385" i="31"/>
  <c r="BH385" i="31"/>
  <c r="BD385" i="31"/>
  <c r="BC385" i="31"/>
  <c r="AX385" i="31"/>
  <c r="AW385" i="31"/>
  <c r="BI384" i="31"/>
  <c r="BH384" i="31"/>
  <c r="BD384" i="31"/>
  <c r="BC384" i="31"/>
  <c r="AX384" i="31"/>
  <c r="AW384" i="31"/>
  <c r="BI383" i="31"/>
  <c r="BH383" i="31"/>
  <c r="BD383" i="31"/>
  <c r="BC383" i="31"/>
  <c r="AX383" i="31"/>
  <c r="AW383" i="31"/>
  <c r="BI382" i="31"/>
  <c r="BH382" i="31"/>
  <c r="BD382" i="31"/>
  <c r="BC382" i="31"/>
  <c r="AX382" i="31"/>
  <c r="AW382" i="31"/>
  <c r="BI381" i="31"/>
  <c r="BH381" i="31"/>
  <c r="BD381" i="31"/>
  <c r="BC381" i="31"/>
  <c r="AX381" i="31"/>
  <c r="AW381" i="31"/>
  <c r="BI380" i="31"/>
  <c r="BH380" i="31"/>
  <c r="BD380" i="31"/>
  <c r="BC380" i="31"/>
  <c r="AX380" i="31"/>
  <c r="AW380" i="31"/>
  <c r="BI379" i="31"/>
  <c r="BH379" i="31"/>
  <c r="BD379" i="31"/>
  <c r="BC379" i="31"/>
  <c r="AX379" i="31"/>
  <c r="AW379" i="31"/>
  <c r="BI378" i="31"/>
  <c r="BH378" i="31"/>
  <c r="BD378" i="31"/>
  <c r="BC378" i="31"/>
  <c r="AX378" i="31"/>
  <c r="AW378" i="31"/>
  <c r="BI377" i="31"/>
  <c r="BH377" i="31"/>
  <c r="BD377" i="31"/>
  <c r="BC377" i="31"/>
  <c r="AX377" i="31"/>
  <c r="AW377" i="31"/>
  <c r="BI376" i="31"/>
  <c r="BH376" i="31"/>
  <c r="BD376" i="31"/>
  <c r="BC376" i="31"/>
  <c r="AX376" i="31"/>
  <c r="AW376" i="31"/>
  <c r="BI375" i="31"/>
  <c r="BH375" i="31"/>
  <c r="BD375" i="31"/>
  <c r="BC375" i="31"/>
  <c r="AX375" i="31"/>
  <c r="AW375" i="31"/>
  <c r="BI374" i="31"/>
  <c r="BH374" i="31"/>
  <c r="BD374" i="31"/>
  <c r="BC374" i="31"/>
  <c r="AX374" i="31"/>
  <c r="AW374" i="31"/>
  <c r="BI373" i="31"/>
  <c r="BH373" i="31"/>
  <c r="BD373" i="31"/>
  <c r="BC373" i="31"/>
  <c r="AX373" i="31"/>
  <c r="AW373" i="31"/>
  <c r="BI372" i="31"/>
  <c r="BH372" i="31"/>
  <c r="BD372" i="31"/>
  <c r="BC372" i="31"/>
  <c r="AX372" i="31"/>
  <c r="AW372" i="31"/>
  <c r="BI371" i="31"/>
  <c r="BH371" i="31"/>
  <c r="BD371" i="31"/>
  <c r="BC371" i="31"/>
  <c r="AX371" i="31"/>
  <c r="AW371" i="31"/>
  <c r="BI370" i="31"/>
  <c r="BH370" i="31"/>
  <c r="BD370" i="31"/>
  <c r="BC370" i="31"/>
  <c r="AX370" i="31"/>
  <c r="AW370" i="31"/>
  <c r="BI369" i="31"/>
  <c r="BH369" i="31"/>
  <c r="BD369" i="31"/>
  <c r="BC369" i="31"/>
  <c r="AX369" i="31"/>
  <c r="AW369" i="31"/>
  <c r="BI368" i="31"/>
  <c r="BH368" i="31"/>
  <c r="BD368" i="31"/>
  <c r="BC368" i="31"/>
  <c r="AX368" i="31"/>
  <c r="AW368" i="31"/>
  <c r="BI367" i="31"/>
  <c r="BH367" i="31"/>
  <c r="BD367" i="31"/>
  <c r="BC367" i="31"/>
  <c r="AX367" i="31"/>
  <c r="AW367" i="31"/>
  <c r="BI366" i="31"/>
  <c r="BH366" i="31"/>
  <c r="BD366" i="31"/>
  <c r="BC366" i="31"/>
  <c r="AX366" i="31"/>
  <c r="AW366" i="31"/>
  <c r="BI365" i="31"/>
  <c r="BH365" i="31"/>
  <c r="BD365" i="31"/>
  <c r="BC365" i="31"/>
  <c r="AX365" i="31"/>
  <c r="AW365" i="31"/>
  <c r="BI364" i="31"/>
  <c r="BH364" i="31"/>
  <c r="BD364" i="31"/>
  <c r="BC364" i="31"/>
  <c r="AX364" i="31"/>
  <c r="AW364" i="31"/>
  <c r="BI363" i="31"/>
  <c r="BH363" i="31"/>
  <c r="BD363" i="31"/>
  <c r="BC363" i="31"/>
  <c r="AX363" i="31"/>
  <c r="AW363" i="31"/>
  <c r="BI362" i="31"/>
  <c r="BH362" i="31"/>
  <c r="BD362" i="31"/>
  <c r="BC362" i="31"/>
  <c r="AX362" i="31"/>
  <c r="AW362" i="31"/>
  <c r="BI361" i="31"/>
  <c r="BH361" i="31"/>
  <c r="BD361" i="31"/>
  <c r="BC361" i="31"/>
  <c r="AX361" i="31"/>
  <c r="AW361" i="31"/>
  <c r="BI360" i="31"/>
  <c r="BH360" i="31"/>
  <c r="BD360" i="31"/>
  <c r="BC360" i="31"/>
  <c r="AX360" i="31"/>
  <c r="AW360" i="31"/>
  <c r="BI359" i="31"/>
  <c r="BH359" i="31"/>
  <c r="BD359" i="31"/>
  <c r="BC359" i="31"/>
  <c r="AX359" i="31"/>
  <c r="AW359" i="31"/>
  <c r="BI358" i="31"/>
  <c r="BH358" i="31"/>
  <c r="BD358" i="31"/>
  <c r="BC358" i="31"/>
  <c r="AX358" i="31"/>
  <c r="AW358" i="31"/>
  <c r="BI357" i="31"/>
  <c r="BH357" i="31"/>
  <c r="BD357" i="31"/>
  <c r="BC357" i="31"/>
  <c r="AX357" i="31"/>
  <c r="AW357" i="31"/>
  <c r="BI356" i="31"/>
  <c r="BH356" i="31"/>
  <c r="BD356" i="31"/>
  <c r="BC356" i="31"/>
  <c r="AX356" i="31"/>
  <c r="AW356" i="31"/>
  <c r="BI355" i="31"/>
  <c r="BH355" i="31"/>
  <c r="BD355" i="31"/>
  <c r="BC355" i="31"/>
  <c r="AX355" i="31"/>
  <c r="AW355" i="31"/>
  <c r="BI354" i="31"/>
  <c r="BH354" i="31"/>
  <c r="BD354" i="31"/>
  <c r="BC354" i="31"/>
  <c r="AX354" i="31"/>
  <c r="AW354" i="31"/>
  <c r="BI353" i="31"/>
  <c r="BH353" i="31"/>
  <c r="BD353" i="31"/>
  <c r="BC353" i="31"/>
  <c r="AX353" i="31"/>
  <c r="AW353" i="31"/>
  <c r="BI352" i="31"/>
  <c r="BH352" i="31"/>
  <c r="BD352" i="31"/>
  <c r="BC352" i="31"/>
  <c r="AX352" i="31"/>
  <c r="AW352" i="31"/>
  <c r="BI351" i="31"/>
  <c r="BH351" i="31"/>
  <c r="BD351" i="31"/>
  <c r="BC351" i="31"/>
  <c r="AX351" i="31"/>
  <c r="AW351" i="31"/>
  <c r="BI350" i="31"/>
  <c r="BH350" i="31"/>
  <c r="BD350" i="31"/>
  <c r="BC350" i="31"/>
  <c r="AX350" i="31"/>
  <c r="AW350" i="31"/>
  <c r="BI349" i="31"/>
  <c r="BH349" i="31"/>
  <c r="BD349" i="31"/>
  <c r="BC349" i="31"/>
  <c r="AX349" i="31"/>
  <c r="AW349" i="31"/>
  <c r="BI348" i="31"/>
  <c r="BH348" i="31"/>
  <c r="BD348" i="31"/>
  <c r="BC348" i="31"/>
  <c r="AX348" i="31"/>
  <c r="AW348" i="31"/>
  <c r="BI347" i="31"/>
  <c r="BH347" i="31"/>
  <c r="BD347" i="31"/>
  <c r="BC347" i="31"/>
  <c r="AX347" i="31"/>
  <c r="AW347" i="31"/>
  <c r="BI346" i="31"/>
  <c r="BH346" i="31"/>
  <c r="BD346" i="31"/>
  <c r="BC346" i="31"/>
  <c r="AX346" i="31"/>
  <c r="AW346" i="31"/>
  <c r="BI345" i="31"/>
  <c r="BH345" i="31"/>
  <c r="BD345" i="31"/>
  <c r="BC345" i="31"/>
  <c r="AX345" i="31"/>
  <c r="AW345" i="31"/>
  <c r="BI344" i="31"/>
  <c r="BH344" i="31"/>
  <c r="BD344" i="31"/>
  <c r="BC344" i="31"/>
  <c r="AX344" i="31"/>
  <c r="AW344" i="31"/>
  <c r="BI343" i="31"/>
  <c r="BH343" i="31"/>
  <c r="BD343" i="31"/>
  <c r="BC343" i="31"/>
  <c r="AX343" i="31"/>
  <c r="AW343" i="31"/>
  <c r="BI342" i="31"/>
  <c r="BH342" i="31"/>
  <c r="BD342" i="31"/>
  <c r="BC342" i="31"/>
  <c r="AX342" i="31"/>
  <c r="AW342" i="31"/>
  <c r="BI341" i="31"/>
  <c r="BH341" i="31"/>
  <c r="BD341" i="31"/>
  <c r="BC341" i="31"/>
  <c r="AX341" i="31"/>
  <c r="AW341" i="31"/>
  <c r="BI340" i="31"/>
  <c r="BH340" i="31"/>
  <c r="BD340" i="31"/>
  <c r="BC340" i="31"/>
  <c r="AX340" i="31"/>
  <c r="AW340" i="31"/>
  <c r="BI339" i="31"/>
  <c r="BH339" i="31"/>
  <c r="BD339" i="31"/>
  <c r="BC339" i="31"/>
  <c r="AX339" i="31"/>
  <c r="AW339" i="31"/>
  <c r="BI338" i="31"/>
  <c r="BH338" i="31"/>
  <c r="BD338" i="31"/>
  <c r="BC338" i="31"/>
  <c r="AX338" i="31"/>
  <c r="AW338" i="31"/>
  <c r="BI337" i="31"/>
  <c r="BH337" i="31"/>
  <c r="BD337" i="31"/>
  <c r="BC337" i="31"/>
  <c r="AX337" i="31"/>
  <c r="AW337" i="31"/>
  <c r="BI336" i="31"/>
  <c r="BH336" i="31"/>
  <c r="BD336" i="31"/>
  <c r="BC336" i="31"/>
  <c r="AX336" i="31"/>
  <c r="AW336" i="31"/>
  <c r="BI335" i="31"/>
  <c r="BH335" i="31"/>
  <c r="BD335" i="31"/>
  <c r="BC335" i="31"/>
  <c r="AX335" i="31"/>
  <c r="AW335" i="31"/>
  <c r="BI334" i="31"/>
  <c r="BH334" i="31"/>
  <c r="BD334" i="31"/>
  <c r="BC334" i="31"/>
  <c r="AX334" i="31"/>
  <c r="AW334" i="31"/>
  <c r="BI333" i="31"/>
  <c r="BH333" i="31"/>
  <c r="BD333" i="31"/>
  <c r="BC333" i="31"/>
  <c r="AX333" i="31"/>
  <c r="AW333" i="31"/>
  <c r="BI332" i="31"/>
  <c r="BH332" i="31"/>
  <c r="BD332" i="31"/>
  <c r="BC332" i="31"/>
  <c r="AX332" i="31"/>
  <c r="AW332" i="31"/>
  <c r="BI331" i="31"/>
  <c r="BH331" i="31"/>
  <c r="BD331" i="31"/>
  <c r="BC331" i="31"/>
  <c r="AX331" i="31"/>
  <c r="AW331" i="31"/>
  <c r="BI330" i="31"/>
  <c r="BH330" i="31"/>
  <c r="BD330" i="31"/>
  <c r="BC330" i="31"/>
  <c r="AX330" i="31"/>
  <c r="AW330" i="31"/>
  <c r="BI329" i="31"/>
  <c r="BH329" i="31"/>
  <c r="BD329" i="31"/>
  <c r="BC329" i="31"/>
  <c r="AX329" i="31"/>
  <c r="AW329" i="31"/>
  <c r="BI328" i="31"/>
  <c r="BH328" i="31"/>
  <c r="BD328" i="31"/>
  <c r="BC328" i="31"/>
  <c r="AX328" i="31"/>
  <c r="AW328" i="31"/>
  <c r="BI327" i="31"/>
  <c r="BH327" i="31"/>
  <c r="BD327" i="31"/>
  <c r="BC327" i="31"/>
  <c r="AX327" i="31"/>
  <c r="AW327" i="31"/>
  <c r="BI326" i="31"/>
  <c r="BH326" i="31"/>
  <c r="BD326" i="31"/>
  <c r="BC326" i="31"/>
  <c r="AX326" i="31"/>
  <c r="AW326" i="31"/>
  <c r="BI325" i="31"/>
  <c r="BH325" i="31"/>
  <c r="BD325" i="31"/>
  <c r="BC325" i="31"/>
  <c r="AX325" i="31"/>
  <c r="AW325" i="31"/>
  <c r="BI324" i="31"/>
  <c r="BH324" i="31"/>
  <c r="BD324" i="31"/>
  <c r="BC324" i="31"/>
  <c r="AX324" i="31"/>
  <c r="AW324" i="31"/>
  <c r="BI323" i="31"/>
  <c r="BH323" i="31"/>
  <c r="BD323" i="31"/>
  <c r="BC323" i="31"/>
  <c r="AX323" i="31"/>
  <c r="AW323" i="31"/>
  <c r="BI322" i="31"/>
  <c r="BH322" i="31"/>
  <c r="BD322" i="31"/>
  <c r="BC322" i="31"/>
  <c r="AX322" i="31"/>
  <c r="AW322" i="31"/>
  <c r="BI321" i="31"/>
  <c r="BH321" i="31"/>
  <c r="BD321" i="31"/>
  <c r="BC321" i="31"/>
  <c r="AX321" i="31"/>
  <c r="AW321" i="31"/>
  <c r="BI320" i="31"/>
  <c r="BH320" i="31"/>
  <c r="BD320" i="31"/>
  <c r="BC320" i="31"/>
  <c r="AX320" i="31"/>
  <c r="AW320" i="31"/>
  <c r="BI319" i="31"/>
  <c r="BH319" i="31"/>
  <c r="BD319" i="31"/>
  <c r="BC319" i="31"/>
  <c r="AX319" i="31"/>
  <c r="AW319" i="31"/>
  <c r="BI318" i="31"/>
  <c r="BH318" i="31"/>
  <c r="BD318" i="31"/>
  <c r="BC318" i="31"/>
  <c r="AX318" i="31"/>
  <c r="AW318" i="31"/>
  <c r="BI317" i="31"/>
  <c r="BH317" i="31"/>
  <c r="BD317" i="31"/>
  <c r="BC317" i="31"/>
  <c r="AX317" i="31"/>
  <c r="AW317" i="31"/>
  <c r="BI316" i="31"/>
  <c r="BH316" i="31"/>
  <c r="BD316" i="31"/>
  <c r="BC316" i="31"/>
  <c r="AX316" i="31"/>
  <c r="AW316" i="31"/>
  <c r="BI315" i="31"/>
  <c r="BH315" i="31"/>
  <c r="BD315" i="31"/>
  <c r="BC315" i="31"/>
  <c r="AX315" i="31"/>
  <c r="AW315" i="31"/>
  <c r="BI314" i="31"/>
  <c r="BH314" i="31"/>
  <c r="BD314" i="31"/>
  <c r="BC314" i="31"/>
  <c r="AX314" i="31"/>
  <c r="AW314" i="31"/>
  <c r="BI313" i="31"/>
  <c r="BH313" i="31"/>
  <c r="BD313" i="31"/>
  <c r="BC313" i="31"/>
  <c r="AX313" i="31"/>
  <c r="AW313" i="31"/>
  <c r="BI312" i="31"/>
  <c r="BH312" i="31"/>
  <c r="BD312" i="31"/>
  <c r="BC312" i="31"/>
  <c r="AX312" i="31"/>
  <c r="AW312" i="31"/>
  <c r="BI311" i="31"/>
  <c r="BH311" i="31"/>
  <c r="BD311" i="31"/>
  <c r="BC311" i="31"/>
  <c r="AX311" i="31"/>
  <c r="AW311" i="31"/>
  <c r="BI310" i="31"/>
  <c r="BH310" i="31"/>
  <c r="BD310" i="31"/>
  <c r="BC310" i="31"/>
  <c r="AX310" i="31"/>
  <c r="AW310" i="31"/>
  <c r="BI309" i="31"/>
  <c r="BH309" i="31"/>
  <c r="BD309" i="31"/>
  <c r="BC309" i="31"/>
  <c r="AX309" i="31"/>
  <c r="AW309" i="31"/>
  <c r="BI308" i="31"/>
  <c r="BH308" i="31"/>
  <c r="BD308" i="31"/>
  <c r="BC308" i="31"/>
  <c r="AX308" i="31"/>
  <c r="AW308" i="31"/>
  <c r="BI307" i="31"/>
  <c r="BH307" i="31"/>
  <c r="BD307" i="31"/>
  <c r="BC307" i="31"/>
  <c r="AX307" i="31"/>
  <c r="AW307" i="31"/>
  <c r="BI306" i="31"/>
  <c r="BH306" i="31"/>
  <c r="BD306" i="31"/>
  <c r="BC306" i="31"/>
  <c r="AX306" i="31"/>
  <c r="AW306" i="31"/>
  <c r="BI305" i="31"/>
  <c r="BH305" i="31"/>
  <c r="BD305" i="31"/>
  <c r="BC305" i="31"/>
  <c r="AX305" i="31"/>
  <c r="AW305" i="31"/>
  <c r="BI304" i="31"/>
  <c r="BH304" i="31"/>
  <c r="BD304" i="31"/>
  <c r="BC304" i="31"/>
  <c r="AX304" i="31"/>
  <c r="AW304" i="31"/>
  <c r="BI303" i="31"/>
  <c r="BH303" i="31"/>
  <c r="BD303" i="31"/>
  <c r="BC303" i="31"/>
  <c r="AX303" i="31"/>
  <c r="AW303" i="31"/>
  <c r="BI302" i="31"/>
  <c r="BH302" i="31"/>
  <c r="BD302" i="31"/>
  <c r="BC302" i="31"/>
  <c r="AX302" i="31"/>
  <c r="AW302" i="31"/>
  <c r="BI301" i="31"/>
  <c r="BH301" i="31"/>
  <c r="BD301" i="31"/>
  <c r="BC301" i="31"/>
  <c r="AX301" i="31"/>
  <c r="AW301" i="31"/>
  <c r="BI300" i="31"/>
  <c r="BH300" i="31"/>
  <c r="BD300" i="31"/>
  <c r="BC300" i="31"/>
  <c r="AX300" i="31"/>
  <c r="AW300" i="31"/>
  <c r="BI299" i="31"/>
  <c r="BH299" i="31"/>
  <c r="BD299" i="31"/>
  <c r="BC299" i="31"/>
  <c r="AX299" i="31"/>
  <c r="AW299" i="31"/>
  <c r="BI298" i="31"/>
  <c r="BH298" i="31"/>
  <c r="BD298" i="31"/>
  <c r="BC298" i="31"/>
  <c r="AX298" i="31"/>
  <c r="AW298" i="31"/>
  <c r="BI297" i="31"/>
  <c r="BH297" i="31"/>
  <c r="BD297" i="31"/>
  <c r="BC297" i="31"/>
  <c r="AX297" i="31"/>
  <c r="AW297" i="31"/>
  <c r="BI296" i="31"/>
  <c r="BH296" i="31"/>
  <c r="BD296" i="31"/>
  <c r="BC296" i="31"/>
  <c r="AX296" i="31"/>
  <c r="AW296" i="31"/>
  <c r="BI295" i="31"/>
  <c r="BH295" i="31"/>
  <c r="BD295" i="31"/>
  <c r="BC295" i="31"/>
  <c r="AX295" i="31"/>
  <c r="AW295" i="31"/>
  <c r="BI294" i="31"/>
  <c r="BH294" i="31"/>
  <c r="BD294" i="31"/>
  <c r="BC294" i="31"/>
  <c r="AX294" i="31"/>
  <c r="AW294" i="31"/>
  <c r="BI293" i="31"/>
  <c r="BH293" i="31"/>
  <c r="BD293" i="31"/>
  <c r="BC293" i="31"/>
  <c r="AX293" i="31"/>
  <c r="AW293" i="31"/>
  <c r="BI292" i="31"/>
  <c r="BH292" i="31"/>
  <c r="BD292" i="31"/>
  <c r="BC292" i="31"/>
  <c r="AX292" i="31"/>
  <c r="AW292" i="31"/>
  <c r="BI291" i="31"/>
  <c r="BH291" i="31"/>
  <c r="BD291" i="31"/>
  <c r="BC291" i="31"/>
  <c r="AX291" i="31"/>
  <c r="AW291" i="31"/>
  <c r="BI290" i="31"/>
  <c r="BH290" i="31"/>
  <c r="BD290" i="31"/>
  <c r="BC290" i="31"/>
  <c r="AX290" i="31"/>
  <c r="AW290" i="31"/>
  <c r="BI289" i="31"/>
  <c r="BH289" i="31"/>
  <c r="BD289" i="31"/>
  <c r="BC289" i="31"/>
  <c r="AX289" i="31"/>
  <c r="AW289" i="31"/>
  <c r="BI288" i="31"/>
  <c r="BH288" i="31"/>
  <c r="BD288" i="31"/>
  <c r="BC288" i="31"/>
  <c r="AX288" i="31"/>
  <c r="AW288" i="31"/>
  <c r="BI287" i="31"/>
  <c r="BH287" i="31"/>
  <c r="BD287" i="31"/>
  <c r="BC287" i="31"/>
  <c r="AX287" i="31"/>
  <c r="AW287" i="31"/>
  <c r="BI286" i="31"/>
  <c r="BH286" i="31"/>
  <c r="BD286" i="31"/>
  <c r="BC286" i="31"/>
  <c r="AX286" i="31"/>
  <c r="AW286" i="31"/>
  <c r="BI285" i="31"/>
  <c r="BH285" i="31"/>
  <c r="BD285" i="31"/>
  <c r="BC285" i="31"/>
  <c r="AX285" i="31"/>
  <c r="AW285" i="31"/>
  <c r="BI284" i="31"/>
  <c r="BH284" i="31"/>
  <c r="BD284" i="31"/>
  <c r="BC284" i="31"/>
  <c r="AX284" i="31"/>
  <c r="AW284" i="31"/>
  <c r="BI283" i="31"/>
  <c r="BH283" i="31"/>
  <c r="BD283" i="31"/>
  <c r="BC283" i="31"/>
  <c r="AX283" i="31"/>
  <c r="AW283" i="31"/>
  <c r="BI282" i="31"/>
  <c r="BH282" i="31"/>
  <c r="BD282" i="31"/>
  <c r="BC282" i="31"/>
  <c r="AX282" i="31"/>
  <c r="AW282" i="31"/>
  <c r="BI281" i="31"/>
  <c r="BH281" i="31"/>
  <c r="BD281" i="31"/>
  <c r="BC281" i="31"/>
  <c r="AX281" i="31"/>
  <c r="AW281" i="31"/>
  <c r="BI280" i="31"/>
  <c r="BH280" i="31"/>
  <c r="BD280" i="31"/>
  <c r="BC280" i="31"/>
  <c r="AX280" i="31"/>
  <c r="AW280" i="31"/>
  <c r="BI279" i="31"/>
  <c r="BH279" i="31"/>
  <c r="BD279" i="31"/>
  <c r="BC279" i="31"/>
  <c r="AX279" i="31"/>
  <c r="AW279" i="31"/>
  <c r="BI278" i="31"/>
  <c r="BH278" i="31"/>
  <c r="BD278" i="31"/>
  <c r="BC278" i="31"/>
  <c r="AX278" i="31"/>
  <c r="AW278" i="31"/>
  <c r="BI277" i="31"/>
  <c r="BH277" i="31"/>
  <c r="BD277" i="31"/>
  <c r="BC277" i="31"/>
  <c r="AX277" i="31"/>
  <c r="AW277" i="31"/>
  <c r="BI276" i="31"/>
  <c r="BH276" i="31"/>
  <c r="BD276" i="31"/>
  <c r="BC276" i="31"/>
  <c r="AX276" i="31"/>
  <c r="AW276" i="31"/>
  <c r="BI275" i="31"/>
  <c r="BH275" i="31"/>
  <c r="BD275" i="31"/>
  <c r="BC275" i="31"/>
  <c r="AX275" i="31"/>
  <c r="AW275" i="31"/>
  <c r="BI274" i="31"/>
  <c r="BH274" i="31"/>
  <c r="BD274" i="31"/>
  <c r="BC274" i="31"/>
  <c r="AX274" i="31"/>
  <c r="AW274" i="31"/>
  <c r="BI273" i="31"/>
  <c r="BH273" i="31"/>
  <c r="BD273" i="31"/>
  <c r="BC273" i="31"/>
  <c r="AX273" i="31"/>
  <c r="AW273" i="31"/>
  <c r="BI272" i="31"/>
  <c r="BH272" i="31"/>
  <c r="BD272" i="31"/>
  <c r="BC272" i="31"/>
  <c r="AX272" i="31"/>
  <c r="AW272" i="31"/>
  <c r="BI271" i="31"/>
  <c r="BH271" i="31"/>
  <c r="BD271" i="31"/>
  <c r="BC271" i="31"/>
  <c r="AX271" i="31"/>
  <c r="AW271" i="31"/>
  <c r="BI270" i="31"/>
  <c r="BH270" i="31"/>
  <c r="BD270" i="31"/>
  <c r="BC270" i="31"/>
  <c r="AX270" i="31"/>
  <c r="AW270" i="31"/>
  <c r="BI269" i="31"/>
  <c r="BH269" i="31"/>
  <c r="BD269" i="31"/>
  <c r="BC269" i="31"/>
  <c r="AX269" i="31"/>
  <c r="AW269" i="31"/>
  <c r="BI268" i="31"/>
  <c r="BH268" i="31"/>
  <c r="BD268" i="31"/>
  <c r="BC268" i="31"/>
  <c r="AX268" i="31"/>
  <c r="AW268" i="31"/>
  <c r="BI267" i="31"/>
  <c r="BH267" i="31"/>
  <c r="BD267" i="31"/>
  <c r="BC267" i="31"/>
  <c r="AX267" i="31"/>
  <c r="AW267" i="31"/>
  <c r="BI266" i="31"/>
  <c r="BH266" i="31"/>
  <c r="BD266" i="31"/>
  <c r="BC266" i="31"/>
  <c r="AX266" i="31"/>
  <c r="AW266" i="31"/>
  <c r="BI265" i="31"/>
  <c r="BH265" i="31"/>
  <c r="BD265" i="31"/>
  <c r="BC265" i="31"/>
  <c r="AX265" i="31"/>
  <c r="AW265" i="31"/>
  <c r="BI264" i="31"/>
  <c r="BH264" i="31"/>
  <c r="BD264" i="31"/>
  <c r="BC264" i="31"/>
  <c r="AX264" i="31"/>
  <c r="AW264" i="31"/>
  <c r="BI263" i="31"/>
  <c r="BH263" i="31"/>
  <c r="BD263" i="31"/>
  <c r="BC263" i="31"/>
  <c r="AX263" i="31"/>
  <c r="AW263" i="31"/>
  <c r="BI262" i="31"/>
  <c r="BH262" i="31"/>
  <c r="BD262" i="31"/>
  <c r="BC262" i="31"/>
  <c r="AX262" i="31"/>
  <c r="AW262" i="31"/>
  <c r="BI261" i="31"/>
  <c r="BH261" i="31"/>
  <c r="BD261" i="31"/>
  <c r="BC261" i="31"/>
  <c r="AX261" i="31"/>
  <c r="AW261" i="31"/>
  <c r="BI260" i="31"/>
  <c r="BH260" i="31"/>
  <c r="BD260" i="31"/>
  <c r="BC260" i="31"/>
  <c r="AX260" i="31"/>
  <c r="AW260" i="31"/>
  <c r="BI259" i="31"/>
  <c r="BH259" i="31"/>
  <c r="BD259" i="31"/>
  <c r="BC259" i="31"/>
  <c r="AX259" i="31"/>
  <c r="AW259" i="31"/>
  <c r="BI258" i="31"/>
  <c r="BH258" i="31"/>
  <c r="BD258" i="31"/>
  <c r="BC258" i="31"/>
  <c r="AX258" i="31"/>
  <c r="AW258" i="31"/>
  <c r="BI257" i="31"/>
  <c r="BH257" i="31"/>
  <c r="BD257" i="31"/>
  <c r="BC257" i="31"/>
  <c r="AX257" i="31"/>
  <c r="AW257" i="31"/>
  <c r="BI256" i="31"/>
  <c r="BH256" i="31"/>
  <c r="BD256" i="31"/>
  <c r="BC256" i="31"/>
  <c r="AX256" i="31"/>
  <c r="AW256" i="31"/>
  <c r="BI255" i="31"/>
  <c r="BH255" i="31"/>
  <c r="BD255" i="31"/>
  <c r="BC255" i="31"/>
  <c r="AX255" i="31"/>
  <c r="AW255" i="31"/>
  <c r="BI254" i="31"/>
  <c r="BH254" i="31"/>
  <c r="BD254" i="31"/>
  <c r="BC254" i="31"/>
  <c r="AX254" i="31"/>
  <c r="AW254" i="31"/>
  <c r="BI253" i="31"/>
  <c r="BH253" i="31"/>
  <c r="BD253" i="31"/>
  <c r="BC253" i="31"/>
  <c r="AX253" i="31"/>
  <c r="AW253" i="31"/>
  <c r="BI252" i="31"/>
  <c r="BH252" i="31"/>
  <c r="BD252" i="31"/>
  <c r="BC252" i="31"/>
  <c r="AX252" i="31"/>
  <c r="AW252" i="31"/>
  <c r="BI251" i="31"/>
  <c r="BH251" i="31"/>
  <c r="BD251" i="31"/>
  <c r="BC251" i="31"/>
  <c r="AX251" i="31"/>
  <c r="AW251" i="31"/>
  <c r="BI250" i="31"/>
  <c r="BH250" i="31"/>
  <c r="BD250" i="31"/>
  <c r="BC250" i="31"/>
  <c r="AX250" i="31"/>
  <c r="AW250" i="31"/>
  <c r="BI249" i="31"/>
  <c r="BH249" i="31"/>
  <c r="BD249" i="31"/>
  <c r="BC249" i="31"/>
  <c r="AX249" i="31"/>
  <c r="AW249" i="31"/>
  <c r="BI248" i="31"/>
  <c r="BH248" i="31"/>
  <c r="BD248" i="31"/>
  <c r="BC248" i="31"/>
  <c r="AX248" i="31"/>
  <c r="AW248" i="31"/>
  <c r="BI247" i="31"/>
  <c r="BH247" i="31"/>
  <c r="BD247" i="31"/>
  <c r="BC247" i="31"/>
  <c r="AX247" i="31"/>
  <c r="AW247" i="31"/>
  <c r="BI246" i="31"/>
  <c r="BH246" i="31"/>
  <c r="BD246" i="31"/>
  <c r="BC246" i="31"/>
  <c r="AX246" i="31"/>
  <c r="AW246" i="31"/>
  <c r="BI245" i="31"/>
  <c r="BH245" i="31"/>
  <c r="BD245" i="31"/>
  <c r="BC245" i="31"/>
  <c r="AX245" i="31"/>
  <c r="AW245" i="31"/>
  <c r="BI244" i="31"/>
  <c r="BH244" i="31"/>
  <c r="BD244" i="31"/>
  <c r="BC244" i="31"/>
  <c r="AX244" i="31"/>
  <c r="AW244" i="31"/>
  <c r="BI243" i="31"/>
  <c r="BH243" i="31"/>
  <c r="BD243" i="31"/>
  <c r="BC243" i="31"/>
  <c r="AX243" i="31"/>
  <c r="AW243" i="31"/>
  <c r="BI242" i="31"/>
  <c r="BH242" i="31"/>
  <c r="BD242" i="31"/>
  <c r="BC242" i="31"/>
  <c r="AX242" i="31"/>
  <c r="AW242" i="31"/>
  <c r="BI241" i="31"/>
  <c r="BH241" i="31"/>
  <c r="BD241" i="31"/>
  <c r="BC241" i="31"/>
  <c r="AX241" i="31"/>
  <c r="AW241" i="31"/>
  <c r="BI240" i="31"/>
  <c r="BH240" i="31"/>
  <c r="BD240" i="31"/>
  <c r="BC240" i="31"/>
  <c r="AX240" i="31"/>
  <c r="AW240" i="31"/>
  <c r="BI239" i="31"/>
  <c r="BH239" i="31"/>
  <c r="BD239" i="31"/>
  <c r="BC239" i="31"/>
  <c r="AX239" i="31"/>
  <c r="AW239" i="31"/>
  <c r="BI238" i="31"/>
  <c r="BH238" i="31"/>
  <c r="BD238" i="31"/>
  <c r="BC238" i="31"/>
  <c r="AX238" i="31"/>
  <c r="AW238" i="31"/>
  <c r="BI237" i="31"/>
  <c r="BH237" i="31"/>
  <c r="BD237" i="31"/>
  <c r="BC237" i="31"/>
  <c r="AX237" i="31"/>
  <c r="AW237" i="31"/>
  <c r="BI236" i="31"/>
  <c r="BH236" i="31"/>
  <c r="BD236" i="31"/>
  <c r="BC236" i="31"/>
  <c r="AX236" i="31"/>
  <c r="AW236" i="31"/>
  <c r="BI235" i="31"/>
  <c r="BH235" i="31"/>
  <c r="BD235" i="31"/>
  <c r="BC235" i="31"/>
  <c r="AX235" i="31"/>
  <c r="AW235" i="31"/>
  <c r="BI234" i="31"/>
  <c r="BH234" i="31"/>
  <c r="BD234" i="31"/>
  <c r="BC234" i="31"/>
  <c r="AX234" i="31"/>
  <c r="AW234" i="31"/>
  <c r="BI233" i="31"/>
  <c r="BH233" i="31"/>
  <c r="BD233" i="31"/>
  <c r="BC233" i="31"/>
  <c r="AX233" i="31"/>
  <c r="AW233" i="31"/>
  <c r="BI232" i="31"/>
  <c r="BH232" i="31"/>
  <c r="BD232" i="31"/>
  <c r="BC232" i="31"/>
  <c r="AX232" i="31"/>
  <c r="AW232" i="31"/>
  <c r="BI231" i="31"/>
  <c r="BH231" i="31"/>
  <c r="BD231" i="31"/>
  <c r="BC231" i="31"/>
  <c r="AX231" i="31"/>
  <c r="AW231" i="31"/>
  <c r="BI230" i="31"/>
  <c r="BH230" i="31"/>
  <c r="BD230" i="31"/>
  <c r="BC230" i="31"/>
  <c r="AX230" i="31"/>
  <c r="AW230" i="31"/>
  <c r="BI229" i="31"/>
  <c r="BH229" i="31"/>
  <c r="BD229" i="31"/>
  <c r="BC229" i="31"/>
  <c r="AX229" i="31"/>
  <c r="AW229" i="31"/>
  <c r="BI228" i="31"/>
  <c r="BH228" i="31"/>
  <c r="BD228" i="31"/>
  <c r="BC228" i="31"/>
  <c r="AX228" i="31"/>
  <c r="AW228" i="31"/>
  <c r="BI227" i="31"/>
  <c r="BH227" i="31"/>
  <c r="BD227" i="31"/>
  <c r="BC227" i="31"/>
  <c r="AX227" i="31"/>
  <c r="AW227" i="31"/>
  <c r="BI226" i="31"/>
  <c r="BH226" i="31"/>
  <c r="BD226" i="31"/>
  <c r="BC226" i="31"/>
  <c r="AX226" i="31"/>
  <c r="AW226" i="31"/>
  <c r="BI225" i="31"/>
  <c r="BH225" i="31"/>
  <c r="BD225" i="31"/>
  <c r="BC225" i="31"/>
  <c r="AX225" i="31"/>
  <c r="AW225" i="31"/>
  <c r="BI224" i="31"/>
  <c r="BH224" i="31"/>
  <c r="BD224" i="31"/>
  <c r="BC224" i="31"/>
  <c r="AX224" i="31"/>
  <c r="AW224" i="31"/>
  <c r="BI223" i="31"/>
  <c r="BH223" i="31"/>
  <c r="BD223" i="31"/>
  <c r="BC223" i="31"/>
  <c r="AX223" i="31"/>
  <c r="AW223" i="31"/>
  <c r="BI222" i="31"/>
  <c r="BH222" i="31"/>
  <c r="BD222" i="31"/>
  <c r="BC222" i="31"/>
  <c r="AX222" i="31"/>
  <c r="AW222" i="31"/>
  <c r="BI221" i="31"/>
  <c r="BH221" i="31"/>
  <c r="BD221" i="31"/>
  <c r="BC221" i="31"/>
  <c r="AX221" i="31"/>
  <c r="AW221" i="31"/>
  <c r="BI220" i="31"/>
  <c r="BH220" i="31"/>
  <c r="BD220" i="31"/>
  <c r="BC220" i="31"/>
  <c r="AX220" i="31"/>
  <c r="AW220" i="31"/>
  <c r="BI219" i="31"/>
  <c r="BH219" i="31"/>
  <c r="BD219" i="31"/>
  <c r="BC219" i="31"/>
  <c r="AX219" i="31"/>
  <c r="AW219" i="31"/>
  <c r="BI218" i="31"/>
  <c r="BH218" i="31"/>
  <c r="BD218" i="31"/>
  <c r="BC218" i="31"/>
  <c r="AX218" i="31"/>
  <c r="AW218" i="31"/>
  <c r="BI217" i="31"/>
  <c r="BH217" i="31"/>
  <c r="BD217" i="31"/>
  <c r="BC217" i="31"/>
  <c r="AX217" i="31"/>
  <c r="AW217" i="31"/>
  <c r="BI216" i="31"/>
  <c r="BH216" i="31"/>
  <c r="BD216" i="31"/>
  <c r="BC216" i="31"/>
  <c r="AX216" i="31"/>
  <c r="AW216" i="31"/>
  <c r="BI215" i="31"/>
  <c r="BH215" i="31"/>
  <c r="BD215" i="31"/>
  <c r="BC215" i="31"/>
  <c r="AX215" i="31"/>
  <c r="AW215" i="31"/>
  <c r="BI214" i="31"/>
  <c r="BH214" i="31"/>
  <c r="BD214" i="31"/>
  <c r="BC214" i="31"/>
  <c r="AX214" i="31"/>
  <c r="AW214" i="31"/>
  <c r="BI213" i="31"/>
  <c r="BH213" i="31"/>
  <c r="BD213" i="31"/>
  <c r="BC213" i="31"/>
  <c r="AX213" i="31"/>
  <c r="AW213" i="31"/>
  <c r="BI212" i="31"/>
  <c r="BH212" i="31"/>
  <c r="BD212" i="31"/>
  <c r="BC212" i="31"/>
  <c r="AX212" i="31"/>
  <c r="AW212" i="31"/>
  <c r="BI211" i="31"/>
  <c r="BH211" i="31"/>
  <c r="BD211" i="31"/>
  <c r="BC211" i="31"/>
  <c r="AX211" i="31"/>
  <c r="AW211" i="31"/>
  <c r="BI210" i="31"/>
  <c r="BH210" i="31"/>
  <c r="BD210" i="31"/>
  <c r="BC210" i="31"/>
  <c r="AX210" i="31"/>
  <c r="AW210" i="31"/>
  <c r="BI209" i="31"/>
  <c r="BH209" i="31"/>
  <c r="BD209" i="31"/>
  <c r="BC209" i="31"/>
  <c r="AX209" i="31"/>
  <c r="AW209" i="31"/>
  <c r="BI208" i="31"/>
  <c r="BH208" i="31"/>
  <c r="BD208" i="31"/>
  <c r="BC208" i="31"/>
  <c r="AX208" i="31"/>
  <c r="AW208" i="31"/>
  <c r="BI207" i="31"/>
  <c r="BH207" i="31"/>
  <c r="BD207" i="31"/>
  <c r="BC207" i="31"/>
  <c r="AX207" i="31"/>
  <c r="AW207" i="31"/>
  <c r="BI206" i="31"/>
  <c r="BH206" i="31"/>
  <c r="BD206" i="31"/>
  <c r="BC206" i="31"/>
  <c r="AX206" i="31"/>
  <c r="AW206" i="31"/>
  <c r="BI205" i="31"/>
  <c r="BH205" i="31"/>
  <c r="BD205" i="31"/>
  <c r="BC205" i="31"/>
  <c r="AX205" i="31"/>
  <c r="AW205" i="31"/>
  <c r="BI204" i="31"/>
  <c r="BH204" i="31"/>
  <c r="BD204" i="31"/>
  <c r="BC204" i="31"/>
  <c r="AX204" i="31"/>
  <c r="AW204" i="31"/>
  <c r="BI203" i="31"/>
  <c r="BH203" i="31"/>
  <c r="BD203" i="31"/>
  <c r="BC203" i="31"/>
  <c r="AX203" i="31"/>
  <c r="AW203" i="31"/>
  <c r="BI202" i="31"/>
  <c r="BH202" i="31"/>
  <c r="BD202" i="31"/>
  <c r="BC202" i="31"/>
  <c r="AX202" i="31"/>
  <c r="AW202" i="31"/>
  <c r="BI201" i="31"/>
  <c r="BH201" i="31"/>
  <c r="BD201" i="31"/>
  <c r="BC201" i="31"/>
  <c r="AX201" i="31"/>
  <c r="AW201" i="31"/>
  <c r="BI200" i="31"/>
  <c r="BH200" i="31"/>
  <c r="BD200" i="31"/>
  <c r="BC200" i="31"/>
  <c r="AX200" i="31"/>
  <c r="AW200" i="31"/>
  <c r="BI199" i="31"/>
  <c r="BH199" i="31"/>
  <c r="BD199" i="31"/>
  <c r="BC199" i="31"/>
  <c r="AX199" i="31"/>
  <c r="AW199" i="31"/>
  <c r="BI198" i="31"/>
  <c r="BH198" i="31"/>
  <c r="BD198" i="31"/>
  <c r="BC198" i="31"/>
  <c r="AX198" i="31"/>
  <c r="AW198" i="31"/>
  <c r="BI197" i="31"/>
  <c r="BH197" i="31"/>
  <c r="BD197" i="31"/>
  <c r="BC197" i="31"/>
  <c r="AX197" i="31"/>
  <c r="AW197" i="31"/>
  <c r="BI196" i="31"/>
  <c r="BH196" i="31"/>
  <c r="BD196" i="31"/>
  <c r="BC196" i="31"/>
  <c r="AX196" i="31"/>
  <c r="AW196" i="31"/>
  <c r="BI195" i="31"/>
  <c r="BH195" i="31"/>
  <c r="BD195" i="31"/>
  <c r="BC195" i="31"/>
  <c r="AX195" i="31"/>
  <c r="AW195" i="31"/>
  <c r="BI194" i="31"/>
  <c r="BH194" i="31"/>
  <c r="BD194" i="31"/>
  <c r="BC194" i="31"/>
  <c r="AX194" i="31"/>
  <c r="AW194" i="31"/>
  <c r="BI193" i="31"/>
  <c r="BH193" i="31"/>
  <c r="BD193" i="31"/>
  <c r="BC193" i="31"/>
  <c r="AX193" i="31"/>
  <c r="AW193" i="31"/>
  <c r="BI192" i="31"/>
  <c r="BH192" i="31"/>
  <c r="BD192" i="31"/>
  <c r="BC192" i="31"/>
  <c r="AX192" i="31"/>
  <c r="AW192" i="31"/>
  <c r="BI191" i="31"/>
  <c r="BH191" i="31"/>
  <c r="BD191" i="31"/>
  <c r="BC191" i="31"/>
  <c r="AX191" i="31"/>
  <c r="AW191" i="31"/>
  <c r="BI190" i="31"/>
  <c r="BH190" i="31"/>
  <c r="BD190" i="31"/>
  <c r="BC190" i="31"/>
  <c r="AX190" i="31"/>
  <c r="AW190" i="31"/>
  <c r="BI189" i="31"/>
  <c r="BH189" i="31"/>
  <c r="BD189" i="31"/>
  <c r="BC189" i="31"/>
  <c r="AX189" i="31"/>
  <c r="AW189" i="31"/>
  <c r="BI188" i="31"/>
  <c r="BH188" i="31"/>
  <c r="BD188" i="31"/>
  <c r="BC188" i="31"/>
  <c r="AX188" i="31"/>
  <c r="AW188" i="31"/>
  <c r="BI187" i="31"/>
  <c r="BH187" i="31"/>
  <c r="BD187" i="31"/>
  <c r="BC187" i="31"/>
  <c r="AX187" i="31"/>
  <c r="AW187" i="31"/>
  <c r="BI186" i="31"/>
  <c r="BH186" i="31"/>
  <c r="BD186" i="31"/>
  <c r="BC186" i="31"/>
  <c r="AX186" i="31"/>
  <c r="AW186" i="31"/>
  <c r="BI185" i="31"/>
  <c r="BH185" i="31"/>
  <c r="BD185" i="31"/>
  <c r="BC185" i="31"/>
  <c r="AX185" i="31"/>
  <c r="AW185" i="31"/>
  <c r="BI184" i="31"/>
  <c r="BH184" i="31"/>
  <c r="BD184" i="31"/>
  <c r="BC184" i="31"/>
  <c r="AX184" i="31"/>
  <c r="AW184" i="31"/>
  <c r="BI183" i="31"/>
  <c r="BH183" i="31"/>
  <c r="BD183" i="31"/>
  <c r="BC183" i="31"/>
  <c r="AX183" i="31"/>
  <c r="AW183" i="31"/>
  <c r="BI182" i="31"/>
  <c r="BH182" i="31"/>
  <c r="BD182" i="31"/>
  <c r="BC182" i="31"/>
  <c r="AX182" i="31"/>
  <c r="AW182" i="31"/>
  <c r="BI181" i="31"/>
  <c r="BH181" i="31"/>
  <c r="BD181" i="31"/>
  <c r="BC181" i="31"/>
  <c r="AX181" i="31"/>
  <c r="AW181" i="31"/>
  <c r="BI180" i="31"/>
  <c r="BH180" i="31"/>
  <c r="BD180" i="31"/>
  <c r="BC180" i="31"/>
  <c r="AX180" i="31"/>
  <c r="AW180" i="31"/>
  <c r="BI179" i="31"/>
  <c r="BH179" i="31"/>
  <c r="BD179" i="31"/>
  <c r="BC179" i="31"/>
  <c r="AX179" i="31"/>
  <c r="AW179" i="31"/>
  <c r="BI178" i="31"/>
  <c r="BH178" i="31"/>
  <c r="BD178" i="31"/>
  <c r="BC178" i="31"/>
  <c r="AX178" i="31"/>
  <c r="AW178" i="31"/>
  <c r="BI177" i="31"/>
  <c r="BH177" i="31"/>
  <c r="BD177" i="31"/>
  <c r="BC177" i="31"/>
  <c r="AX177" i="31"/>
  <c r="AW177" i="31"/>
  <c r="BI176" i="31"/>
  <c r="BH176" i="31"/>
  <c r="BD176" i="31"/>
  <c r="BC176" i="31"/>
  <c r="AX176" i="31"/>
  <c r="AW176" i="31"/>
  <c r="BI175" i="31"/>
  <c r="BH175" i="31"/>
  <c r="BD175" i="31"/>
  <c r="BC175" i="31"/>
  <c r="AX175" i="31"/>
  <c r="AW175" i="31"/>
  <c r="BI174" i="31"/>
  <c r="BH174" i="31"/>
  <c r="BD174" i="31"/>
  <c r="BC174" i="31"/>
  <c r="AX174" i="31"/>
  <c r="AW174" i="31"/>
  <c r="BI173" i="31"/>
  <c r="BH173" i="31"/>
  <c r="BD173" i="31"/>
  <c r="BC173" i="31"/>
  <c r="AX173" i="31"/>
  <c r="AW173" i="31"/>
  <c r="BI172" i="31"/>
  <c r="BH172" i="31"/>
  <c r="BD172" i="31"/>
  <c r="BC172" i="31"/>
  <c r="AX172" i="31"/>
  <c r="AW172" i="31"/>
  <c r="BI171" i="31"/>
  <c r="BH171" i="31"/>
  <c r="BD171" i="31"/>
  <c r="BC171" i="31"/>
  <c r="AX171" i="31"/>
  <c r="AW171" i="31"/>
  <c r="BI170" i="31"/>
  <c r="BH170" i="31"/>
  <c r="BD170" i="31"/>
  <c r="BC170" i="31"/>
  <c r="AX170" i="31"/>
  <c r="AW170" i="31"/>
  <c r="BI169" i="31"/>
  <c r="BH169" i="31"/>
  <c r="BD169" i="31"/>
  <c r="BC169" i="31"/>
  <c r="AX169" i="31"/>
  <c r="AW169" i="31"/>
  <c r="BI168" i="31"/>
  <c r="BH168" i="31"/>
  <c r="BD168" i="31"/>
  <c r="BC168" i="31"/>
  <c r="AX168" i="31"/>
  <c r="AW168" i="31"/>
  <c r="BI167" i="31"/>
  <c r="BH167" i="31"/>
  <c r="BD167" i="31"/>
  <c r="BC167" i="31"/>
  <c r="AX167" i="31"/>
  <c r="AW167" i="31"/>
  <c r="BI166" i="31"/>
  <c r="BH166" i="31"/>
  <c r="BD166" i="31"/>
  <c r="BC166" i="31"/>
  <c r="AX166" i="31"/>
  <c r="AW166" i="31"/>
  <c r="BI165" i="31"/>
  <c r="BH165" i="31"/>
  <c r="BD165" i="31"/>
  <c r="BC165" i="31"/>
  <c r="AX165" i="31"/>
  <c r="AW165" i="31"/>
  <c r="BI164" i="31"/>
  <c r="BH164" i="31"/>
  <c r="BD164" i="31"/>
  <c r="BC164" i="31"/>
  <c r="AX164" i="31"/>
  <c r="AW164" i="31"/>
  <c r="BI163" i="31"/>
  <c r="BH163" i="31"/>
  <c r="BD163" i="31"/>
  <c r="BC163" i="31"/>
  <c r="AX163" i="31"/>
  <c r="AW163" i="31"/>
  <c r="BI162" i="31"/>
  <c r="BH162" i="31"/>
  <c r="BD162" i="31"/>
  <c r="BC162" i="31"/>
  <c r="AX162" i="31"/>
  <c r="AW162" i="31"/>
  <c r="BI161" i="31"/>
  <c r="BH161" i="31"/>
  <c r="BD161" i="31"/>
  <c r="BC161" i="31"/>
  <c r="AX161" i="31"/>
  <c r="AW161" i="31"/>
  <c r="BI160" i="31"/>
  <c r="BH160" i="31"/>
  <c r="BD160" i="31"/>
  <c r="BC160" i="31"/>
  <c r="AX160" i="31"/>
  <c r="AW160" i="31"/>
  <c r="BI159" i="31"/>
  <c r="BH159" i="31"/>
  <c r="BD159" i="31"/>
  <c r="BC159" i="31"/>
  <c r="AX159" i="31"/>
  <c r="AW159" i="31"/>
  <c r="BI158" i="31"/>
  <c r="BH158" i="31"/>
  <c r="BD158" i="31"/>
  <c r="BC158" i="31"/>
  <c r="AX158" i="31"/>
  <c r="AW158" i="31"/>
  <c r="BI157" i="31"/>
  <c r="BH157" i="31"/>
  <c r="BD157" i="31"/>
  <c r="BC157" i="31"/>
  <c r="AX157" i="31"/>
  <c r="AW157" i="31"/>
  <c r="BI156" i="31"/>
  <c r="BH156" i="31"/>
  <c r="BD156" i="31"/>
  <c r="BC156" i="31"/>
  <c r="AX156" i="31"/>
  <c r="AW156" i="31"/>
  <c r="BI155" i="31"/>
  <c r="BH155" i="31"/>
  <c r="BD155" i="31"/>
  <c r="BC155" i="31"/>
  <c r="AX155" i="31"/>
  <c r="AW155" i="31"/>
  <c r="BI154" i="31"/>
  <c r="BH154" i="31"/>
  <c r="BD154" i="31"/>
  <c r="BC154" i="31"/>
  <c r="AX154" i="31"/>
  <c r="AW154" i="31"/>
  <c r="BI153" i="31"/>
  <c r="BH153" i="31"/>
  <c r="BD153" i="31"/>
  <c r="BC153" i="31"/>
  <c r="AX153" i="31"/>
  <c r="AW153" i="31"/>
  <c r="BI152" i="31"/>
  <c r="BH152" i="31"/>
  <c r="BD152" i="31"/>
  <c r="BC152" i="31"/>
  <c r="AX152" i="31"/>
  <c r="AW152" i="31"/>
  <c r="BI151" i="31"/>
  <c r="BH151" i="31"/>
  <c r="BD151" i="31"/>
  <c r="BC151" i="31"/>
  <c r="AX151" i="31"/>
  <c r="AW151" i="31"/>
  <c r="BI150" i="31"/>
  <c r="BH150" i="31"/>
  <c r="BD150" i="31"/>
  <c r="BC150" i="31"/>
  <c r="AX150" i="31"/>
  <c r="AW150" i="31"/>
  <c r="BI149" i="31"/>
  <c r="BH149" i="31"/>
  <c r="BD149" i="31"/>
  <c r="BC149" i="31"/>
  <c r="AX149" i="31"/>
  <c r="AW149" i="31"/>
  <c r="BI148" i="31"/>
  <c r="BH148" i="31"/>
  <c r="BD148" i="31"/>
  <c r="BC148" i="31"/>
  <c r="AX148" i="31"/>
  <c r="AW148" i="31"/>
  <c r="BI147" i="31"/>
  <c r="BH147" i="31"/>
  <c r="BD147" i="31"/>
  <c r="BC147" i="31"/>
  <c r="AX147" i="31"/>
  <c r="AW147" i="31"/>
  <c r="BI146" i="31"/>
  <c r="BH146" i="31"/>
  <c r="BD146" i="31"/>
  <c r="BC146" i="31"/>
  <c r="AX146" i="31"/>
  <c r="AW146" i="31"/>
  <c r="BI145" i="31"/>
  <c r="BH145" i="31"/>
  <c r="BD145" i="31"/>
  <c r="BC145" i="31"/>
  <c r="AX145" i="31"/>
  <c r="AW145" i="31"/>
  <c r="BI144" i="31"/>
  <c r="BH144" i="31"/>
  <c r="BD144" i="31"/>
  <c r="BC144" i="31"/>
  <c r="AX144" i="31"/>
  <c r="AW144" i="31"/>
  <c r="BI143" i="31"/>
  <c r="BH143" i="31"/>
  <c r="BD143" i="31"/>
  <c r="BC143" i="31"/>
  <c r="AX143" i="31"/>
  <c r="AW143" i="31"/>
  <c r="BI142" i="31"/>
  <c r="BH142" i="31"/>
  <c r="BD142" i="31"/>
  <c r="BC142" i="31"/>
  <c r="AX142" i="31"/>
  <c r="AW142" i="31"/>
  <c r="BI141" i="31"/>
  <c r="BH141" i="31"/>
  <c r="BD141" i="31"/>
  <c r="BC141" i="31"/>
  <c r="AX141" i="31"/>
  <c r="AW141" i="31"/>
  <c r="BI140" i="31"/>
  <c r="BH140" i="31"/>
  <c r="BD140" i="31"/>
  <c r="BC140" i="31"/>
  <c r="AX140" i="31"/>
  <c r="AW140" i="31"/>
  <c r="BI139" i="31"/>
  <c r="BH139" i="31"/>
  <c r="BD139" i="31"/>
  <c r="BC139" i="31"/>
  <c r="AX139" i="31"/>
  <c r="AW139" i="31"/>
  <c r="BI138" i="31"/>
  <c r="BH138" i="31"/>
  <c r="BD138" i="31"/>
  <c r="BC138" i="31"/>
  <c r="AX138" i="31"/>
  <c r="AW138" i="31"/>
  <c r="BI137" i="31"/>
  <c r="BH137" i="31"/>
  <c r="BD137" i="31"/>
  <c r="BC137" i="31"/>
  <c r="AX137" i="31"/>
  <c r="AW137" i="31"/>
  <c r="BI136" i="31"/>
  <c r="BH136" i="31"/>
  <c r="BD136" i="31"/>
  <c r="BC136" i="31"/>
  <c r="AX136" i="31"/>
  <c r="AW136" i="31"/>
  <c r="BI135" i="31"/>
  <c r="BH135" i="31"/>
  <c r="BD135" i="31"/>
  <c r="BC135" i="31"/>
  <c r="AX135" i="31"/>
  <c r="AW135" i="31"/>
  <c r="BI134" i="31"/>
  <c r="BH134" i="31"/>
  <c r="BD134" i="31"/>
  <c r="BC134" i="31"/>
  <c r="AX134" i="31"/>
  <c r="AW134" i="31"/>
  <c r="BI133" i="31"/>
  <c r="BH133" i="31"/>
  <c r="BD133" i="31"/>
  <c r="BC133" i="31"/>
  <c r="AX133" i="31"/>
  <c r="AW133" i="31"/>
  <c r="BI132" i="31"/>
  <c r="BH132" i="31"/>
  <c r="BD132" i="31"/>
  <c r="BC132" i="31"/>
  <c r="AX132" i="31"/>
  <c r="AW132" i="31"/>
  <c r="BI131" i="31"/>
  <c r="BH131" i="31"/>
  <c r="BD131" i="31"/>
  <c r="BC131" i="31"/>
  <c r="AX131" i="31"/>
  <c r="AW131" i="31"/>
  <c r="BI130" i="31"/>
  <c r="BH130" i="31"/>
  <c r="BD130" i="31"/>
  <c r="BC130" i="31"/>
  <c r="AX130" i="31"/>
  <c r="AW130" i="31"/>
  <c r="BI129" i="31"/>
  <c r="BH129" i="31"/>
  <c r="BD129" i="31"/>
  <c r="BC129" i="31"/>
  <c r="AX129" i="31"/>
  <c r="AW129" i="31"/>
  <c r="BI128" i="31"/>
  <c r="BH128" i="31"/>
  <c r="BD128" i="31"/>
  <c r="BC128" i="31"/>
  <c r="AX128" i="31"/>
  <c r="AW128" i="31"/>
  <c r="BI127" i="31"/>
  <c r="BH127" i="31"/>
  <c r="BD127" i="31"/>
  <c r="BC127" i="31"/>
  <c r="AX127" i="31"/>
  <c r="AW127" i="31"/>
  <c r="BI126" i="31"/>
  <c r="BH126" i="31"/>
  <c r="BD126" i="31"/>
  <c r="BC126" i="31"/>
  <c r="AX126" i="31"/>
  <c r="AW126" i="31"/>
  <c r="BI125" i="31"/>
  <c r="BH125" i="31"/>
  <c r="BD125" i="31"/>
  <c r="BC125" i="31"/>
  <c r="AX125" i="31"/>
  <c r="AW125" i="31"/>
  <c r="BI124" i="31"/>
  <c r="BH124" i="31"/>
  <c r="BD124" i="31"/>
  <c r="BC124" i="31"/>
  <c r="AX124" i="31"/>
  <c r="AW124" i="31"/>
  <c r="BI123" i="31"/>
  <c r="BH123" i="31"/>
  <c r="BD123" i="31"/>
  <c r="BC123" i="31"/>
  <c r="AX123" i="31"/>
  <c r="AW123" i="31"/>
  <c r="BI122" i="31"/>
  <c r="BH122" i="31"/>
  <c r="BD122" i="31"/>
  <c r="BC122" i="31"/>
  <c r="AX122" i="31"/>
  <c r="AW122" i="31"/>
  <c r="BI121" i="31"/>
  <c r="BH121" i="31"/>
  <c r="BD121" i="31"/>
  <c r="BC121" i="31"/>
  <c r="AX121" i="31"/>
  <c r="AW121" i="31"/>
  <c r="BI120" i="31"/>
  <c r="BH120" i="31"/>
  <c r="BD120" i="31"/>
  <c r="BC120" i="31"/>
  <c r="AX120" i="31"/>
  <c r="AW120" i="31"/>
  <c r="BI119" i="31"/>
  <c r="BH119" i="31"/>
  <c r="BD119" i="31"/>
  <c r="BC119" i="31"/>
  <c r="AX119" i="31"/>
  <c r="AW119" i="31"/>
  <c r="BI118" i="31"/>
  <c r="BH118" i="31"/>
  <c r="BD118" i="31"/>
  <c r="BC118" i="31"/>
  <c r="AX118" i="31"/>
  <c r="AW118" i="31"/>
  <c r="BI117" i="31"/>
  <c r="BH117" i="31"/>
  <c r="BD117" i="31"/>
  <c r="BC117" i="31"/>
  <c r="AX117" i="31"/>
  <c r="AW117" i="31"/>
  <c r="BI116" i="31"/>
  <c r="BH116" i="31"/>
  <c r="BD116" i="31"/>
  <c r="BC116" i="31"/>
  <c r="AX116" i="31"/>
  <c r="AW116" i="31"/>
  <c r="BI115" i="31"/>
  <c r="BH115" i="31"/>
  <c r="BD115" i="31"/>
  <c r="BC115" i="31"/>
  <c r="AX115" i="31"/>
  <c r="AW115" i="31"/>
  <c r="BI114" i="31"/>
  <c r="BH114" i="31"/>
  <c r="BD114" i="31"/>
  <c r="BC114" i="31"/>
  <c r="AX114" i="31"/>
  <c r="AW114" i="31"/>
  <c r="BI113" i="31"/>
  <c r="BH113" i="31"/>
  <c r="BD113" i="31"/>
  <c r="BC113" i="31"/>
  <c r="AX113" i="31"/>
  <c r="AW113" i="31"/>
  <c r="BI112" i="31"/>
  <c r="BH112" i="31"/>
  <c r="BD112" i="31"/>
  <c r="BC112" i="31"/>
  <c r="AX112" i="31"/>
  <c r="AW112" i="31"/>
  <c r="BI111" i="31"/>
  <c r="BH111" i="31"/>
  <c r="BD111" i="31"/>
  <c r="BC111" i="31"/>
  <c r="AX111" i="31"/>
  <c r="AW111" i="31"/>
  <c r="BI110" i="31"/>
  <c r="BH110" i="31"/>
  <c r="BD110" i="31"/>
  <c r="BC110" i="31"/>
  <c r="AX110" i="31"/>
  <c r="AW110" i="31"/>
  <c r="BI109" i="31"/>
  <c r="BH109" i="31"/>
  <c r="BD109" i="31"/>
  <c r="BC109" i="31"/>
  <c r="AX109" i="31"/>
  <c r="AW109" i="31"/>
  <c r="BI108" i="31"/>
  <c r="BH108" i="31"/>
  <c r="BD108" i="31"/>
  <c r="BC108" i="31"/>
  <c r="AX108" i="31"/>
  <c r="AW108" i="31"/>
  <c r="BI107" i="31"/>
  <c r="BH107" i="31"/>
  <c r="BD107" i="31"/>
  <c r="BC107" i="31"/>
  <c r="AX107" i="31"/>
  <c r="AW107" i="31"/>
  <c r="BI106" i="31"/>
  <c r="BH106" i="31"/>
  <c r="BD106" i="31"/>
  <c r="BC106" i="31"/>
  <c r="AX106" i="31"/>
  <c r="AW106" i="31"/>
  <c r="BI105" i="31"/>
  <c r="BH105" i="31"/>
  <c r="BD105" i="31"/>
  <c r="BC105" i="31"/>
  <c r="AX105" i="31"/>
  <c r="AW105" i="31"/>
  <c r="BI104" i="31"/>
  <c r="BH104" i="31"/>
  <c r="BD104" i="31"/>
  <c r="BC104" i="31"/>
  <c r="AX104" i="31"/>
  <c r="AW104" i="31"/>
  <c r="BI103" i="31"/>
  <c r="BH103" i="31"/>
  <c r="BD103" i="31"/>
  <c r="BC103" i="31"/>
  <c r="AX103" i="31"/>
  <c r="AW103" i="31"/>
  <c r="BI102" i="31"/>
  <c r="BH102" i="31"/>
  <c r="BD102" i="31"/>
  <c r="BC102" i="31"/>
  <c r="AX102" i="31"/>
  <c r="AW102" i="31"/>
  <c r="BI101" i="31"/>
  <c r="BH101" i="31"/>
  <c r="BD101" i="31"/>
  <c r="BC101" i="31"/>
  <c r="AX101" i="31"/>
  <c r="AW101" i="31"/>
  <c r="BI100" i="31"/>
  <c r="BH100" i="31"/>
  <c r="BD100" i="31"/>
  <c r="BC100" i="31"/>
  <c r="AX100" i="31"/>
  <c r="AW100" i="31"/>
  <c r="BI99" i="31"/>
  <c r="BH99" i="31"/>
  <c r="BD99" i="31"/>
  <c r="BC99" i="31"/>
  <c r="AX99" i="31"/>
  <c r="AW99" i="31"/>
  <c r="BI98" i="31"/>
  <c r="BH98" i="31"/>
  <c r="BD98" i="31"/>
  <c r="BC98" i="31"/>
  <c r="AX98" i="31"/>
  <c r="AW98" i="31"/>
  <c r="BI97" i="31"/>
  <c r="BH97" i="31"/>
  <c r="BD97" i="31"/>
  <c r="BC97" i="31"/>
  <c r="AX97" i="31"/>
  <c r="AW97" i="31"/>
  <c r="BI96" i="31"/>
  <c r="BH96" i="31"/>
  <c r="BD96" i="31"/>
  <c r="BC96" i="31"/>
  <c r="AX96" i="31"/>
  <c r="AW96" i="31"/>
  <c r="BI95" i="31"/>
  <c r="BH95" i="31"/>
  <c r="BD95" i="31"/>
  <c r="BC95" i="31"/>
  <c r="AX95" i="31"/>
  <c r="AW95" i="31"/>
  <c r="BI94" i="31"/>
  <c r="BH94" i="31"/>
  <c r="BD94" i="31"/>
  <c r="BC94" i="31"/>
  <c r="AX94" i="31"/>
  <c r="AW94" i="31"/>
  <c r="BI93" i="31"/>
  <c r="BH93" i="31"/>
  <c r="BD93" i="31"/>
  <c r="BC93" i="31"/>
  <c r="AX93" i="31"/>
  <c r="AW93" i="31"/>
  <c r="BI92" i="31"/>
  <c r="BH92" i="31"/>
  <c r="BD92" i="31"/>
  <c r="BC92" i="31"/>
  <c r="AX92" i="31"/>
  <c r="AW92" i="31"/>
  <c r="BI91" i="31"/>
  <c r="BH91" i="31"/>
  <c r="BD91" i="31"/>
  <c r="BC91" i="31"/>
  <c r="AX91" i="31"/>
  <c r="AW91" i="31"/>
  <c r="BI90" i="31"/>
  <c r="BH90" i="31"/>
  <c r="BD90" i="31"/>
  <c r="BC90" i="31"/>
  <c r="AX90" i="31"/>
  <c r="AW90" i="31"/>
  <c r="BI89" i="31"/>
  <c r="BH89" i="31"/>
  <c r="BD89" i="31"/>
  <c r="BC89" i="31"/>
  <c r="AX89" i="31"/>
  <c r="AW89" i="31"/>
  <c r="BI88" i="31"/>
  <c r="BH88" i="31"/>
  <c r="BD88" i="31"/>
  <c r="BC88" i="31"/>
  <c r="AX88" i="31"/>
  <c r="AW88" i="31"/>
  <c r="BI87" i="31"/>
  <c r="BH87" i="31"/>
  <c r="BD87" i="31"/>
  <c r="BC87" i="31"/>
  <c r="AX87" i="31"/>
  <c r="AW87" i="31"/>
  <c r="BI86" i="31"/>
  <c r="BH86" i="31"/>
  <c r="BD86" i="31"/>
  <c r="BC86" i="31"/>
  <c r="AX86" i="31"/>
  <c r="AW86" i="31"/>
  <c r="BI85" i="31"/>
  <c r="BH85" i="31"/>
  <c r="BD85" i="31"/>
  <c r="BC85" i="31"/>
  <c r="AX85" i="31"/>
  <c r="AW85" i="31"/>
  <c r="BI84" i="31"/>
  <c r="BH84" i="31"/>
  <c r="BD84" i="31"/>
  <c r="BC84" i="31"/>
  <c r="AX84" i="31"/>
  <c r="AW84" i="31"/>
  <c r="BI83" i="31"/>
  <c r="BH83" i="31"/>
  <c r="BD83" i="31"/>
  <c r="BC83" i="31"/>
  <c r="AX83" i="31"/>
  <c r="AW83" i="31"/>
  <c r="BI82" i="31"/>
  <c r="BH82" i="31"/>
  <c r="BD82" i="31"/>
  <c r="BC82" i="31"/>
  <c r="AX82" i="31"/>
  <c r="AW82" i="31"/>
  <c r="BI81" i="31"/>
  <c r="BH81" i="31"/>
  <c r="BD81" i="31"/>
  <c r="BC81" i="31"/>
  <c r="AX81" i="31"/>
  <c r="AW81" i="31"/>
  <c r="BI80" i="31"/>
  <c r="BH80" i="31"/>
  <c r="BD80" i="31"/>
  <c r="BC80" i="31"/>
  <c r="AX80" i="31"/>
  <c r="AW80" i="31"/>
  <c r="BI79" i="31"/>
  <c r="BH79" i="31"/>
  <c r="BD79" i="31"/>
  <c r="BC79" i="31"/>
  <c r="AX79" i="31"/>
  <c r="AW79" i="31"/>
  <c r="BI78" i="31"/>
  <c r="BH78" i="31"/>
  <c r="BD78" i="31"/>
  <c r="BC78" i="31"/>
  <c r="AX78" i="31"/>
  <c r="AW78" i="31"/>
  <c r="BI77" i="31"/>
  <c r="BH77" i="31"/>
  <c r="BD77" i="31"/>
  <c r="BC77" i="31"/>
  <c r="AX77" i="31"/>
  <c r="AW77" i="31"/>
  <c r="BI76" i="31"/>
  <c r="BH76" i="31"/>
  <c r="BD76" i="31"/>
  <c r="BC76" i="31"/>
  <c r="AX76" i="31"/>
  <c r="AW76" i="31"/>
  <c r="G73" i="31"/>
  <c r="H73" i="31" s="1"/>
  <c r="BI75" i="31"/>
  <c r="BH75" i="31"/>
  <c r="BD75" i="31"/>
  <c r="BC75" i="31"/>
  <c r="AX75" i="31"/>
  <c r="AW75" i="31"/>
  <c r="F75" i="31"/>
  <c r="E75" i="31"/>
  <c r="BI74" i="31"/>
  <c r="BH74" i="31"/>
  <c r="BD74" i="31"/>
  <c r="BC74" i="31"/>
  <c r="AX74" i="31"/>
  <c r="AW74" i="31"/>
  <c r="F74" i="31"/>
  <c r="E74" i="31"/>
  <c r="BI73" i="31"/>
  <c r="BH73" i="31"/>
  <c r="BD73" i="31"/>
  <c r="BC73" i="31"/>
  <c r="AX73" i="31"/>
  <c r="AW73" i="31"/>
  <c r="F73" i="31"/>
  <c r="E73" i="31"/>
  <c r="BI72" i="31"/>
  <c r="BH72" i="31"/>
  <c r="BD72" i="31"/>
  <c r="BC72" i="31"/>
  <c r="AX72" i="31"/>
  <c r="AW72" i="31"/>
  <c r="F72" i="31"/>
  <c r="E72" i="31"/>
  <c r="BI71" i="31"/>
  <c r="BH71" i="31"/>
  <c r="BD71" i="31"/>
  <c r="BC71" i="31"/>
  <c r="AX71" i="31"/>
  <c r="AW71" i="31"/>
  <c r="J71" i="31"/>
  <c r="F71" i="31"/>
  <c r="E71" i="31"/>
  <c r="BI70" i="31"/>
  <c r="BH70" i="31"/>
  <c r="BD70" i="31"/>
  <c r="BC70" i="31"/>
  <c r="AX70" i="31"/>
  <c r="AW70" i="31"/>
  <c r="F70" i="31"/>
  <c r="E70" i="31"/>
  <c r="BI69" i="31"/>
  <c r="BH69" i="31"/>
  <c r="BD69" i="31"/>
  <c r="BC69" i="31"/>
  <c r="AX69" i="31"/>
  <c r="AW69" i="31"/>
  <c r="J69" i="31"/>
  <c r="F69" i="31"/>
  <c r="E69" i="31"/>
  <c r="BI68" i="31"/>
  <c r="BH68" i="31"/>
  <c r="BD68" i="31"/>
  <c r="BC68" i="31"/>
  <c r="AX68" i="31"/>
  <c r="AW68" i="31"/>
  <c r="F68" i="31"/>
  <c r="E68" i="31"/>
  <c r="BI67" i="31"/>
  <c r="BH67" i="31"/>
  <c r="BD67" i="31"/>
  <c r="BC67" i="31"/>
  <c r="AX67" i="31"/>
  <c r="AW67" i="31"/>
  <c r="J67" i="31"/>
  <c r="F67" i="31"/>
  <c r="E67" i="31"/>
  <c r="BI66" i="31"/>
  <c r="BH66" i="31"/>
  <c r="BD66" i="31"/>
  <c r="BC66" i="31"/>
  <c r="AX66" i="31"/>
  <c r="AW66" i="31"/>
  <c r="F66" i="31"/>
  <c r="E66" i="31"/>
  <c r="BI65" i="31"/>
  <c r="BH65" i="31"/>
  <c r="BD65" i="31"/>
  <c r="BC65" i="31"/>
  <c r="AX65" i="31"/>
  <c r="AW65" i="31"/>
  <c r="J65" i="31"/>
  <c r="F65" i="31"/>
  <c r="E65" i="31"/>
  <c r="BI64" i="31"/>
  <c r="BH64" i="31"/>
  <c r="BD64" i="31"/>
  <c r="BC64" i="31"/>
  <c r="AX64" i="31"/>
  <c r="AW64" i="31"/>
  <c r="F64" i="31"/>
  <c r="E64" i="31"/>
  <c r="BI63" i="31"/>
  <c r="BH63" i="31"/>
  <c r="BD63" i="31"/>
  <c r="BC63" i="31"/>
  <c r="AX63" i="31"/>
  <c r="AW63" i="31"/>
  <c r="J63" i="31"/>
  <c r="F63" i="31"/>
  <c r="E63" i="31"/>
  <c r="BI62" i="31"/>
  <c r="BH62" i="31"/>
  <c r="BD62" i="31"/>
  <c r="BC62" i="31"/>
  <c r="AX62" i="31"/>
  <c r="AW62" i="31"/>
  <c r="F62" i="31"/>
  <c r="E62" i="31"/>
  <c r="BI61" i="31"/>
  <c r="BH61" i="31"/>
  <c r="BD61" i="31"/>
  <c r="BC61" i="31"/>
  <c r="AX61" i="31"/>
  <c r="AW61" i="31"/>
  <c r="J61" i="31"/>
  <c r="F61" i="31"/>
  <c r="E61" i="31"/>
  <c r="BI60" i="31"/>
  <c r="BH60" i="31"/>
  <c r="BD60" i="31"/>
  <c r="BC60" i="31"/>
  <c r="AX60" i="31"/>
  <c r="AW60" i="31"/>
  <c r="F60" i="31"/>
  <c r="E60" i="31"/>
  <c r="BI59" i="31"/>
  <c r="BH59" i="31"/>
  <c r="BD59" i="31"/>
  <c r="BC59" i="31"/>
  <c r="AX59" i="31"/>
  <c r="AW59" i="31"/>
  <c r="J59" i="31"/>
  <c r="F59" i="31"/>
  <c r="E59" i="31"/>
  <c r="BI58" i="31"/>
  <c r="BH58" i="31"/>
  <c r="BD58" i="31"/>
  <c r="BC58" i="31"/>
  <c r="AX58" i="31"/>
  <c r="AW58" i="31"/>
  <c r="F58" i="31"/>
  <c r="E58" i="31"/>
  <c r="BI57" i="31"/>
  <c r="BH57" i="31"/>
  <c r="BD57" i="31"/>
  <c r="BC57" i="31"/>
  <c r="AX57" i="31"/>
  <c r="AW57" i="31"/>
  <c r="J57" i="31"/>
  <c r="F57" i="31"/>
  <c r="E57" i="31"/>
  <c r="BI56" i="31"/>
  <c r="BH56" i="31"/>
  <c r="BD56" i="31"/>
  <c r="BC56" i="31"/>
  <c r="AX56" i="31"/>
  <c r="AW56" i="31"/>
  <c r="F56" i="31"/>
  <c r="E56" i="31"/>
  <c r="BI55" i="31"/>
  <c r="BH55" i="31"/>
  <c r="BD55" i="31"/>
  <c r="BC55" i="31"/>
  <c r="AX55" i="31"/>
  <c r="AW55" i="31"/>
  <c r="J55" i="31"/>
  <c r="F55" i="31"/>
  <c r="E55" i="31"/>
  <c r="BI54" i="31"/>
  <c r="BH54" i="31"/>
  <c r="BD54" i="31"/>
  <c r="BC54" i="31"/>
  <c r="AX54" i="31"/>
  <c r="AW54" i="31"/>
  <c r="F54" i="31"/>
  <c r="E54" i="31"/>
  <c r="BI53" i="31"/>
  <c r="BH53" i="31"/>
  <c r="BD53" i="31"/>
  <c r="BC53" i="31"/>
  <c r="AX53" i="31"/>
  <c r="AW53" i="31"/>
  <c r="J53" i="31"/>
  <c r="F53" i="31"/>
  <c r="E53" i="31"/>
  <c r="BI52" i="31"/>
  <c r="BH52" i="31"/>
  <c r="BD52" i="31"/>
  <c r="BC52" i="31"/>
  <c r="AX52" i="31"/>
  <c r="AW52" i="31"/>
  <c r="F52" i="31"/>
  <c r="E52" i="31"/>
  <c r="BI51" i="31"/>
  <c r="BH51" i="31"/>
  <c r="BD51" i="31"/>
  <c r="BC51" i="31"/>
  <c r="AX51" i="31"/>
  <c r="AW51" i="31"/>
  <c r="J51" i="31"/>
  <c r="F51" i="31"/>
  <c r="E51" i="31"/>
  <c r="BI50" i="31"/>
  <c r="BH50" i="31"/>
  <c r="BD50" i="31"/>
  <c r="BC50" i="31"/>
  <c r="AX50" i="31"/>
  <c r="AW50" i="31"/>
  <c r="Q50" i="31"/>
  <c r="Q51" i="31" s="1"/>
  <c r="F50" i="31"/>
  <c r="E50" i="31"/>
  <c r="BI49" i="31"/>
  <c r="BH49" i="31"/>
  <c r="BD49" i="31"/>
  <c r="BC49" i="31"/>
  <c r="AX49" i="31"/>
  <c r="AW49" i="31"/>
  <c r="J49" i="31"/>
  <c r="F49" i="31"/>
  <c r="E49" i="31"/>
  <c r="BI48" i="31"/>
  <c r="BH48" i="31"/>
  <c r="BD48" i="31"/>
  <c r="BC48" i="31"/>
  <c r="AX48" i="31"/>
  <c r="AW48" i="31"/>
  <c r="Q46" i="31"/>
  <c r="F48" i="31"/>
  <c r="E48" i="31"/>
  <c r="BI47" i="31"/>
  <c r="BH47" i="31"/>
  <c r="BD47" i="31"/>
  <c r="BC47" i="31"/>
  <c r="AX47" i="31"/>
  <c r="AW47" i="31"/>
  <c r="J47" i="31"/>
  <c r="F47" i="31"/>
  <c r="E47" i="31"/>
  <c r="BI46" i="31"/>
  <c r="BH46" i="31"/>
  <c r="BD46" i="31"/>
  <c r="BC46" i="31"/>
  <c r="AX46" i="31"/>
  <c r="AW46" i="31"/>
  <c r="F46" i="31"/>
  <c r="E46" i="31"/>
  <c r="BI45" i="31"/>
  <c r="BH45" i="31"/>
  <c r="BD45" i="31"/>
  <c r="BC45" i="31"/>
  <c r="AX45" i="31"/>
  <c r="AW45" i="31"/>
  <c r="O18" i="31"/>
  <c r="BM3" i="31" s="1"/>
  <c r="J45" i="31"/>
  <c r="F45" i="31"/>
  <c r="E45" i="31"/>
  <c r="BI44" i="31"/>
  <c r="BH44" i="31"/>
  <c r="BD44" i="31"/>
  <c r="BC44" i="31"/>
  <c r="AX44" i="31"/>
  <c r="AW44" i="31"/>
  <c r="F44" i="31"/>
  <c r="E44" i="31"/>
  <c r="BI43" i="31"/>
  <c r="BH43" i="31"/>
  <c r="BD43" i="31"/>
  <c r="BC43" i="31"/>
  <c r="AX43" i="31"/>
  <c r="AW43" i="31"/>
  <c r="AE43" i="31"/>
  <c r="J43" i="31"/>
  <c r="F43" i="31"/>
  <c r="E43" i="31"/>
  <c r="BI42" i="31"/>
  <c r="BH42" i="31"/>
  <c r="BD42" i="31"/>
  <c r="BC42" i="31"/>
  <c r="AX42" i="31"/>
  <c r="AW42" i="31"/>
  <c r="AJ42" i="31"/>
  <c r="AI42" i="31"/>
  <c r="AF42" i="31"/>
  <c r="S42" i="31"/>
  <c r="X42" i="31"/>
  <c r="W42" i="31"/>
  <c r="T42" i="31"/>
  <c r="F42" i="31"/>
  <c r="E42" i="31"/>
  <c r="BI41" i="31"/>
  <c r="BH41" i="31"/>
  <c r="BD41" i="31"/>
  <c r="BC41" i="31"/>
  <c r="AX41" i="31"/>
  <c r="AW41" i="31"/>
  <c r="AE41" i="31"/>
  <c r="AJ41" i="31"/>
  <c r="AI41" i="31"/>
  <c r="AF41" i="31"/>
  <c r="S41" i="31"/>
  <c r="X41" i="31"/>
  <c r="W41" i="31"/>
  <c r="T41" i="31"/>
  <c r="J41" i="31"/>
  <c r="F41" i="31"/>
  <c r="E41" i="31"/>
  <c r="BI40" i="31"/>
  <c r="BH40" i="31"/>
  <c r="BD40" i="31"/>
  <c r="BC40" i="31"/>
  <c r="AX40" i="31"/>
  <c r="AW40" i="31"/>
  <c r="AJ40" i="31"/>
  <c r="AI40" i="31"/>
  <c r="AF40" i="31"/>
  <c r="X40" i="31"/>
  <c r="W40" i="31"/>
  <c r="T40" i="31"/>
  <c r="Q40" i="31"/>
  <c r="F40" i="31"/>
  <c r="E40" i="31"/>
  <c r="BI39" i="31"/>
  <c r="BH39" i="31"/>
  <c r="BD39" i="31"/>
  <c r="BC39" i="31"/>
  <c r="AX39" i="31"/>
  <c r="AW39" i="31"/>
  <c r="AJ39" i="31"/>
  <c r="AI39" i="31"/>
  <c r="AF39" i="31"/>
  <c r="X39" i="31"/>
  <c r="W39" i="31"/>
  <c r="T39" i="31"/>
  <c r="J39" i="31"/>
  <c r="F39" i="31"/>
  <c r="E39" i="31"/>
  <c r="BI38" i="31"/>
  <c r="BH38" i="31"/>
  <c r="BD38" i="31"/>
  <c r="BC38" i="31"/>
  <c r="AX38" i="31"/>
  <c r="AW38" i="31"/>
  <c r="AJ38" i="31"/>
  <c r="AI38" i="31"/>
  <c r="AF38" i="31"/>
  <c r="X38" i="31"/>
  <c r="W38" i="31"/>
  <c r="T38" i="31"/>
  <c r="F38" i="31"/>
  <c r="E38" i="31"/>
  <c r="BI37" i="31"/>
  <c r="BH37" i="31"/>
  <c r="BD37" i="31"/>
  <c r="BC37" i="31"/>
  <c r="AX37" i="31"/>
  <c r="AW37" i="31"/>
  <c r="AJ37" i="31"/>
  <c r="AI37" i="31"/>
  <c r="AF37" i="31"/>
  <c r="X37" i="31"/>
  <c r="W37" i="31"/>
  <c r="T37" i="31"/>
  <c r="G37" i="31"/>
  <c r="I37" i="31" s="1"/>
  <c r="F37" i="31"/>
  <c r="E37" i="31"/>
  <c r="BI36" i="31"/>
  <c r="BH36" i="31"/>
  <c r="BD36" i="31"/>
  <c r="BC36" i="31"/>
  <c r="AX36" i="31"/>
  <c r="AW36" i="31"/>
  <c r="AJ36" i="31"/>
  <c r="AI36" i="31"/>
  <c r="AF36" i="31"/>
  <c r="X36" i="31"/>
  <c r="W36" i="31"/>
  <c r="T36" i="31"/>
  <c r="G36" i="31"/>
  <c r="I36" i="31" s="1"/>
  <c r="F36" i="31"/>
  <c r="E36" i="31"/>
  <c r="BI35" i="31"/>
  <c r="BH35" i="31"/>
  <c r="BD35" i="31"/>
  <c r="BC35" i="31"/>
  <c r="AX35" i="31"/>
  <c r="AW35" i="31"/>
  <c r="AJ35" i="31"/>
  <c r="AI35" i="31"/>
  <c r="AF35" i="31"/>
  <c r="S35" i="31"/>
  <c r="X35" i="31"/>
  <c r="W35" i="31"/>
  <c r="T35" i="31"/>
  <c r="G35" i="31"/>
  <c r="H35" i="31" s="1"/>
  <c r="F35" i="31"/>
  <c r="E35" i="31"/>
  <c r="BI34" i="31"/>
  <c r="BH34" i="31"/>
  <c r="BD34" i="31"/>
  <c r="BC34" i="31"/>
  <c r="AX34" i="31"/>
  <c r="AW34" i="31"/>
  <c r="AE34" i="31"/>
  <c r="AJ34" i="31"/>
  <c r="AI34" i="31"/>
  <c r="AF34" i="31"/>
  <c r="X34" i="31"/>
  <c r="W34" i="31"/>
  <c r="T34" i="31"/>
  <c r="J34" i="31"/>
  <c r="G34" i="31"/>
  <c r="H34" i="31" s="1"/>
  <c r="F34" i="31"/>
  <c r="E34" i="31"/>
  <c r="BI33" i="31"/>
  <c r="BH33" i="31"/>
  <c r="BD33" i="31"/>
  <c r="BC33" i="31"/>
  <c r="AX33" i="31"/>
  <c r="AW33" i="31"/>
  <c r="AI33" i="31"/>
  <c r="AG33" i="31"/>
  <c r="S33" i="31"/>
  <c r="X33" i="31"/>
  <c r="W33" i="31"/>
  <c r="T33" i="31"/>
  <c r="G33" i="31"/>
  <c r="I33" i="31" s="1"/>
  <c r="F33" i="31"/>
  <c r="E33" i="31"/>
  <c r="BI32" i="31"/>
  <c r="BH32" i="31"/>
  <c r="BD32" i="31"/>
  <c r="BC32" i="31"/>
  <c r="AX32" i="31"/>
  <c r="AW32" i="31"/>
  <c r="AJ32" i="31"/>
  <c r="AG32" i="31"/>
  <c r="AI32" i="31" s="1"/>
  <c r="AF32" i="31"/>
  <c r="X32" i="31"/>
  <c r="W32" i="31"/>
  <c r="T32" i="31"/>
  <c r="G32" i="31"/>
  <c r="H32" i="31" s="1"/>
  <c r="F32" i="31"/>
  <c r="E32" i="31"/>
  <c r="BI31" i="31"/>
  <c r="BH31" i="31"/>
  <c r="BD31" i="31"/>
  <c r="BC31" i="31"/>
  <c r="AX31" i="31"/>
  <c r="AW31" i="31"/>
  <c r="AI31" i="31"/>
  <c r="AG31" i="31"/>
  <c r="S31" i="31"/>
  <c r="X31" i="31"/>
  <c r="W31" i="31"/>
  <c r="T31" i="31"/>
  <c r="J31" i="31"/>
  <c r="G31" i="31"/>
  <c r="I31" i="31" s="1"/>
  <c r="F31" i="31"/>
  <c r="E31" i="31"/>
  <c r="BI30" i="31"/>
  <c r="BH30" i="31"/>
  <c r="BD30" i="31"/>
  <c r="BC30" i="31"/>
  <c r="AX30" i="31"/>
  <c r="AW30" i="31"/>
  <c r="AJ30" i="31"/>
  <c r="AI30" i="31"/>
  <c r="AG30" i="31"/>
  <c r="AF30" i="31"/>
  <c r="X30" i="31"/>
  <c r="W30" i="31"/>
  <c r="T30" i="31"/>
  <c r="G30" i="31"/>
  <c r="I30" i="31" s="1"/>
  <c r="F30" i="31"/>
  <c r="E30" i="31"/>
  <c r="BI29" i="31"/>
  <c r="BH29" i="31"/>
  <c r="BD29" i="31"/>
  <c r="BC29" i="31"/>
  <c r="AX29" i="31"/>
  <c r="AW29" i="31"/>
  <c r="AG29" i="31"/>
  <c r="AI29" i="31" s="1"/>
  <c r="S29" i="31"/>
  <c r="X29" i="31"/>
  <c r="W29" i="31"/>
  <c r="T29" i="31"/>
  <c r="G29" i="31"/>
  <c r="H29" i="31" s="1"/>
  <c r="F29" i="31"/>
  <c r="E29" i="31"/>
  <c r="BI28" i="31"/>
  <c r="BH28" i="31"/>
  <c r="BD28" i="31"/>
  <c r="BC28" i="31"/>
  <c r="AX28" i="31"/>
  <c r="AW28" i="31"/>
  <c r="AI28" i="31"/>
  <c r="AG28" i="31"/>
  <c r="S28" i="31"/>
  <c r="X28" i="31"/>
  <c r="W28" i="31"/>
  <c r="T28" i="31"/>
  <c r="J28" i="31"/>
  <c r="G28" i="31"/>
  <c r="I28" i="31" s="1"/>
  <c r="F28" i="31"/>
  <c r="E28" i="31"/>
  <c r="BI27" i="31"/>
  <c r="BH27" i="31"/>
  <c r="BD27" i="31"/>
  <c r="BC27" i="31"/>
  <c r="AX27" i="31"/>
  <c r="AW27" i="31"/>
  <c r="AG27" i="31"/>
  <c r="AJ27" i="31" s="1"/>
  <c r="X27" i="31"/>
  <c r="W27" i="31"/>
  <c r="T27" i="31"/>
  <c r="G27" i="31"/>
  <c r="I27" i="31" s="1"/>
  <c r="F27" i="31"/>
  <c r="E27" i="31"/>
  <c r="BI26" i="31"/>
  <c r="BH26" i="31"/>
  <c r="BD26" i="31"/>
  <c r="BC26" i="31"/>
  <c r="AX26" i="31"/>
  <c r="AW26" i="31"/>
  <c r="AI26" i="31"/>
  <c r="AG26" i="31"/>
  <c r="X26" i="31"/>
  <c r="W26" i="31"/>
  <c r="T26" i="31"/>
  <c r="G26" i="31"/>
  <c r="H26" i="31" s="1"/>
  <c r="F26" i="31"/>
  <c r="E26" i="31"/>
  <c r="BI25" i="31"/>
  <c r="BH25" i="31"/>
  <c r="BD25" i="31"/>
  <c r="BC25" i="31"/>
  <c r="AX25" i="31"/>
  <c r="AW25" i="31"/>
  <c r="AJ25" i="31"/>
  <c r="AG25" i="31"/>
  <c r="AI25" i="31" s="1"/>
  <c r="AF25" i="31"/>
  <c r="X25" i="31"/>
  <c r="W25" i="31"/>
  <c r="T25" i="31"/>
  <c r="J25" i="31"/>
  <c r="G25" i="31"/>
  <c r="H25" i="31" s="1"/>
  <c r="F25" i="31"/>
  <c r="E25" i="31"/>
  <c r="BI24" i="31"/>
  <c r="BH24" i="31"/>
  <c r="BD24" i="31"/>
  <c r="BC24" i="31"/>
  <c r="AX24" i="31"/>
  <c r="AW24" i="31"/>
  <c r="AI24" i="31"/>
  <c r="AG24" i="31"/>
  <c r="X24" i="31"/>
  <c r="W24" i="31"/>
  <c r="T24" i="31"/>
  <c r="G24" i="31"/>
  <c r="I24" i="31" s="1"/>
  <c r="F24" i="31"/>
  <c r="E24" i="31"/>
  <c r="BI23" i="31"/>
  <c r="BH23" i="31"/>
  <c r="BD23" i="31"/>
  <c r="BC23" i="31"/>
  <c r="AX23" i="31"/>
  <c r="AW23" i="31"/>
  <c r="AJ23" i="31"/>
  <c r="AI23" i="31"/>
  <c r="AG23" i="31"/>
  <c r="AF23" i="31"/>
  <c r="S23" i="31"/>
  <c r="X23" i="31"/>
  <c r="W23" i="31"/>
  <c r="T23" i="31"/>
  <c r="G23" i="31"/>
  <c r="H23" i="31" s="1"/>
  <c r="F23" i="31"/>
  <c r="E23" i="31"/>
  <c r="BI22" i="31"/>
  <c r="BH22" i="31"/>
  <c r="BD22" i="31"/>
  <c r="BC22" i="31"/>
  <c r="AX22" i="31"/>
  <c r="AW22" i="31"/>
  <c r="AG22" i="31"/>
  <c r="AI22" i="31" s="1"/>
  <c r="X22" i="31"/>
  <c r="W22" i="31"/>
  <c r="T22" i="31"/>
  <c r="J22" i="31"/>
  <c r="G22" i="31"/>
  <c r="H22" i="31" s="1"/>
  <c r="F22" i="31"/>
  <c r="E22" i="31"/>
  <c r="BI21" i="31"/>
  <c r="BH21" i="31"/>
  <c r="BD21" i="31"/>
  <c r="BC21" i="31"/>
  <c r="AX21" i="31"/>
  <c r="AW21" i="31"/>
  <c r="AJ21" i="31"/>
  <c r="AG21" i="31"/>
  <c r="AI21" i="31" s="1"/>
  <c r="AF21" i="31"/>
  <c r="S21" i="31"/>
  <c r="X21" i="31"/>
  <c r="W21" i="31"/>
  <c r="T21" i="31"/>
  <c r="G21" i="31"/>
  <c r="H21" i="31" s="1"/>
  <c r="F21" i="31"/>
  <c r="E21" i="31"/>
  <c r="BI20" i="31"/>
  <c r="BH20" i="31"/>
  <c r="BD20" i="31"/>
  <c r="BC20" i="31"/>
  <c r="AX20" i="31"/>
  <c r="AW20" i="31"/>
  <c r="AG20" i="31"/>
  <c r="AI20" i="31" s="1"/>
  <c r="X20" i="31"/>
  <c r="W20" i="31"/>
  <c r="T20" i="31"/>
  <c r="G20" i="31"/>
  <c r="I20" i="31" s="1"/>
  <c r="F20" i="31"/>
  <c r="E20" i="31"/>
  <c r="BI19" i="31"/>
  <c r="BH19" i="31"/>
  <c r="BD19" i="31"/>
  <c r="BC19" i="31"/>
  <c r="AX19" i="31"/>
  <c r="AW19" i="31"/>
  <c r="AJ19" i="31"/>
  <c r="AG19" i="31"/>
  <c r="AI19" i="31" s="1"/>
  <c r="AF19" i="31"/>
  <c r="X19" i="31"/>
  <c r="W19" i="31"/>
  <c r="T19" i="31"/>
  <c r="J19" i="31"/>
  <c r="G19" i="31"/>
  <c r="H19" i="31" s="1"/>
  <c r="F19" i="31"/>
  <c r="E19" i="31"/>
  <c r="BI18" i="31"/>
  <c r="BH18" i="31"/>
  <c r="BD18" i="31"/>
  <c r="BC18" i="31"/>
  <c r="AX18" i="31"/>
  <c r="AW18" i="31"/>
  <c r="AG18" i="31"/>
  <c r="AI18" i="31" s="1"/>
  <c r="X18" i="31"/>
  <c r="W18" i="31"/>
  <c r="T18" i="31"/>
  <c r="G18" i="31"/>
  <c r="I18" i="31" s="1"/>
  <c r="F18" i="31"/>
  <c r="E18" i="31"/>
  <c r="BI17" i="31"/>
  <c r="BH17" i="31"/>
  <c r="BD17" i="31"/>
  <c r="BC17" i="31"/>
  <c r="AX17" i="31"/>
  <c r="AW17" i="31"/>
  <c r="AG17" i="31"/>
  <c r="AF17" i="31" s="1"/>
  <c r="X17" i="31"/>
  <c r="W17" i="31"/>
  <c r="T17" i="31"/>
  <c r="G17" i="31"/>
  <c r="H17" i="31" s="1"/>
  <c r="F17" i="31"/>
  <c r="E17" i="31"/>
  <c r="BI16" i="31"/>
  <c r="BH16" i="31"/>
  <c r="BD16" i="31"/>
  <c r="BC16" i="31"/>
  <c r="AX16" i="31"/>
  <c r="AW16" i="31"/>
  <c r="AG16" i="31"/>
  <c r="AI16" i="31" s="1"/>
  <c r="AF16" i="31"/>
  <c r="X16" i="31"/>
  <c r="S16" i="31" s="1"/>
  <c r="W16" i="31"/>
  <c r="T16" i="31"/>
  <c r="J16" i="31"/>
  <c r="G16" i="31"/>
  <c r="I16" i="31" s="1"/>
  <c r="F16" i="31"/>
  <c r="E16" i="31"/>
  <c r="BI15" i="31"/>
  <c r="BH15" i="31"/>
  <c r="BD15" i="31"/>
  <c r="BC15" i="31"/>
  <c r="AX15" i="31"/>
  <c r="AW15" i="31"/>
  <c r="AJ15" i="31"/>
  <c r="AG15" i="31"/>
  <c r="AI15" i="31" s="1"/>
  <c r="AF15" i="31"/>
  <c r="X15" i="31"/>
  <c r="W15" i="31"/>
  <c r="T15" i="31"/>
  <c r="G15" i="31"/>
  <c r="I15" i="31" s="1"/>
  <c r="F15" i="31"/>
  <c r="E15" i="31"/>
  <c r="BI14" i="31"/>
  <c r="BH14" i="31"/>
  <c r="BD14" i="31"/>
  <c r="BC14" i="31"/>
  <c r="AX14" i="31"/>
  <c r="AW14" i="31"/>
  <c r="AI14" i="31"/>
  <c r="AG14" i="31"/>
  <c r="AJ14" i="31" s="1"/>
  <c r="S14" i="31"/>
  <c r="X14" i="31"/>
  <c r="W14" i="31"/>
  <c r="T14" i="31"/>
  <c r="G14" i="31"/>
  <c r="H14" i="31" s="1"/>
  <c r="F14" i="31"/>
  <c r="E14" i="31"/>
  <c r="BI13" i="31"/>
  <c r="BH13" i="31"/>
  <c r="BD13" i="31"/>
  <c r="BC13" i="31"/>
  <c r="AX13" i="31"/>
  <c r="AW13" i="31"/>
  <c r="AG13" i="31"/>
  <c r="AI13" i="31" s="1"/>
  <c r="X13" i="31"/>
  <c r="W13" i="31"/>
  <c r="T13" i="31"/>
  <c r="J13" i="31"/>
  <c r="G13" i="31"/>
  <c r="I13" i="31" s="1"/>
  <c r="F13" i="31"/>
  <c r="E13" i="31"/>
  <c r="BI12" i="31"/>
  <c r="BH12" i="31"/>
  <c r="BD12" i="31"/>
  <c r="BC12" i="31"/>
  <c r="AX12" i="31"/>
  <c r="AW12" i="31"/>
  <c r="AI12" i="31"/>
  <c r="AG12" i="31"/>
  <c r="AJ12" i="31" s="1"/>
  <c r="X12" i="31"/>
  <c r="W12" i="31"/>
  <c r="T12" i="31"/>
  <c r="G12" i="31"/>
  <c r="H12" i="31" s="1"/>
  <c r="F12" i="31"/>
  <c r="E12" i="31"/>
  <c r="BI11" i="31"/>
  <c r="BH11" i="31"/>
  <c r="BD11" i="31"/>
  <c r="BC11" i="31"/>
  <c r="AX11" i="31"/>
  <c r="AW11" i="31"/>
  <c r="AJ11" i="31"/>
  <c r="AG11" i="31"/>
  <c r="AI11" i="31" s="1"/>
  <c r="AF11" i="31"/>
  <c r="X11" i="31"/>
  <c r="W11" i="31"/>
  <c r="T11" i="31"/>
  <c r="G11" i="31"/>
  <c r="I11" i="31" s="1"/>
  <c r="F11" i="31"/>
  <c r="E11" i="31"/>
  <c r="BI10" i="31"/>
  <c r="BH10" i="31"/>
  <c r="BD10" i="31"/>
  <c r="BC10" i="31"/>
  <c r="AX10" i="31"/>
  <c r="AW10" i="31"/>
  <c r="AG10" i="31"/>
  <c r="AJ10" i="31" s="1"/>
  <c r="X10" i="31"/>
  <c r="W10" i="31"/>
  <c r="T10" i="31"/>
  <c r="J10" i="31"/>
  <c r="G10" i="31"/>
  <c r="I10" i="31" s="1"/>
  <c r="F10" i="31"/>
  <c r="E10" i="31"/>
  <c r="BI9" i="31"/>
  <c r="BH9" i="31"/>
  <c r="BD9" i="31"/>
  <c r="BC9" i="31"/>
  <c r="AX9" i="31"/>
  <c r="AW9" i="31"/>
  <c r="AI9" i="31"/>
  <c r="AG9" i="31"/>
  <c r="AJ9" i="31" s="1"/>
  <c r="X9" i="31"/>
  <c r="W9" i="31"/>
  <c r="T9" i="31"/>
  <c r="G9" i="31"/>
  <c r="I9" i="31" s="1"/>
  <c r="F9" i="31"/>
  <c r="E9" i="31"/>
  <c r="BI8" i="31"/>
  <c r="BH8" i="31"/>
  <c r="BD8" i="31"/>
  <c r="BC8" i="31"/>
  <c r="AX8" i="31"/>
  <c r="AW8" i="31"/>
  <c r="AJ8" i="31"/>
  <c r="AI8" i="31"/>
  <c r="AG8" i="31"/>
  <c r="AF8" i="31"/>
  <c r="X8" i="31"/>
  <c r="W8" i="31"/>
  <c r="T8" i="31"/>
  <c r="G8" i="31"/>
  <c r="I8" i="31" s="1"/>
  <c r="F8" i="31"/>
  <c r="E8" i="31"/>
  <c r="BL7" i="31"/>
  <c r="BI7" i="31"/>
  <c r="BH7" i="31"/>
  <c r="BD7" i="31"/>
  <c r="BC7" i="31"/>
  <c r="AX7" i="31"/>
  <c r="AW7" i="31"/>
  <c r="AG7" i="31"/>
  <c r="AJ7" i="31" s="1"/>
  <c r="X7" i="31"/>
  <c r="W7" i="31"/>
  <c r="T7" i="31"/>
  <c r="J7" i="31"/>
  <c r="G7" i="31"/>
  <c r="F7" i="31"/>
  <c r="E7" i="31"/>
  <c r="BI6" i="31"/>
  <c r="BH6" i="31"/>
  <c r="BD6" i="31"/>
  <c r="BC6" i="31"/>
  <c r="AX6" i="31"/>
  <c r="AW6" i="31"/>
  <c r="AG6" i="31"/>
  <c r="AJ6" i="31" s="1"/>
  <c r="X6" i="31"/>
  <c r="W6" i="31"/>
  <c r="T6" i="31"/>
  <c r="G6" i="31"/>
  <c r="I6" i="31" s="1"/>
  <c r="F6" i="31"/>
  <c r="E6" i="31"/>
  <c r="BI5" i="31"/>
  <c r="BH5" i="31"/>
  <c r="BD5" i="31"/>
  <c r="BC5" i="31"/>
  <c r="AX5" i="31"/>
  <c r="AW5" i="31"/>
  <c r="AJ5" i="31"/>
  <c r="AG5" i="31"/>
  <c r="AI5" i="31" s="1"/>
  <c r="AF5" i="31"/>
  <c r="X5" i="31"/>
  <c r="W5" i="31"/>
  <c r="T5" i="31"/>
  <c r="G5" i="31"/>
  <c r="H5" i="31" s="1"/>
  <c r="F5" i="31"/>
  <c r="V45" i="31" s="1"/>
  <c r="E5" i="31"/>
  <c r="BN4" i="31"/>
  <c r="BI4" i="31"/>
  <c r="BH4" i="31"/>
  <c r="BD4" i="31"/>
  <c r="BC4" i="31"/>
  <c r="AX4" i="31"/>
  <c r="AW4" i="31"/>
  <c r="AI4" i="31"/>
  <c r="AG4" i="31"/>
  <c r="AJ4" i="31" s="1"/>
  <c r="X4" i="31"/>
  <c r="W4" i="31"/>
  <c r="T4" i="31"/>
  <c r="J4" i="31"/>
  <c r="F4" i="31"/>
  <c r="E4" i="31"/>
  <c r="BI3" i="31"/>
  <c r="BH3" i="31"/>
  <c r="BD3" i="31"/>
  <c r="BC3" i="31"/>
  <c r="AX3" i="31"/>
  <c r="AW3" i="31"/>
  <c r="AI3" i="31"/>
  <c r="AG3" i="31"/>
  <c r="G42" i="31" s="1"/>
  <c r="X3" i="31"/>
  <c r="W3" i="31"/>
  <c r="T3" i="31"/>
  <c r="F3" i="31"/>
  <c r="E3" i="31"/>
  <c r="V45" i="27"/>
  <c r="AG30" i="27"/>
  <c r="AG31" i="27"/>
  <c r="AG32" i="27"/>
  <c r="AG33" i="27"/>
  <c r="AI33" i="27" s="1"/>
  <c r="AI4" i="27"/>
  <c r="AI5" i="27"/>
  <c r="AI6" i="27"/>
  <c r="AI7" i="27"/>
  <c r="AI8" i="27"/>
  <c r="AI9" i="27"/>
  <c r="AI10" i="27"/>
  <c r="AI11" i="27"/>
  <c r="AI16" i="27"/>
  <c r="AI18" i="27"/>
  <c r="AI19" i="27"/>
  <c r="AI20" i="27"/>
  <c r="AI21" i="27"/>
  <c r="AI22" i="27"/>
  <c r="AI23" i="27"/>
  <c r="AI24" i="27"/>
  <c r="AI25" i="27"/>
  <c r="AI26" i="27"/>
  <c r="AI27" i="27"/>
  <c r="AI28" i="27"/>
  <c r="AI29" i="27"/>
  <c r="AI30" i="27"/>
  <c r="AI31" i="27"/>
  <c r="AI32" i="27"/>
  <c r="AI34" i="27"/>
  <c r="AI35" i="27"/>
  <c r="AI36" i="27"/>
  <c r="AI37" i="27"/>
  <c r="AI38" i="27"/>
  <c r="AI39" i="27"/>
  <c r="AI40" i="27"/>
  <c r="AI41" i="27"/>
  <c r="AI42" i="27"/>
  <c r="AI3" i="27"/>
  <c r="X8" i="20"/>
  <c r="W8" i="20" s="1"/>
  <c r="Q9" i="20"/>
  <c r="R9" i="20" s="1"/>
  <c r="Q10" i="20"/>
  <c r="R10" i="20" s="1"/>
  <c r="A40" i="20"/>
  <c r="AC40" i="20" s="1"/>
  <c r="AE40" i="20" s="1"/>
  <c r="E40" i="20"/>
  <c r="F40" i="20" s="1"/>
  <c r="H40" i="20"/>
  <c r="I40" i="20" s="1"/>
  <c r="K40" i="20"/>
  <c r="L40" i="20" s="1"/>
  <c r="K38" i="20"/>
  <c r="L38" i="20" s="1"/>
  <c r="A38" i="20"/>
  <c r="C38" i="20" s="1"/>
  <c r="A36" i="20"/>
  <c r="C36" i="20" s="1"/>
  <c r="K36" i="20"/>
  <c r="L36" i="20" s="1"/>
  <c r="A20" i="20"/>
  <c r="C20" i="20" s="1"/>
  <c r="E20" i="20"/>
  <c r="T20" i="20" s="1"/>
  <c r="H20" i="20"/>
  <c r="W20" i="20" s="1"/>
  <c r="K20" i="20"/>
  <c r="L20" i="20" s="1"/>
  <c r="A22" i="20"/>
  <c r="O22" i="20" s="1"/>
  <c r="Q22" i="20" s="1"/>
  <c r="K22" i="20"/>
  <c r="L22" i="20" s="1"/>
  <c r="K24" i="20"/>
  <c r="L24" i="20" s="1"/>
  <c r="W3" i="27"/>
  <c r="W4" i="27"/>
  <c r="W5" i="27"/>
  <c r="W6" i="27"/>
  <c r="W7" i="27"/>
  <c r="W8" i="27"/>
  <c r="W9" i="27"/>
  <c r="W10" i="27"/>
  <c r="W11" i="27"/>
  <c r="W12" i="27"/>
  <c r="W13" i="27"/>
  <c r="W14" i="27"/>
  <c r="W15" i="27"/>
  <c r="W16" i="27"/>
  <c r="W17" i="27"/>
  <c r="W18" i="27"/>
  <c r="W19" i="27"/>
  <c r="W20" i="27"/>
  <c r="W21" i="27"/>
  <c r="W22" i="27"/>
  <c r="W23" i="27"/>
  <c r="W24" i="27"/>
  <c r="W25" i="27"/>
  <c r="W26" i="27"/>
  <c r="W27" i="27"/>
  <c r="W28" i="27"/>
  <c r="W29" i="27"/>
  <c r="Q46" i="27"/>
  <c r="Q47" i="27" s="1"/>
  <c r="O18" i="27"/>
  <c r="AG4" i="27"/>
  <c r="AG5" i="27"/>
  <c r="AG6" i="27"/>
  <c r="AG7" i="27"/>
  <c r="AF7" i="27" s="1"/>
  <c r="AG8" i="27"/>
  <c r="AG9" i="27"/>
  <c r="AG10" i="27"/>
  <c r="AG11" i="27"/>
  <c r="AG12" i="27"/>
  <c r="AI12" i="27" s="1"/>
  <c r="AG13" i="27"/>
  <c r="AJ13" i="27" s="1"/>
  <c r="AG14" i="27"/>
  <c r="AJ14" i="27" s="1"/>
  <c r="AG15" i="27"/>
  <c r="AJ15" i="27" s="1"/>
  <c r="AG16" i="27"/>
  <c r="AJ16" i="27" s="1"/>
  <c r="AG17" i="27"/>
  <c r="AI17" i="27" s="1"/>
  <c r="AG18" i="27"/>
  <c r="AG19" i="27"/>
  <c r="AF19" i="27" s="1"/>
  <c r="AG20" i="27"/>
  <c r="AG21" i="27"/>
  <c r="AF21" i="27" s="1"/>
  <c r="AG22" i="27"/>
  <c r="AG23" i="27"/>
  <c r="AF23" i="27" s="1"/>
  <c r="AG24" i="27"/>
  <c r="AF24" i="27" s="1"/>
  <c r="AG25" i="27"/>
  <c r="AG26" i="27"/>
  <c r="AG27" i="27"/>
  <c r="AF27" i="27" s="1"/>
  <c r="AG28" i="27"/>
  <c r="AG29" i="27"/>
  <c r="AF31" i="27"/>
  <c r="AG3" i="27"/>
  <c r="G17" i="27"/>
  <c r="I17" i="27" s="1"/>
  <c r="J7" i="27"/>
  <c r="J10" i="27"/>
  <c r="J13" i="27"/>
  <c r="J16" i="27"/>
  <c r="J19" i="27"/>
  <c r="J22" i="27"/>
  <c r="J25" i="27"/>
  <c r="J28" i="27"/>
  <c r="J31" i="27"/>
  <c r="J34" i="27"/>
  <c r="K18" i="20"/>
  <c r="Z18" i="20" s="1"/>
  <c r="H18" i="20"/>
  <c r="W18" i="20" s="1"/>
  <c r="E18" i="20"/>
  <c r="S18" i="20" s="1"/>
  <c r="A18" i="20"/>
  <c r="C18" i="20" s="1"/>
  <c r="A13" i="20"/>
  <c r="F13" i="20" s="1"/>
  <c r="B19" i="20"/>
  <c r="G11" i="27"/>
  <c r="I11" i="27" s="1"/>
  <c r="G14" i="27"/>
  <c r="I14" i="27" s="1"/>
  <c r="G20" i="27"/>
  <c r="I20" i="27" s="1"/>
  <c r="G21" i="27"/>
  <c r="I21" i="27" s="1"/>
  <c r="G22" i="27"/>
  <c r="I22" i="27" s="1"/>
  <c r="G23" i="27"/>
  <c r="I23" i="27" s="1"/>
  <c r="G24" i="27"/>
  <c r="I24" i="27" s="1"/>
  <c r="G25" i="27"/>
  <c r="H25" i="27" s="1"/>
  <c r="G26" i="27"/>
  <c r="I26" i="27" s="1"/>
  <c r="G27" i="27"/>
  <c r="I27" i="27" s="1"/>
  <c r="G28" i="27"/>
  <c r="I28" i="27" s="1"/>
  <c r="G29" i="27"/>
  <c r="I29" i="27" s="1"/>
  <c r="G30" i="27"/>
  <c r="I30" i="27" s="1"/>
  <c r="G31" i="27"/>
  <c r="I31" i="27" s="1"/>
  <c r="G32" i="27"/>
  <c r="I32" i="27" s="1"/>
  <c r="G33" i="27"/>
  <c r="G34" i="27"/>
  <c r="G35" i="27"/>
  <c r="I35" i="27" s="1"/>
  <c r="G36" i="27"/>
  <c r="I36" i="27" s="1"/>
  <c r="G37" i="27"/>
  <c r="I37" i="27" s="1"/>
  <c r="X5" i="20"/>
  <c r="W5" i="20" s="1"/>
  <c r="Q6" i="20"/>
  <c r="X6" i="20" s="1"/>
  <c r="W6" i="20" s="1"/>
  <c r="Q7" i="20"/>
  <c r="R7" i="20" s="1"/>
  <c r="Q4" i="20"/>
  <c r="R4" i="20" s="1"/>
  <c r="Q3" i="20"/>
  <c r="X3" i="20" s="1"/>
  <c r="W3" i="20" s="1"/>
  <c r="X2" i="20"/>
  <c r="W2" i="20" s="1"/>
  <c r="O2" i="20" s="1"/>
  <c r="BI500" i="27"/>
  <c r="BH500" i="27"/>
  <c r="BD500" i="27"/>
  <c r="BC500" i="27"/>
  <c r="AX500" i="27"/>
  <c r="AW500" i="27"/>
  <c r="BI499" i="27"/>
  <c r="BH499" i="27"/>
  <c r="BD499" i="27"/>
  <c r="BC499" i="27"/>
  <c r="AX499" i="27"/>
  <c r="AW499" i="27"/>
  <c r="BI498" i="27"/>
  <c r="BH498" i="27"/>
  <c r="BD498" i="27"/>
  <c r="BC498" i="27"/>
  <c r="AX498" i="27"/>
  <c r="AW498" i="27"/>
  <c r="BI497" i="27"/>
  <c r="BH497" i="27"/>
  <c r="BD497" i="27"/>
  <c r="BC497" i="27"/>
  <c r="AX497" i="27"/>
  <c r="AW497" i="27"/>
  <c r="BI496" i="27"/>
  <c r="BH496" i="27"/>
  <c r="BD496" i="27"/>
  <c r="BC496" i="27"/>
  <c r="AX496" i="27"/>
  <c r="AW496" i="27"/>
  <c r="BI495" i="27"/>
  <c r="BH495" i="27"/>
  <c r="BD495" i="27"/>
  <c r="BC495" i="27"/>
  <c r="AX495" i="27"/>
  <c r="AW495" i="27"/>
  <c r="BI494" i="27"/>
  <c r="BH494" i="27"/>
  <c r="BD494" i="27"/>
  <c r="BC494" i="27"/>
  <c r="AX494" i="27"/>
  <c r="AW494" i="27"/>
  <c r="BI493" i="27"/>
  <c r="BH493" i="27"/>
  <c r="BD493" i="27"/>
  <c r="BC493" i="27"/>
  <c r="AX493" i="27"/>
  <c r="AW493" i="27"/>
  <c r="BI492" i="27"/>
  <c r="BH492" i="27"/>
  <c r="BD492" i="27"/>
  <c r="BC492" i="27"/>
  <c r="AX492" i="27"/>
  <c r="AW492" i="27"/>
  <c r="BI491" i="27"/>
  <c r="BH491" i="27"/>
  <c r="BD491" i="27"/>
  <c r="BC491" i="27"/>
  <c r="AX491" i="27"/>
  <c r="AW491" i="27"/>
  <c r="BI490" i="27"/>
  <c r="BH490" i="27"/>
  <c r="BD490" i="27"/>
  <c r="BC490" i="27"/>
  <c r="AX490" i="27"/>
  <c r="AW490" i="27"/>
  <c r="BI489" i="27"/>
  <c r="BH489" i="27"/>
  <c r="BD489" i="27"/>
  <c r="BC489" i="27"/>
  <c r="AX489" i="27"/>
  <c r="AW489" i="27"/>
  <c r="BI488" i="27"/>
  <c r="BH488" i="27"/>
  <c r="BD488" i="27"/>
  <c r="BC488" i="27"/>
  <c r="AX488" i="27"/>
  <c r="AW488" i="27"/>
  <c r="BI487" i="27"/>
  <c r="BH487" i="27"/>
  <c r="BD487" i="27"/>
  <c r="BC487" i="27"/>
  <c r="AX487" i="27"/>
  <c r="AW487" i="27"/>
  <c r="BI486" i="27"/>
  <c r="BH486" i="27"/>
  <c r="BD486" i="27"/>
  <c r="BC486" i="27"/>
  <c r="AX486" i="27"/>
  <c r="AW486" i="27"/>
  <c r="BI485" i="27"/>
  <c r="BH485" i="27"/>
  <c r="BD485" i="27"/>
  <c r="BC485" i="27"/>
  <c r="AX485" i="27"/>
  <c r="AW485" i="27"/>
  <c r="BI484" i="27"/>
  <c r="BH484" i="27"/>
  <c r="BD484" i="27"/>
  <c r="BC484" i="27"/>
  <c r="AX484" i="27"/>
  <c r="AW484" i="27"/>
  <c r="BI483" i="27"/>
  <c r="BH483" i="27"/>
  <c r="BD483" i="27"/>
  <c r="BC483" i="27"/>
  <c r="AX483" i="27"/>
  <c r="AW483" i="27"/>
  <c r="BI482" i="27"/>
  <c r="BH482" i="27"/>
  <c r="BD482" i="27"/>
  <c r="BC482" i="27"/>
  <c r="AX482" i="27"/>
  <c r="AW482" i="27"/>
  <c r="BI481" i="27"/>
  <c r="BH481" i="27"/>
  <c r="BD481" i="27"/>
  <c r="BC481" i="27"/>
  <c r="AX481" i="27"/>
  <c r="AW481" i="27"/>
  <c r="BI480" i="27"/>
  <c r="BH480" i="27"/>
  <c r="BD480" i="27"/>
  <c r="BC480" i="27"/>
  <c r="AX480" i="27"/>
  <c r="AW480" i="27"/>
  <c r="BI479" i="27"/>
  <c r="BH479" i="27"/>
  <c r="BD479" i="27"/>
  <c r="BC479" i="27"/>
  <c r="AX479" i="27"/>
  <c r="AW479" i="27"/>
  <c r="BI478" i="27"/>
  <c r="BH478" i="27"/>
  <c r="BD478" i="27"/>
  <c r="BC478" i="27"/>
  <c r="AX478" i="27"/>
  <c r="AW478" i="27"/>
  <c r="BI477" i="27"/>
  <c r="BH477" i="27"/>
  <c r="BD477" i="27"/>
  <c r="BC477" i="27"/>
  <c r="AX477" i="27"/>
  <c r="AW477" i="27"/>
  <c r="BI476" i="27"/>
  <c r="BH476" i="27"/>
  <c r="BD476" i="27"/>
  <c r="BC476" i="27"/>
  <c r="AX476" i="27"/>
  <c r="AW476" i="27"/>
  <c r="BI475" i="27"/>
  <c r="BH475" i="27"/>
  <c r="BD475" i="27"/>
  <c r="BC475" i="27"/>
  <c r="AX475" i="27"/>
  <c r="AW475" i="27"/>
  <c r="BI474" i="27"/>
  <c r="BH474" i="27"/>
  <c r="BD474" i="27"/>
  <c r="BC474" i="27"/>
  <c r="AX474" i="27"/>
  <c r="AW474" i="27"/>
  <c r="BI473" i="27"/>
  <c r="BH473" i="27"/>
  <c r="BD473" i="27"/>
  <c r="BC473" i="27"/>
  <c r="AX473" i="27"/>
  <c r="AW473" i="27"/>
  <c r="BI472" i="27"/>
  <c r="BH472" i="27"/>
  <c r="BD472" i="27"/>
  <c r="BC472" i="27"/>
  <c r="AX472" i="27"/>
  <c r="AW472" i="27"/>
  <c r="BI471" i="27"/>
  <c r="BH471" i="27"/>
  <c r="BD471" i="27"/>
  <c r="BC471" i="27"/>
  <c r="AX471" i="27"/>
  <c r="AW471" i="27"/>
  <c r="BI470" i="27"/>
  <c r="BH470" i="27"/>
  <c r="BD470" i="27"/>
  <c r="BC470" i="27"/>
  <c r="AX470" i="27"/>
  <c r="AW470" i="27"/>
  <c r="BI469" i="27"/>
  <c r="BH469" i="27"/>
  <c r="BD469" i="27"/>
  <c r="BC469" i="27"/>
  <c r="AX469" i="27"/>
  <c r="AW469" i="27"/>
  <c r="BI468" i="27"/>
  <c r="BH468" i="27"/>
  <c r="BD468" i="27"/>
  <c r="BC468" i="27"/>
  <c r="AX468" i="27"/>
  <c r="AW468" i="27"/>
  <c r="BI467" i="27"/>
  <c r="BH467" i="27"/>
  <c r="BD467" i="27"/>
  <c r="BC467" i="27"/>
  <c r="AX467" i="27"/>
  <c r="AW467" i="27"/>
  <c r="BI466" i="27"/>
  <c r="BH466" i="27"/>
  <c r="BD466" i="27"/>
  <c r="BC466" i="27"/>
  <c r="AX466" i="27"/>
  <c r="AW466" i="27"/>
  <c r="BI465" i="27"/>
  <c r="BH465" i="27"/>
  <c r="BD465" i="27"/>
  <c r="BC465" i="27"/>
  <c r="AX465" i="27"/>
  <c r="AW465" i="27"/>
  <c r="BI464" i="27"/>
  <c r="BH464" i="27"/>
  <c r="BD464" i="27"/>
  <c r="BC464" i="27"/>
  <c r="AX464" i="27"/>
  <c r="AW464" i="27"/>
  <c r="BI463" i="27"/>
  <c r="BH463" i="27"/>
  <c r="BD463" i="27"/>
  <c r="BC463" i="27"/>
  <c r="AX463" i="27"/>
  <c r="AW463" i="27"/>
  <c r="BI462" i="27"/>
  <c r="BH462" i="27"/>
  <c r="BD462" i="27"/>
  <c r="BC462" i="27"/>
  <c r="AX462" i="27"/>
  <c r="AW462" i="27"/>
  <c r="BI461" i="27"/>
  <c r="BH461" i="27"/>
  <c r="BD461" i="27"/>
  <c r="BC461" i="27"/>
  <c r="AX461" i="27"/>
  <c r="AW461" i="27"/>
  <c r="BI460" i="27"/>
  <c r="BH460" i="27"/>
  <c r="BD460" i="27"/>
  <c r="BC460" i="27"/>
  <c r="AX460" i="27"/>
  <c r="AW460" i="27"/>
  <c r="BI459" i="27"/>
  <c r="BH459" i="27"/>
  <c r="BD459" i="27"/>
  <c r="BC459" i="27"/>
  <c r="AX459" i="27"/>
  <c r="AW459" i="27"/>
  <c r="BI458" i="27"/>
  <c r="BH458" i="27"/>
  <c r="BD458" i="27"/>
  <c r="BC458" i="27"/>
  <c r="AX458" i="27"/>
  <c r="AW458" i="27"/>
  <c r="BI457" i="27"/>
  <c r="BH457" i="27"/>
  <c r="BD457" i="27"/>
  <c r="BC457" i="27"/>
  <c r="AX457" i="27"/>
  <c r="AW457" i="27"/>
  <c r="BI456" i="27"/>
  <c r="BH456" i="27"/>
  <c r="BD456" i="27"/>
  <c r="BC456" i="27"/>
  <c r="AX456" i="27"/>
  <c r="AW456" i="27"/>
  <c r="BI455" i="27"/>
  <c r="BH455" i="27"/>
  <c r="BD455" i="27"/>
  <c r="BC455" i="27"/>
  <c r="AX455" i="27"/>
  <c r="AW455" i="27"/>
  <c r="BI454" i="27"/>
  <c r="BH454" i="27"/>
  <c r="BD454" i="27"/>
  <c r="BC454" i="27"/>
  <c r="AX454" i="27"/>
  <c r="AW454" i="27"/>
  <c r="BI453" i="27"/>
  <c r="BH453" i="27"/>
  <c r="BD453" i="27"/>
  <c r="BC453" i="27"/>
  <c r="AX453" i="27"/>
  <c r="AW453" i="27"/>
  <c r="BI452" i="27"/>
  <c r="BH452" i="27"/>
  <c r="BD452" i="27"/>
  <c r="BC452" i="27"/>
  <c r="AX452" i="27"/>
  <c r="AW452" i="27"/>
  <c r="BI451" i="27"/>
  <c r="BH451" i="27"/>
  <c r="BD451" i="27"/>
  <c r="BC451" i="27"/>
  <c r="AX451" i="27"/>
  <c r="AW451" i="27"/>
  <c r="BI450" i="27"/>
  <c r="BH450" i="27"/>
  <c r="BD450" i="27"/>
  <c r="BC450" i="27"/>
  <c r="AX450" i="27"/>
  <c r="AW450" i="27"/>
  <c r="BI449" i="27"/>
  <c r="BH449" i="27"/>
  <c r="BD449" i="27"/>
  <c r="BC449" i="27"/>
  <c r="AX449" i="27"/>
  <c r="AW449" i="27"/>
  <c r="BI448" i="27"/>
  <c r="BH448" i="27"/>
  <c r="BD448" i="27"/>
  <c r="BC448" i="27"/>
  <c r="AX448" i="27"/>
  <c r="AW448" i="27"/>
  <c r="BI447" i="27"/>
  <c r="BH447" i="27"/>
  <c r="BD447" i="27"/>
  <c r="BC447" i="27"/>
  <c r="AX447" i="27"/>
  <c r="AW447" i="27"/>
  <c r="BI446" i="27"/>
  <c r="BH446" i="27"/>
  <c r="BD446" i="27"/>
  <c r="BC446" i="27"/>
  <c r="AX446" i="27"/>
  <c r="AW446" i="27"/>
  <c r="BI445" i="27"/>
  <c r="BH445" i="27"/>
  <c r="BD445" i="27"/>
  <c r="BC445" i="27"/>
  <c r="AX445" i="27"/>
  <c r="AW445" i="27"/>
  <c r="BI444" i="27"/>
  <c r="BH444" i="27"/>
  <c r="BD444" i="27"/>
  <c r="BC444" i="27"/>
  <c r="AX444" i="27"/>
  <c r="AW444" i="27"/>
  <c r="BI443" i="27"/>
  <c r="BH443" i="27"/>
  <c r="BD443" i="27"/>
  <c r="BC443" i="27"/>
  <c r="AX443" i="27"/>
  <c r="AW443" i="27"/>
  <c r="BI442" i="27"/>
  <c r="BH442" i="27"/>
  <c r="BD442" i="27"/>
  <c r="BC442" i="27"/>
  <c r="AX442" i="27"/>
  <c r="AW442" i="27"/>
  <c r="BI441" i="27"/>
  <c r="BH441" i="27"/>
  <c r="BD441" i="27"/>
  <c r="BC441" i="27"/>
  <c r="AX441" i="27"/>
  <c r="AW441" i="27"/>
  <c r="BI440" i="27"/>
  <c r="BH440" i="27"/>
  <c r="BD440" i="27"/>
  <c r="BC440" i="27"/>
  <c r="AX440" i="27"/>
  <c r="AW440" i="27"/>
  <c r="BI439" i="27"/>
  <c r="BH439" i="27"/>
  <c r="BD439" i="27"/>
  <c r="BC439" i="27"/>
  <c r="AX439" i="27"/>
  <c r="AW439" i="27"/>
  <c r="BI438" i="27"/>
  <c r="BH438" i="27"/>
  <c r="BD438" i="27"/>
  <c r="BC438" i="27"/>
  <c r="AX438" i="27"/>
  <c r="AW438" i="27"/>
  <c r="BI437" i="27"/>
  <c r="BH437" i="27"/>
  <c r="BD437" i="27"/>
  <c r="BC437" i="27"/>
  <c r="AX437" i="27"/>
  <c r="AW437" i="27"/>
  <c r="BI436" i="27"/>
  <c r="BH436" i="27"/>
  <c r="BD436" i="27"/>
  <c r="BC436" i="27"/>
  <c r="AX436" i="27"/>
  <c r="AW436" i="27"/>
  <c r="BI435" i="27"/>
  <c r="BH435" i="27"/>
  <c r="BD435" i="27"/>
  <c r="BC435" i="27"/>
  <c r="AX435" i="27"/>
  <c r="AW435" i="27"/>
  <c r="BI434" i="27"/>
  <c r="BH434" i="27"/>
  <c r="BD434" i="27"/>
  <c r="BC434" i="27"/>
  <c r="AX434" i="27"/>
  <c r="AW434" i="27"/>
  <c r="BI433" i="27"/>
  <c r="BH433" i="27"/>
  <c r="BD433" i="27"/>
  <c r="BC433" i="27"/>
  <c r="AX433" i="27"/>
  <c r="AW433" i="27"/>
  <c r="BI432" i="27"/>
  <c r="BH432" i="27"/>
  <c r="BD432" i="27"/>
  <c r="BC432" i="27"/>
  <c r="AX432" i="27"/>
  <c r="AW432" i="27"/>
  <c r="BI431" i="27"/>
  <c r="BH431" i="27"/>
  <c r="BD431" i="27"/>
  <c r="BC431" i="27"/>
  <c r="AX431" i="27"/>
  <c r="AW431" i="27"/>
  <c r="BI430" i="27"/>
  <c r="BH430" i="27"/>
  <c r="BD430" i="27"/>
  <c r="BC430" i="27"/>
  <c r="AX430" i="27"/>
  <c r="AW430" i="27"/>
  <c r="BI429" i="27"/>
  <c r="BH429" i="27"/>
  <c r="BD429" i="27"/>
  <c r="BC429" i="27"/>
  <c r="AX429" i="27"/>
  <c r="AW429" i="27"/>
  <c r="BI428" i="27"/>
  <c r="BH428" i="27"/>
  <c r="BD428" i="27"/>
  <c r="BC428" i="27"/>
  <c r="AX428" i="27"/>
  <c r="AW428" i="27"/>
  <c r="BI427" i="27"/>
  <c r="BH427" i="27"/>
  <c r="BD427" i="27"/>
  <c r="BC427" i="27"/>
  <c r="AX427" i="27"/>
  <c r="AW427" i="27"/>
  <c r="BI426" i="27"/>
  <c r="BH426" i="27"/>
  <c r="BD426" i="27"/>
  <c r="BC426" i="27"/>
  <c r="AX426" i="27"/>
  <c r="AW426" i="27"/>
  <c r="BI425" i="27"/>
  <c r="BH425" i="27"/>
  <c r="BD425" i="27"/>
  <c r="BC425" i="27"/>
  <c r="AX425" i="27"/>
  <c r="AW425" i="27"/>
  <c r="BI424" i="27"/>
  <c r="BH424" i="27"/>
  <c r="BD424" i="27"/>
  <c r="BC424" i="27"/>
  <c r="AX424" i="27"/>
  <c r="AW424" i="27"/>
  <c r="BI423" i="27"/>
  <c r="BH423" i="27"/>
  <c r="BD423" i="27"/>
  <c r="BC423" i="27"/>
  <c r="AX423" i="27"/>
  <c r="AW423" i="27"/>
  <c r="BI422" i="27"/>
  <c r="BH422" i="27"/>
  <c r="BD422" i="27"/>
  <c r="BC422" i="27"/>
  <c r="AX422" i="27"/>
  <c r="AW422" i="27"/>
  <c r="BI421" i="27"/>
  <c r="BH421" i="27"/>
  <c r="BD421" i="27"/>
  <c r="BC421" i="27"/>
  <c r="AX421" i="27"/>
  <c r="AW421" i="27"/>
  <c r="BI420" i="27"/>
  <c r="BH420" i="27"/>
  <c r="BD420" i="27"/>
  <c r="BC420" i="27"/>
  <c r="AX420" i="27"/>
  <c r="AW420" i="27"/>
  <c r="BI419" i="27"/>
  <c r="BH419" i="27"/>
  <c r="BD419" i="27"/>
  <c r="BC419" i="27"/>
  <c r="AX419" i="27"/>
  <c r="AW419" i="27"/>
  <c r="BI418" i="27"/>
  <c r="BH418" i="27"/>
  <c r="BD418" i="27"/>
  <c r="BC418" i="27"/>
  <c r="AX418" i="27"/>
  <c r="AW418" i="27"/>
  <c r="BI417" i="27"/>
  <c r="BH417" i="27"/>
  <c r="BD417" i="27"/>
  <c r="BC417" i="27"/>
  <c r="AX417" i="27"/>
  <c r="AW417" i="27"/>
  <c r="BI416" i="27"/>
  <c r="BH416" i="27"/>
  <c r="BD416" i="27"/>
  <c r="BC416" i="27"/>
  <c r="AX416" i="27"/>
  <c r="AW416" i="27"/>
  <c r="BI415" i="27"/>
  <c r="BH415" i="27"/>
  <c r="BD415" i="27"/>
  <c r="BC415" i="27"/>
  <c r="AX415" i="27"/>
  <c r="AW415" i="27"/>
  <c r="BI414" i="27"/>
  <c r="BH414" i="27"/>
  <c r="BD414" i="27"/>
  <c r="BC414" i="27"/>
  <c r="AX414" i="27"/>
  <c r="AW414" i="27"/>
  <c r="BI413" i="27"/>
  <c r="BH413" i="27"/>
  <c r="BD413" i="27"/>
  <c r="BC413" i="27"/>
  <c r="AX413" i="27"/>
  <c r="AW413" i="27"/>
  <c r="BI412" i="27"/>
  <c r="BH412" i="27"/>
  <c r="BD412" i="27"/>
  <c r="BC412" i="27"/>
  <c r="AX412" i="27"/>
  <c r="AW412" i="27"/>
  <c r="BI411" i="27"/>
  <c r="BH411" i="27"/>
  <c r="BD411" i="27"/>
  <c r="BC411" i="27"/>
  <c r="AX411" i="27"/>
  <c r="AW411" i="27"/>
  <c r="BI410" i="27"/>
  <c r="BH410" i="27"/>
  <c r="BD410" i="27"/>
  <c r="BC410" i="27"/>
  <c r="AX410" i="27"/>
  <c r="AW410" i="27"/>
  <c r="BI409" i="27"/>
  <c r="BH409" i="27"/>
  <c r="BD409" i="27"/>
  <c r="BC409" i="27"/>
  <c r="AX409" i="27"/>
  <c r="AW409" i="27"/>
  <c r="BI408" i="27"/>
  <c r="BH408" i="27"/>
  <c r="BD408" i="27"/>
  <c r="BC408" i="27"/>
  <c r="AX408" i="27"/>
  <c r="AW408" i="27"/>
  <c r="BI407" i="27"/>
  <c r="BH407" i="27"/>
  <c r="BD407" i="27"/>
  <c r="BC407" i="27"/>
  <c r="AX407" i="27"/>
  <c r="AW407" i="27"/>
  <c r="BI406" i="27"/>
  <c r="BH406" i="27"/>
  <c r="BD406" i="27"/>
  <c r="BC406" i="27"/>
  <c r="AX406" i="27"/>
  <c r="AW406" i="27"/>
  <c r="BI405" i="27"/>
  <c r="BH405" i="27"/>
  <c r="BD405" i="27"/>
  <c r="BC405" i="27"/>
  <c r="AX405" i="27"/>
  <c r="AW405" i="27"/>
  <c r="BI404" i="27"/>
  <c r="BH404" i="27"/>
  <c r="BD404" i="27"/>
  <c r="BC404" i="27"/>
  <c r="AX404" i="27"/>
  <c r="AW404" i="27"/>
  <c r="BI403" i="27"/>
  <c r="BH403" i="27"/>
  <c r="BD403" i="27"/>
  <c r="BC403" i="27"/>
  <c r="AX403" i="27"/>
  <c r="AW403" i="27"/>
  <c r="BI402" i="27"/>
  <c r="BH402" i="27"/>
  <c r="BD402" i="27"/>
  <c r="BC402" i="27"/>
  <c r="AX402" i="27"/>
  <c r="AW402" i="27"/>
  <c r="BI401" i="27"/>
  <c r="BH401" i="27"/>
  <c r="BD401" i="27"/>
  <c r="BC401" i="27"/>
  <c r="AX401" i="27"/>
  <c r="AW401" i="27"/>
  <c r="BI400" i="27"/>
  <c r="BH400" i="27"/>
  <c r="BD400" i="27"/>
  <c r="BC400" i="27"/>
  <c r="AX400" i="27"/>
  <c r="AW400" i="27"/>
  <c r="BI399" i="27"/>
  <c r="BH399" i="27"/>
  <c r="BD399" i="27"/>
  <c r="BC399" i="27"/>
  <c r="AX399" i="27"/>
  <c r="AW399" i="27"/>
  <c r="BI398" i="27"/>
  <c r="BH398" i="27"/>
  <c r="BD398" i="27"/>
  <c r="BC398" i="27"/>
  <c r="AX398" i="27"/>
  <c r="AW398" i="27"/>
  <c r="BI397" i="27"/>
  <c r="BH397" i="27"/>
  <c r="BD397" i="27"/>
  <c r="BC397" i="27"/>
  <c r="AX397" i="27"/>
  <c r="AW397" i="27"/>
  <c r="BI396" i="27"/>
  <c r="BH396" i="27"/>
  <c r="BD396" i="27"/>
  <c r="BC396" i="27"/>
  <c r="AX396" i="27"/>
  <c r="AW396" i="27"/>
  <c r="BI395" i="27"/>
  <c r="BH395" i="27"/>
  <c r="BD395" i="27"/>
  <c r="BC395" i="27"/>
  <c r="AX395" i="27"/>
  <c r="AW395" i="27"/>
  <c r="BI394" i="27"/>
  <c r="BH394" i="27"/>
  <c r="BD394" i="27"/>
  <c r="BC394" i="27"/>
  <c r="AX394" i="27"/>
  <c r="AW394" i="27"/>
  <c r="BI393" i="27"/>
  <c r="BH393" i="27"/>
  <c r="BD393" i="27"/>
  <c r="BC393" i="27"/>
  <c r="AX393" i="27"/>
  <c r="AW393" i="27"/>
  <c r="BI392" i="27"/>
  <c r="BH392" i="27"/>
  <c r="BD392" i="27"/>
  <c r="BC392" i="27"/>
  <c r="AX392" i="27"/>
  <c r="AW392" i="27"/>
  <c r="BI391" i="27"/>
  <c r="BH391" i="27"/>
  <c r="BD391" i="27"/>
  <c r="BC391" i="27"/>
  <c r="AX391" i="27"/>
  <c r="AW391" i="27"/>
  <c r="BI390" i="27"/>
  <c r="BH390" i="27"/>
  <c r="BD390" i="27"/>
  <c r="BC390" i="27"/>
  <c r="AX390" i="27"/>
  <c r="AW390" i="27"/>
  <c r="BI389" i="27"/>
  <c r="BH389" i="27"/>
  <c r="BD389" i="27"/>
  <c r="BC389" i="27"/>
  <c r="AX389" i="27"/>
  <c r="AW389" i="27"/>
  <c r="BI388" i="27"/>
  <c r="BH388" i="27"/>
  <c r="BD388" i="27"/>
  <c r="BC388" i="27"/>
  <c r="AX388" i="27"/>
  <c r="AW388" i="27"/>
  <c r="BI387" i="27"/>
  <c r="BH387" i="27"/>
  <c r="BD387" i="27"/>
  <c r="BC387" i="27"/>
  <c r="AX387" i="27"/>
  <c r="AW387" i="27"/>
  <c r="BI386" i="27"/>
  <c r="BH386" i="27"/>
  <c r="BD386" i="27"/>
  <c r="BC386" i="27"/>
  <c r="AX386" i="27"/>
  <c r="AW386" i="27"/>
  <c r="BI385" i="27"/>
  <c r="BH385" i="27"/>
  <c r="BD385" i="27"/>
  <c r="BC385" i="27"/>
  <c r="AX385" i="27"/>
  <c r="AW385" i="27"/>
  <c r="BI384" i="27"/>
  <c r="BH384" i="27"/>
  <c r="BD384" i="27"/>
  <c r="BC384" i="27"/>
  <c r="AX384" i="27"/>
  <c r="AW384" i="27"/>
  <c r="BI383" i="27"/>
  <c r="BH383" i="27"/>
  <c r="BD383" i="27"/>
  <c r="BC383" i="27"/>
  <c r="AX383" i="27"/>
  <c r="AW383" i="27"/>
  <c r="BI382" i="27"/>
  <c r="BH382" i="27"/>
  <c r="BD382" i="27"/>
  <c r="BC382" i="27"/>
  <c r="AX382" i="27"/>
  <c r="AW382" i="27"/>
  <c r="BI381" i="27"/>
  <c r="BH381" i="27"/>
  <c r="BD381" i="27"/>
  <c r="BC381" i="27"/>
  <c r="AX381" i="27"/>
  <c r="AW381" i="27"/>
  <c r="BI380" i="27"/>
  <c r="BH380" i="27"/>
  <c r="BD380" i="27"/>
  <c r="BC380" i="27"/>
  <c r="AX380" i="27"/>
  <c r="AW380" i="27"/>
  <c r="BI379" i="27"/>
  <c r="BH379" i="27"/>
  <c r="BD379" i="27"/>
  <c r="BC379" i="27"/>
  <c r="AX379" i="27"/>
  <c r="AW379" i="27"/>
  <c r="BI378" i="27"/>
  <c r="BH378" i="27"/>
  <c r="BD378" i="27"/>
  <c r="BC378" i="27"/>
  <c r="AX378" i="27"/>
  <c r="AW378" i="27"/>
  <c r="BI377" i="27"/>
  <c r="BH377" i="27"/>
  <c r="BD377" i="27"/>
  <c r="BC377" i="27"/>
  <c r="AX377" i="27"/>
  <c r="AW377" i="27"/>
  <c r="BI376" i="27"/>
  <c r="BH376" i="27"/>
  <c r="BD376" i="27"/>
  <c r="BC376" i="27"/>
  <c r="AX376" i="27"/>
  <c r="AW376" i="27"/>
  <c r="BI375" i="27"/>
  <c r="BH375" i="27"/>
  <c r="BD375" i="27"/>
  <c r="BC375" i="27"/>
  <c r="AX375" i="27"/>
  <c r="AW375" i="27"/>
  <c r="BI374" i="27"/>
  <c r="BH374" i="27"/>
  <c r="BD374" i="27"/>
  <c r="BC374" i="27"/>
  <c r="AX374" i="27"/>
  <c r="AW374" i="27"/>
  <c r="BI373" i="27"/>
  <c r="BH373" i="27"/>
  <c r="BD373" i="27"/>
  <c r="BC373" i="27"/>
  <c r="AX373" i="27"/>
  <c r="AW373" i="27"/>
  <c r="BI372" i="27"/>
  <c r="BH372" i="27"/>
  <c r="BD372" i="27"/>
  <c r="BC372" i="27"/>
  <c r="AX372" i="27"/>
  <c r="AW372" i="27"/>
  <c r="BI371" i="27"/>
  <c r="BH371" i="27"/>
  <c r="BD371" i="27"/>
  <c r="BC371" i="27"/>
  <c r="AX371" i="27"/>
  <c r="AW371" i="27"/>
  <c r="BI370" i="27"/>
  <c r="BH370" i="27"/>
  <c r="BD370" i="27"/>
  <c r="BC370" i="27"/>
  <c r="AX370" i="27"/>
  <c r="AW370" i="27"/>
  <c r="BI369" i="27"/>
  <c r="BH369" i="27"/>
  <c r="BD369" i="27"/>
  <c r="BC369" i="27"/>
  <c r="AX369" i="27"/>
  <c r="AW369" i="27"/>
  <c r="BI368" i="27"/>
  <c r="BH368" i="27"/>
  <c r="BD368" i="27"/>
  <c r="BC368" i="27"/>
  <c r="AX368" i="27"/>
  <c r="AW368" i="27"/>
  <c r="BI367" i="27"/>
  <c r="BH367" i="27"/>
  <c r="BD367" i="27"/>
  <c r="BC367" i="27"/>
  <c r="AX367" i="27"/>
  <c r="AW367" i="27"/>
  <c r="BI366" i="27"/>
  <c r="BH366" i="27"/>
  <c r="BD366" i="27"/>
  <c r="BC366" i="27"/>
  <c r="AX366" i="27"/>
  <c r="AW366" i="27"/>
  <c r="BI365" i="27"/>
  <c r="BH365" i="27"/>
  <c r="BD365" i="27"/>
  <c r="BC365" i="27"/>
  <c r="AX365" i="27"/>
  <c r="AW365" i="27"/>
  <c r="BI364" i="27"/>
  <c r="BH364" i="27"/>
  <c r="BD364" i="27"/>
  <c r="BC364" i="27"/>
  <c r="AX364" i="27"/>
  <c r="AW364" i="27"/>
  <c r="BI363" i="27"/>
  <c r="BH363" i="27"/>
  <c r="BD363" i="27"/>
  <c r="BC363" i="27"/>
  <c r="AX363" i="27"/>
  <c r="AW363" i="27"/>
  <c r="BI362" i="27"/>
  <c r="BH362" i="27"/>
  <c r="BD362" i="27"/>
  <c r="BC362" i="27"/>
  <c r="AX362" i="27"/>
  <c r="AW362" i="27"/>
  <c r="BI361" i="27"/>
  <c r="BH361" i="27"/>
  <c r="BD361" i="27"/>
  <c r="BC361" i="27"/>
  <c r="AX361" i="27"/>
  <c r="AW361" i="27"/>
  <c r="BI360" i="27"/>
  <c r="BH360" i="27"/>
  <c r="BD360" i="27"/>
  <c r="BC360" i="27"/>
  <c r="AX360" i="27"/>
  <c r="AW360" i="27"/>
  <c r="BI359" i="27"/>
  <c r="BH359" i="27"/>
  <c r="BD359" i="27"/>
  <c r="BC359" i="27"/>
  <c r="AX359" i="27"/>
  <c r="AW359" i="27"/>
  <c r="BI358" i="27"/>
  <c r="BH358" i="27"/>
  <c r="BD358" i="27"/>
  <c r="BC358" i="27"/>
  <c r="AX358" i="27"/>
  <c r="AW358" i="27"/>
  <c r="BI357" i="27"/>
  <c r="BH357" i="27"/>
  <c r="BD357" i="27"/>
  <c r="BC357" i="27"/>
  <c r="AX357" i="27"/>
  <c r="AW357" i="27"/>
  <c r="BI356" i="27"/>
  <c r="BH356" i="27"/>
  <c r="BD356" i="27"/>
  <c r="BC356" i="27"/>
  <c r="AX356" i="27"/>
  <c r="AW356" i="27"/>
  <c r="BI355" i="27"/>
  <c r="BH355" i="27"/>
  <c r="BD355" i="27"/>
  <c r="BC355" i="27"/>
  <c r="AX355" i="27"/>
  <c r="AW355" i="27"/>
  <c r="BI354" i="27"/>
  <c r="BH354" i="27"/>
  <c r="BD354" i="27"/>
  <c r="BC354" i="27"/>
  <c r="AX354" i="27"/>
  <c r="AW354" i="27"/>
  <c r="BI353" i="27"/>
  <c r="BH353" i="27"/>
  <c r="BD353" i="27"/>
  <c r="BC353" i="27"/>
  <c r="AX353" i="27"/>
  <c r="AW353" i="27"/>
  <c r="BI352" i="27"/>
  <c r="BH352" i="27"/>
  <c r="BD352" i="27"/>
  <c r="BC352" i="27"/>
  <c r="AX352" i="27"/>
  <c r="AW352" i="27"/>
  <c r="BI351" i="27"/>
  <c r="BH351" i="27"/>
  <c r="BD351" i="27"/>
  <c r="BC351" i="27"/>
  <c r="AX351" i="27"/>
  <c r="AW351" i="27"/>
  <c r="BI350" i="27"/>
  <c r="BH350" i="27"/>
  <c r="BD350" i="27"/>
  <c r="BC350" i="27"/>
  <c r="AX350" i="27"/>
  <c r="AW350" i="27"/>
  <c r="BI349" i="27"/>
  <c r="BH349" i="27"/>
  <c r="BD349" i="27"/>
  <c r="BC349" i="27"/>
  <c r="AX349" i="27"/>
  <c r="AW349" i="27"/>
  <c r="BI348" i="27"/>
  <c r="BH348" i="27"/>
  <c r="BD348" i="27"/>
  <c r="BC348" i="27"/>
  <c r="AX348" i="27"/>
  <c r="AW348" i="27"/>
  <c r="BI347" i="27"/>
  <c r="BH347" i="27"/>
  <c r="BD347" i="27"/>
  <c r="BC347" i="27"/>
  <c r="AX347" i="27"/>
  <c r="AW347" i="27"/>
  <c r="BI346" i="27"/>
  <c r="BH346" i="27"/>
  <c r="BD346" i="27"/>
  <c r="BC346" i="27"/>
  <c r="AX346" i="27"/>
  <c r="AW346" i="27"/>
  <c r="BI345" i="27"/>
  <c r="BH345" i="27"/>
  <c r="BD345" i="27"/>
  <c r="BC345" i="27"/>
  <c r="AX345" i="27"/>
  <c r="AW345" i="27"/>
  <c r="BI344" i="27"/>
  <c r="BH344" i="27"/>
  <c r="BD344" i="27"/>
  <c r="BC344" i="27"/>
  <c r="AX344" i="27"/>
  <c r="AW344" i="27"/>
  <c r="BI343" i="27"/>
  <c r="BH343" i="27"/>
  <c r="BD343" i="27"/>
  <c r="BC343" i="27"/>
  <c r="AX343" i="27"/>
  <c r="AW343" i="27"/>
  <c r="BI342" i="27"/>
  <c r="BH342" i="27"/>
  <c r="BD342" i="27"/>
  <c r="BC342" i="27"/>
  <c r="AX342" i="27"/>
  <c r="AW342" i="27"/>
  <c r="BI341" i="27"/>
  <c r="BH341" i="27"/>
  <c r="BD341" i="27"/>
  <c r="BC341" i="27"/>
  <c r="AX341" i="27"/>
  <c r="AW341" i="27"/>
  <c r="BI340" i="27"/>
  <c r="BH340" i="27"/>
  <c r="BD340" i="27"/>
  <c r="BC340" i="27"/>
  <c r="AX340" i="27"/>
  <c r="AW340" i="27"/>
  <c r="BI339" i="27"/>
  <c r="BH339" i="27"/>
  <c r="BD339" i="27"/>
  <c r="BC339" i="27"/>
  <c r="AX339" i="27"/>
  <c r="AW339" i="27"/>
  <c r="BI338" i="27"/>
  <c r="BH338" i="27"/>
  <c r="BD338" i="27"/>
  <c r="BC338" i="27"/>
  <c r="AX338" i="27"/>
  <c r="AW338" i="27"/>
  <c r="BI337" i="27"/>
  <c r="BH337" i="27"/>
  <c r="BD337" i="27"/>
  <c r="BC337" i="27"/>
  <c r="AX337" i="27"/>
  <c r="AW337" i="27"/>
  <c r="BI336" i="27"/>
  <c r="BH336" i="27"/>
  <c r="BD336" i="27"/>
  <c r="BC336" i="27"/>
  <c r="AX336" i="27"/>
  <c r="AW336" i="27"/>
  <c r="BI335" i="27"/>
  <c r="BH335" i="27"/>
  <c r="BD335" i="27"/>
  <c r="BC335" i="27"/>
  <c r="AX335" i="27"/>
  <c r="AW335" i="27"/>
  <c r="BI334" i="27"/>
  <c r="BH334" i="27"/>
  <c r="BD334" i="27"/>
  <c r="BC334" i="27"/>
  <c r="AX334" i="27"/>
  <c r="AW334" i="27"/>
  <c r="BI333" i="27"/>
  <c r="BH333" i="27"/>
  <c r="BD333" i="27"/>
  <c r="BC333" i="27"/>
  <c r="AX333" i="27"/>
  <c r="AW333" i="27"/>
  <c r="BI332" i="27"/>
  <c r="BH332" i="27"/>
  <c r="BD332" i="27"/>
  <c r="BC332" i="27"/>
  <c r="AX332" i="27"/>
  <c r="AW332" i="27"/>
  <c r="BI331" i="27"/>
  <c r="BH331" i="27"/>
  <c r="BD331" i="27"/>
  <c r="BC331" i="27"/>
  <c r="AX331" i="27"/>
  <c r="AW331" i="27"/>
  <c r="BI330" i="27"/>
  <c r="BH330" i="27"/>
  <c r="BD330" i="27"/>
  <c r="BC330" i="27"/>
  <c r="AX330" i="27"/>
  <c r="AW330" i="27"/>
  <c r="BI329" i="27"/>
  <c r="BH329" i="27"/>
  <c r="BD329" i="27"/>
  <c r="BC329" i="27"/>
  <c r="AX329" i="27"/>
  <c r="AW329" i="27"/>
  <c r="BI328" i="27"/>
  <c r="BH328" i="27"/>
  <c r="BD328" i="27"/>
  <c r="BC328" i="27"/>
  <c r="AX328" i="27"/>
  <c r="AW328" i="27"/>
  <c r="BI327" i="27"/>
  <c r="BH327" i="27"/>
  <c r="BD327" i="27"/>
  <c r="BC327" i="27"/>
  <c r="AX327" i="27"/>
  <c r="AW327" i="27"/>
  <c r="BI326" i="27"/>
  <c r="BH326" i="27"/>
  <c r="BD326" i="27"/>
  <c r="BC326" i="27"/>
  <c r="AX326" i="27"/>
  <c r="AW326" i="27"/>
  <c r="BI325" i="27"/>
  <c r="BH325" i="27"/>
  <c r="BD325" i="27"/>
  <c r="BC325" i="27"/>
  <c r="AX325" i="27"/>
  <c r="AW325" i="27"/>
  <c r="BI324" i="27"/>
  <c r="BH324" i="27"/>
  <c r="BD324" i="27"/>
  <c r="BC324" i="27"/>
  <c r="AX324" i="27"/>
  <c r="AW324" i="27"/>
  <c r="BI323" i="27"/>
  <c r="BH323" i="27"/>
  <c r="BD323" i="27"/>
  <c r="BC323" i="27"/>
  <c r="AX323" i="27"/>
  <c r="AW323" i="27"/>
  <c r="BI322" i="27"/>
  <c r="BH322" i="27"/>
  <c r="BD322" i="27"/>
  <c r="BC322" i="27"/>
  <c r="AX322" i="27"/>
  <c r="AW322" i="27"/>
  <c r="BI321" i="27"/>
  <c r="BH321" i="27"/>
  <c r="BD321" i="27"/>
  <c r="BC321" i="27"/>
  <c r="AX321" i="27"/>
  <c r="AW321" i="27"/>
  <c r="BI320" i="27"/>
  <c r="BH320" i="27"/>
  <c r="BD320" i="27"/>
  <c r="BC320" i="27"/>
  <c r="AX320" i="27"/>
  <c r="AW320" i="27"/>
  <c r="BI319" i="27"/>
  <c r="BH319" i="27"/>
  <c r="BD319" i="27"/>
  <c r="BC319" i="27"/>
  <c r="AX319" i="27"/>
  <c r="AW319" i="27"/>
  <c r="BI318" i="27"/>
  <c r="BH318" i="27"/>
  <c r="BD318" i="27"/>
  <c r="BC318" i="27"/>
  <c r="AX318" i="27"/>
  <c r="AW318" i="27"/>
  <c r="BI317" i="27"/>
  <c r="BH317" i="27"/>
  <c r="BD317" i="27"/>
  <c r="BC317" i="27"/>
  <c r="AX317" i="27"/>
  <c r="AW317" i="27"/>
  <c r="BI316" i="27"/>
  <c r="BH316" i="27"/>
  <c r="BD316" i="27"/>
  <c r="BC316" i="27"/>
  <c r="AX316" i="27"/>
  <c r="AW316" i="27"/>
  <c r="BI315" i="27"/>
  <c r="BH315" i="27"/>
  <c r="BD315" i="27"/>
  <c r="BC315" i="27"/>
  <c r="AX315" i="27"/>
  <c r="AW315" i="27"/>
  <c r="BI314" i="27"/>
  <c r="BH314" i="27"/>
  <c r="BD314" i="27"/>
  <c r="BC314" i="27"/>
  <c r="AX314" i="27"/>
  <c r="AW314" i="27"/>
  <c r="BI313" i="27"/>
  <c r="BH313" i="27"/>
  <c r="BD313" i="27"/>
  <c r="BC313" i="27"/>
  <c r="AX313" i="27"/>
  <c r="AW313" i="27"/>
  <c r="BI312" i="27"/>
  <c r="BH312" i="27"/>
  <c r="BD312" i="27"/>
  <c r="BC312" i="27"/>
  <c r="AX312" i="27"/>
  <c r="AW312" i="27"/>
  <c r="BI311" i="27"/>
  <c r="BH311" i="27"/>
  <c r="BD311" i="27"/>
  <c r="BC311" i="27"/>
  <c r="AX311" i="27"/>
  <c r="AW311" i="27"/>
  <c r="BI310" i="27"/>
  <c r="BH310" i="27"/>
  <c r="BD310" i="27"/>
  <c r="BC310" i="27"/>
  <c r="AX310" i="27"/>
  <c r="AW310" i="27"/>
  <c r="BI309" i="27"/>
  <c r="BH309" i="27"/>
  <c r="BD309" i="27"/>
  <c r="BC309" i="27"/>
  <c r="AX309" i="27"/>
  <c r="AW309" i="27"/>
  <c r="BI308" i="27"/>
  <c r="BH308" i="27"/>
  <c r="BD308" i="27"/>
  <c r="BC308" i="27"/>
  <c r="AX308" i="27"/>
  <c r="AW308" i="27"/>
  <c r="BI307" i="27"/>
  <c r="BH307" i="27"/>
  <c r="BD307" i="27"/>
  <c r="BC307" i="27"/>
  <c r="AX307" i="27"/>
  <c r="AW307" i="27"/>
  <c r="BI306" i="27"/>
  <c r="BH306" i="27"/>
  <c r="BD306" i="27"/>
  <c r="BC306" i="27"/>
  <c r="AX306" i="27"/>
  <c r="AW306" i="27"/>
  <c r="BI305" i="27"/>
  <c r="BH305" i="27"/>
  <c r="BD305" i="27"/>
  <c r="BC305" i="27"/>
  <c r="AX305" i="27"/>
  <c r="AW305" i="27"/>
  <c r="BI304" i="27"/>
  <c r="BH304" i="27"/>
  <c r="BD304" i="27"/>
  <c r="BC304" i="27"/>
  <c r="AX304" i="27"/>
  <c r="AW304" i="27"/>
  <c r="BI303" i="27"/>
  <c r="BH303" i="27"/>
  <c r="BD303" i="27"/>
  <c r="BC303" i="27"/>
  <c r="AX303" i="27"/>
  <c r="AW303" i="27"/>
  <c r="BI302" i="27"/>
  <c r="BH302" i="27"/>
  <c r="BD302" i="27"/>
  <c r="BC302" i="27"/>
  <c r="AX302" i="27"/>
  <c r="AW302" i="27"/>
  <c r="BI301" i="27"/>
  <c r="BH301" i="27"/>
  <c r="BD301" i="27"/>
  <c r="BC301" i="27"/>
  <c r="AX301" i="27"/>
  <c r="AW301" i="27"/>
  <c r="BI300" i="27"/>
  <c r="BH300" i="27"/>
  <c r="BD300" i="27"/>
  <c r="BC300" i="27"/>
  <c r="AX300" i="27"/>
  <c r="AW300" i="27"/>
  <c r="BI299" i="27"/>
  <c r="BH299" i="27"/>
  <c r="BD299" i="27"/>
  <c r="BC299" i="27"/>
  <c r="AX299" i="27"/>
  <c r="AW299" i="27"/>
  <c r="BI298" i="27"/>
  <c r="BH298" i="27"/>
  <c r="BD298" i="27"/>
  <c r="BC298" i="27"/>
  <c r="AX298" i="27"/>
  <c r="AW298" i="27"/>
  <c r="BI297" i="27"/>
  <c r="BH297" i="27"/>
  <c r="BD297" i="27"/>
  <c r="BC297" i="27"/>
  <c r="AX297" i="27"/>
  <c r="AW297" i="27"/>
  <c r="BI296" i="27"/>
  <c r="BH296" i="27"/>
  <c r="BD296" i="27"/>
  <c r="BC296" i="27"/>
  <c r="AX296" i="27"/>
  <c r="AW296" i="27"/>
  <c r="BI295" i="27"/>
  <c r="BH295" i="27"/>
  <c r="BD295" i="27"/>
  <c r="BC295" i="27"/>
  <c r="AX295" i="27"/>
  <c r="AW295" i="27"/>
  <c r="BI294" i="27"/>
  <c r="BH294" i="27"/>
  <c r="BD294" i="27"/>
  <c r="BC294" i="27"/>
  <c r="AX294" i="27"/>
  <c r="AW294" i="27"/>
  <c r="BI293" i="27"/>
  <c r="BH293" i="27"/>
  <c r="BD293" i="27"/>
  <c r="BC293" i="27"/>
  <c r="AX293" i="27"/>
  <c r="AW293" i="27"/>
  <c r="BI292" i="27"/>
  <c r="BH292" i="27"/>
  <c r="BD292" i="27"/>
  <c r="BC292" i="27"/>
  <c r="AX292" i="27"/>
  <c r="AW292" i="27"/>
  <c r="BI291" i="27"/>
  <c r="BH291" i="27"/>
  <c r="BD291" i="27"/>
  <c r="BC291" i="27"/>
  <c r="AX291" i="27"/>
  <c r="AW291" i="27"/>
  <c r="BI290" i="27"/>
  <c r="BH290" i="27"/>
  <c r="BD290" i="27"/>
  <c r="BC290" i="27"/>
  <c r="AX290" i="27"/>
  <c r="AW290" i="27"/>
  <c r="BI289" i="27"/>
  <c r="BH289" i="27"/>
  <c r="BD289" i="27"/>
  <c r="BC289" i="27"/>
  <c r="AX289" i="27"/>
  <c r="AW289" i="27"/>
  <c r="BI288" i="27"/>
  <c r="BH288" i="27"/>
  <c r="BD288" i="27"/>
  <c r="BC288" i="27"/>
  <c r="AX288" i="27"/>
  <c r="AW288" i="27"/>
  <c r="BI287" i="27"/>
  <c r="BH287" i="27"/>
  <c r="BD287" i="27"/>
  <c r="BC287" i="27"/>
  <c r="AX287" i="27"/>
  <c r="AW287" i="27"/>
  <c r="BI286" i="27"/>
  <c r="BH286" i="27"/>
  <c r="BD286" i="27"/>
  <c r="BC286" i="27"/>
  <c r="AX286" i="27"/>
  <c r="AW286" i="27"/>
  <c r="BI285" i="27"/>
  <c r="BH285" i="27"/>
  <c r="BD285" i="27"/>
  <c r="BC285" i="27"/>
  <c r="AX285" i="27"/>
  <c r="AW285" i="27"/>
  <c r="BI284" i="27"/>
  <c r="BH284" i="27"/>
  <c r="BD284" i="27"/>
  <c r="BC284" i="27"/>
  <c r="AX284" i="27"/>
  <c r="AW284" i="27"/>
  <c r="BI283" i="27"/>
  <c r="BH283" i="27"/>
  <c r="BD283" i="27"/>
  <c r="BC283" i="27"/>
  <c r="AX283" i="27"/>
  <c r="AW283" i="27"/>
  <c r="BI282" i="27"/>
  <c r="BH282" i="27"/>
  <c r="BD282" i="27"/>
  <c r="BC282" i="27"/>
  <c r="AX282" i="27"/>
  <c r="AW282" i="27"/>
  <c r="BI281" i="27"/>
  <c r="BH281" i="27"/>
  <c r="BD281" i="27"/>
  <c r="BC281" i="27"/>
  <c r="AX281" i="27"/>
  <c r="AW281" i="27"/>
  <c r="BI280" i="27"/>
  <c r="BH280" i="27"/>
  <c r="BD280" i="27"/>
  <c r="BC280" i="27"/>
  <c r="AX280" i="27"/>
  <c r="AW280" i="27"/>
  <c r="BI279" i="27"/>
  <c r="BH279" i="27"/>
  <c r="BD279" i="27"/>
  <c r="BC279" i="27"/>
  <c r="AX279" i="27"/>
  <c r="AW279" i="27"/>
  <c r="BI278" i="27"/>
  <c r="BH278" i="27"/>
  <c r="BD278" i="27"/>
  <c r="BC278" i="27"/>
  <c r="AX278" i="27"/>
  <c r="AW278" i="27"/>
  <c r="BI277" i="27"/>
  <c r="BH277" i="27"/>
  <c r="BD277" i="27"/>
  <c r="BC277" i="27"/>
  <c r="AX277" i="27"/>
  <c r="AW277" i="27"/>
  <c r="BI276" i="27"/>
  <c r="BH276" i="27"/>
  <c r="BD276" i="27"/>
  <c r="BC276" i="27"/>
  <c r="AX276" i="27"/>
  <c r="AW276" i="27"/>
  <c r="BI275" i="27"/>
  <c r="BH275" i="27"/>
  <c r="BD275" i="27"/>
  <c r="BC275" i="27"/>
  <c r="AX275" i="27"/>
  <c r="AW275" i="27"/>
  <c r="BI274" i="27"/>
  <c r="BH274" i="27"/>
  <c r="BD274" i="27"/>
  <c r="BC274" i="27"/>
  <c r="AX274" i="27"/>
  <c r="AW274" i="27"/>
  <c r="BI273" i="27"/>
  <c r="BH273" i="27"/>
  <c r="BD273" i="27"/>
  <c r="BC273" i="27"/>
  <c r="AX273" i="27"/>
  <c r="AW273" i="27"/>
  <c r="BI272" i="27"/>
  <c r="BH272" i="27"/>
  <c r="BD272" i="27"/>
  <c r="BC272" i="27"/>
  <c r="AX272" i="27"/>
  <c r="AW272" i="27"/>
  <c r="BI271" i="27"/>
  <c r="BH271" i="27"/>
  <c r="BD271" i="27"/>
  <c r="BC271" i="27"/>
  <c r="AX271" i="27"/>
  <c r="AW271" i="27"/>
  <c r="BI270" i="27"/>
  <c r="BH270" i="27"/>
  <c r="BD270" i="27"/>
  <c r="BC270" i="27"/>
  <c r="AX270" i="27"/>
  <c r="AW270" i="27"/>
  <c r="BI269" i="27"/>
  <c r="BH269" i="27"/>
  <c r="BD269" i="27"/>
  <c r="BC269" i="27"/>
  <c r="AX269" i="27"/>
  <c r="AW269" i="27"/>
  <c r="BI268" i="27"/>
  <c r="BH268" i="27"/>
  <c r="BD268" i="27"/>
  <c r="BC268" i="27"/>
  <c r="AX268" i="27"/>
  <c r="AW268" i="27"/>
  <c r="BI267" i="27"/>
  <c r="BH267" i="27"/>
  <c r="BD267" i="27"/>
  <c r="BC267" i="27"/>
  <c r="AX267" i="27"/>
  <c r="AW267" i="27"/>
  <c r="BI266" i="27"/>
  <c r="BH266" i="27"/>
  <c r="BD266" i="27"/>
  <c r="BC266" i="27"/>
  <c r="AX266" i="27"/>
  <c r="AW266" i="27"/>
  <c r="BI265" i="27"/>
  <c r="BH265" i="27"/>
  <c r="BD265" i="27"/>
  <c r="BC265" i="27"/>
  <c r="AX265" i="27"/>
  <c r="AW265" i="27"/>
  <c r="BI264" i="27"/>
  <c r="BH264" i="27"/>
  <c r="BD264" i="27"/>
  <c r="BC264" i="27"/>
  <c r="AX264" i="27"/>
  <c r="AW264" i="27"/>
  <c r="BI263" i="27"/>
  <c r="BH263" i="27"/>
  <c r="BD263" i="27"/>
  <c r="BC263" i="27"/>
  <c r="AX263" i="27"/>
  <c r="AW263" i="27"/>
  <c r="BI262" i="27"/>
  <c r="BH262" i="27"/>
  <c r="BD262" i="27"/>
  <c r="BC262" i="27"/>
  <c r="AX262" i="27"/>
  <c r="AW262" i="27"/>
  <c r="BI261" i="27"/>
  <c r="BH261" i="27"/>
  <c r="BD261" i="27"/>
  <c r="BC261" i="27"/>
  <c r="AX261" i="27"/>
  <c r="AW261" i="27"/>
  <c r="BI260" i="27"/>
  <c r="BH260" i="27"/>
  <c r="BD260" i="27"/>
  <c r="BC260" i="27"/>
  <c r="AX260" i="27"/>
  <c r="AW260" i="27"/>
  <c r="BI259" i="27"/>
  <c r="BH259" i="27"/>
  <c r="BD259" i="27"/>
  <c r="BC259" i="27"/>
  <c r="AX259" i="27"/>
  <c r="AW259" i="27"/>
  <c r="BI258" i="27"/>
  <c r="BH258" i="27"/>
  <c r="BD258" i="27"/>
  <c r="BC258" i="27"/>
  <c r="AX258" i="27"/>
  <c r="AW258" i="27"/>
  <c r="BI257" i="27"/>
  <c r="BH257" i="27"/>
  <c r="BD257" i="27"/>
  <c r="BC257" i="27"/>
  <c r="AX257" i="27"/>
  <c r="AW257" i="27"/>
  <c r="BI256" i="27"/>
  <c r="BH256" i="27"/>
  <c r="BD256" i="27"/>
  <c r="BC256" i="27"/>
  <c r="AX256" i="27"/>
  <c r="AW256" i="27"/>
  <c r="BI255" i="27"/>
  <c r="BH255" i="27"/>
  <c r="BD255" i="27"/>
  <c r="BC255" i="27"/>
  <c r="AX255" i="27"/>
  <c r="AW255" i="27"/>
  <c r="BI254" i="27"/>
  <c r="BH254" i="27"/>
  <c r="BD254" i="27"/>
  <c r="BC254" i="27"/>
  <c r="AX254" i="27"/>
  <c r="AW254" i="27"/>
  <c r="BI253" i="27"/>
  <c r="BH253" i="27"/>
  <c r="BD253" i="27"/>
  <c r="BC253" i="27"/>
  <c r="AX253" i="27"/>
  <c r="AW253" i="27"/>
  <c r="BI252" i="27"/>
  <c r="BH252" i="27"/>
  <c r="BD252" i="27"/>
  <c r="BC252" i="27"/>
  <c r="AX252" i="27"/>
  <c r="AW252" i="27"/>
  <c r="BI251" i="27"/>
  <c r="BH251" i="27"/>
  <c r="BD251" i="27"/>
  <c r="BC251" i="27"/>
  <c r="AX251" i="27"/>
  <c r="AW251" i="27"/>
  <c r="BI250" i="27"/>
  <c r="BH250" i="27"/>
  <c r="BD250" i="27"/>
  <c r="BC250" i="27"/>
  <c r="AX250" i="27"/>
  <c r="AW250" i="27"/>
  <c r="BI249" i="27"/>
  <c r="BH249" i="27"/>
  <c r="BD249" i="27"/>
  <c r="BC249" i="27"/>
  <c r="AX249" i="27"/>
  <c r="AW249" i="27"/>
  <c r="BI248" i="27"/>
  <c r="BH248" i="27"/>
  <c r="BD248" i="27"/>
  <c r="BC248" i="27"/>
  <c r="AX248" i="27"/>
  <c r="AW248" i="27"/>
  <c r="BI247" i="27"/>
  <c r="BH247" i="27"/>
  <c r="BD247" i="27"/>
  <c r="BC247" i="27"/>
  <c r="AX247" i="27"/>
  <c r="AW247" i="27"/>
  <c r="BI246" i="27"/>
  <c r="BH246" i="27"/>
  <c r="BD246" i="27"/>
  <c r="BC246" i="27"/>
  <c r="AX246" i="27"/>
  <c r="AW246" i="27"/>
  <c r="BI245" i="27"/>
  <c r="BH245" i="27"/>
  <c r="BD245" i="27"/>
  <c r="BC245" i="27"/>
  <c r="AX245" i="27"/>
  <c r="AW245" i="27"/>
  <c r="BI244" i="27"/>
  <c r="BH244" i="27"/>
  <c r="BD244" i="27"/>
  <c r="BC244" i="27"/>
  <c r="AX244" i="27"/>
  <c r="AW244" i="27"/>
  <c r="BI243" i="27"/>
  <c r="BH243" i="27"/>
  <c r="BD243" i="27"/>
  <c r="BC243" i="27"/>
  <c r="AX243" i="27"/>
  <c r="AW243" i="27"/>
  <c r="BI242" i="27"/>
  <c r="BH242" i="27"/>
  <c r="BD242" i="27"/>
  <c r="BC242" i="27"/>
  <c r="AX242" i="27"/>
  <c r="AW242" i="27"/>
  <c r="BI241" i="27"/>
  <c r="BH241" i="27"/>
  <c r="BD241" i="27"/>
  <c r="BC241" i="27"/>
  <c r="AX241" i="27"/>
  <c r="AW241" i="27"/>
  <c r="BI240" i="27"/>
  <c r="BH240" i="27"/>
  <c r="BD240" i="27"/>
  <c r="BC240" i="27"/>
  <c r="AX240" i="27"/>
  <c r="AW240" i="27"/>
  <c r="BI239" i="27"/>
  <c r="BH239" i="27"/>
  <c r="BD239" i="27"/>
  <c r="BC239" i="27"/>
  <c r="AX239" i="27"/>
  <c r="AW239" i="27"/>
  <c r="BI238" i="27"/>
  <c r="BH238" i="27"/>
  <c r="BD238" i="27"/>
  <c r="BC238" i="27"/>
  <c r="AX238" i="27"/>
  <c r="AW238" i="27"/>
  <c r="BI237" i="27"/>
  <c r="BH237" i="27"/>
  <c r="BD237" i="27"/>
  <c r="BC237" i="27"/>
  <c r="AX237" i="27"/>
  <c r="AW237" i="27"/>
  <c r="BI236" i="27"/>
  <c r="BH236" i="27"/>
  <c r="BD236" i="27"/>
  <c r="BC236" i="27"/>
  <c r="AX236" i="27"/>
  <c r="AW236" i="27"/>
  <c r="BI235" i="27"/>
  <c r="BH235" i="27"/>
  <c r="BD235" i="27"/>
  <c r="BC235" i="27"/>
  <c r="AX235" i="27"/>
  <c r="AW235" i="27"/>
  <c r="BI234" i="27"/>
  <c r="BH234" i="27"/>
  <c r="BD234" i="27"/>
  <c r="BC234" i="27"/>
  <c r="AX234" i="27"/>
  <c r="AW234" i="27"/>
  <c r="BI233" i="27"/>
  <c r="BH233" i="27"/>
  <c r="BD233" i="27"/>
  <c r="BC233" i="27"/>
  <c r="AX233" i="27"/>
  <c r="AW233" i="27"/>
  <c r="BI232" i="27"/>
  <c r="BH232" i="27"/>
  <c r="BD232" i="27"/>
  <c r="BC232" i="27"/>
  <c r="AX232" i="27"/>
  <c r="AW232" i="27"/>
  <c r="BI231" i="27"/>
  <c r="BH231" i="27"/>
  <c r="BD231" i="27"/>
  <c r="BC231" i="27"/>
  <c r="AX231" i="27"/>
  <c r="AW231" i="27"/>
  <c r="BI230" i="27"/>
  <c r="BH230" i="27"/>
  <c r="BD230" i="27"/>
  <c r="BC230" i="27"/>
  <c r="AX230" i="27"/>
  <c r="AW230" i="27"/>
  <c r="BI229" i="27"/>
  <c r="BH229" i="27"/>
  <c r="BD229" i="27"/>
  <c r="BC229" i="27"/>
  <c r="AX229" i="27"/>
  <c r="AW229" i="27"/>
  <c r="BI228" i="27"/>
  <c r="BH228" i="27"/>
  <c r="BD228" i="27"/>
  <c r="BC228" i="27"/>
  <c r="AX228" i="27"/>
  <c r="AW228" i="27"/>
  <c r="BI227" i="27"/>
  <c r="BH227" i="27"/>
  <c r="BD227" i="27"/>
  <c r="BC227" i="27"/>
  <c r="AX227" i="27"/>
  <c r="AW227" i="27"/>
  <c r="BI226" i="27"/>
  <c r="BH226" i="27"/>
  <c r="BD226" i="27"/>
  <c r="BC226" i="27"/>
  <c r="AX226" i="27"/>
  <c r="AW226" i="27"/>
  <c r="BI225" i="27"/>
  <c r="BH225" i="27"/>
  <c r="BD225" i="27"/>
  <c r="BC225" i="27"/>
  <c r="AX225" i="27"/>
  <c r="AW225" i="27"/>
  <c r="BI224" i="27"/>
  <c r="BH224" i="27"/>
  <c r="BD224" i="27"/>
  <c r="BC224" i="27"/>
  <c r="AX224" i="27"/>
  <c r="AW224" i="27"/>
  <c r="BI223" i="27"/>
  <c r="BH223" i="27"/>
  <c r="BD223" i="27"/>
  <c r="BC223" i="27"/>
  <c r="AX223" i="27"/>
  <c r="AW223" i="27"/>
  <c r="BI222" i="27"/>
  <c r="BH222" i="27"/>
  <c r="BD222" i="27"/>
  <c r="BC222" i="27"/>
  <c r="AX222" i="27"/>
  <c r="AW222" i="27"/>
  <c r="BI221" i="27"/>
  <c r="BH221" i="27"/>
  <c r="BD221" i="27"/>
  <c r="BC221" i="27"/>
  <c r="AX221" i="27"/>
  <c r="AW221" i="27"/>
  <c r="BI220" i="27"/>
  <c r="BH220" i="27"/>
  <c r="BD220" i="27"/>
  <c r="BC220" i="27"/>
  <c r="AX220" i="27"/>
  <c r="AW220" i="27"/>
  <c r="BI219" i="27"/>
  <c r="BH219" i="27"/>
  <c r="BD219" i="27"/>
  <c r="BC219" i="27"/>
  <c r="AX219" i="27"/>
  <c r="AW219" i="27"/>
  <c r="BI218" i="27"/>
  <c r="BH218" i="27"/>
  <c r="BD218" i="27"/>
  <c r="BC218" i="27"/>
  <c r="AX218" i="27"/>
  <c r="AW218" i="27"/>
  <c r="BI217" i="27"/>
  <c r="BH217" i="27"/>
  <c r="BD217" i="27"/>
  <c r="BC217" i="27"/>
  <c r="AX217" i="27"/>
  <c r="AW217" i="27"/>
  <c r="BI216" i="27"/>
  <c r="BH216" i="27"/>
  <c r="BD216" i="27"/>
  <c r="BC216" i="27"/>
  <c r="AX216" i="27"/>
  <c r="AW216" i="27"/>
  <c r="BI215" i="27"/>
  <c r="BH215" i="27"/>
  <c r="BD215" i="27"/>
  <c r="BC215" i="27"/>
  <c r="AX215" i="27"/>
  <c r="AW215" i="27"/>
  <c r="BI214" i="27"/>
  <c r="BH214" i="27"/>
  <c r="BD214" i="27"/>
  <c r="BC214" i="27"/>
  <c r="AX214" i="27"/>
  <c r="AW214" i="27"/>
  <c r="BI213" i="27"/>
  <c r="BH213" i="27"/>
  <c r="BD213" i="27"/>
  <c r="BC213" i="27"/>
  <c r="AX213" i="27"/>
  <c r="AW213" i="27"/>
  <c r="BI212" i="27"/>
  <c r="BH212" i="27"/>
  <c r="BD212" i="27"/>
  <c r="BC212" i="27"/>
  <c r="AX212" i="27"/>
  <c r="AW212" i="27"/>
  <c r="BI211" i="27"/>
  <c r="BH211" i="27"/>
  <c r="BD211" i="27"/>
  <c r="BC211" i="27"/>
  <c r="AX211" i="27"/>
  <c r="AW211" i="27"/>
  <c r="BI210" i="27"/>
  <c r="BH210" i="27"/>
  <c r="BD210" i="27"/>
  <c r="BC210" i="27"/>
  <c r="AX210" i="27"/>
  <c r="AW210" i="27"/>
  <c r="BI209" i="27"/>
  <c r="BH209" i="27"/>
  <c r="BD209" i="27"/>
  <c r="BC209" i="27"/>
  <c r="AX209" i="27"/>
  <c r="AW209" i="27"/>
  <c r="BI208" i="27"/>
  <c r="BH208" i="27"/>
  <c r="BD208" i="27"/>
  <c r="BC208" i="27"/>
  <c r="AX208" i="27"/>
  <c r="AW208" i="27"/>
  <c r="BI207" i="27"/>
  <c r="BH207" i="27"/>
  <c r="BD207" i="27"/>
  <c r="BC207" i="27"/>
  <c r="AX207" i="27"/>
  <c r="AW207" i="27"/>
  <c r="BI206" i="27"/>
  <c r="BH206" i="27"/>
  <c r="BD206" i="27"/>
  <c r="BC206" i="27"/>
  <c r="AX206" i="27"/>
  <c r="AW206" i="27"/>
  <c r="BI205" i="27"/>
  <c r="BH205" i="27"/>
  <c r="BD205" i="27"/>
  <c r="BC205" i="27"/>
  <c r="AX205" i="27"/>
  <c r="AW205" i="27"/>
  <c r="BI204" i="27"/>
  <c r="BH204" i="27"/>
  <c r="BD204" i="27"/>
  <c r="BC204" i="27"/>
  <c r="AX204" i="27"/>
  <c r="AW204" i="27"/>
  <c r="BI203" i="27"/>
  <c r="BH203" i="27"/>
  <c r="BD203" i="27"/>
  <c r="BC203" i="27"/>
  <c r="AX203" i="27"/>
  <c r="AW203" i="27"/>
  <c r="BI202" i="27"/>
  <c r="BH202" i="27"/>
  <c r="BD202" i="27"/>
  <c r="BC202" i="27"/>
  <c r="AX202" i="27"/>
  <c r="AW202" i="27"/>
  <c r="BI201" i="27"/>
  <c r="BH201" i="27"/>
  <c r="BD201" i="27"/>
  <c r="BC201" i="27"/>
  <c r="AX201" i="27"/>
  <c r="AW201" i="27"/>
  <c r="BI200" i="27"/>
  <c r="BH200" i="27"/>
  <c r="BD200" i="27"/>
  <c r="BC200" i="27"/>
  <c r="AX200" i="27"/>
  <c r="AW200" i="27"/>
  <c r="BI199" i="27"/>
  <c r="BH199" i="27"/>
  <c r="BD199" i="27"/>
  <c r="BC199" i="27"/>
  <c r="AX199" i="27"/>
  <c r="AW199" i="27"/>
  <c r="BI198" i="27"/>
  <c r="BH198" i="27"/>
  <c r="BD198" i="27"/>
  <c r="BC198" i="27"/>
  <c r="AX198" i="27"/>
  <c r="AW198" i="27"/>
  <c r="BI197" i="27"/>
  <c r="BH197" i="27"/>
  <c r="BD197" i="27"/>
  <c r="BC197" i="27"/>
  <c r="AX197" i="27"/>
  <c r="AW197" i="27"/>
  <c r="BI196" i="27"/>
  <c r="BH196" i="27"/>
  <c r="BD196" i="27"/>
  <c r="BC196" i="27"/>
  <c r="AX196" i="27"/>
  <c r="AW196" i="27"/>
  <c r="BI195" i="27"/>
  <c r="BH195" i="27"/>
  <c r="BD195" i="27"/>
  <c r="BC195" i="27"/>
  <c r="AX195" i="27"/>
  <c r="AW195" i="27"/>
  <c r="BI194" i="27"/>
  <c r="BH194" i="27"/>
  <c r="BD194" i="27"/>
  <c r="BC194" i="27"/>
  <c r="AX194" i="27"/>
  <c r="AW194" i="27"/>
  <c r="BI193" i="27"/>
  <c r="BH193" i="27"/>
  <c r="BD193" i="27"/>
  <c r="BC193" i="27"/>
  <c r="AX193" i="27"/>
  <c r="AW193" i="27"/>
  <c r="BI192" i="27"/>
  <c r="BH192" i="27"/>
  <c r="BD192" i="27"/>
  <c r="BC192" i="27"/>
  <c r="AX192" i="27"/>
  <c r="AW192" i="27"/>
  <c r="BI191" i="27"/>
  <c r="BH191" i="27"/>
  <c r="BD191" i="27"/>
  <c r="BC191" i="27"/>
  <c r="AX191" i="27"/>
  <c r="AW191" i="27"/>
  <c r="BI190" i="27"/>
  <c r="BH190" i="27"/>
  <c r="BD190" i="27"/>
  <c r="BC190" i="27"/>
  <c r="AX190" i="27"/>
  <c r="AW190" i="27"/>
  <c r="BI189" i="27"/>
  <c r="BH189" i="27"/>
  <c r="BD189" i="27"/>
  <c r="BC189" i="27"/>
  <c r="AX189" i="27"/>
  <c r="AW189" i="27"/>
  <c r="BI188" i="27"/>
  <c r="BH188" i="27"/>
  <c r="BD188" i="27"/>
  <c r="BC188" i="27"/>
  <c r="AX188" i="27"/>
  <c r="AW188" i="27"/>
  <c r="BI187" i="27"/>
  <c r="BH187" i="27"/>
  <c r="BD187" i="27"/>
  <c r="BC187" i="27"/>
  <c r="AX187" i="27"/>
  <c r="AW187" i="27"/>
  <c r="BI186" i="27"/>
  <c r="BH186" i="27"/>
  <c r="BD186" i="27"/>
  <c r="BC186" i="27"/>
  <c r="AX186" i="27"/>
  <c r="AW186" i="27"/>
  <c r="BI185" i="27"/>
  <c r="BH185" i="27"/>
  <c r="BD185" i="27"/>
  <c r="BC185" i="27"/>
  <c r="AX185" i="27"/>
  <c r="AW185" i="27"/>
  <c r="BI184" i="27"/>
  <c r="BH184" i="27"/>
  <c r="BD184" i="27"/>
  <c r="BC184" i="27"/>
  <c r="AX184" i="27"/>
  <c r="AW184" i="27"/>
  <c r="BI183" i="27"/>
  <c r="BH183" i="27"/>
  <c r="BD183" i="27"/>
  <c r="BC183" i="27"/>
  <c r="AX183" i="27"/>
  <c r="AW183" i="27"/>
  <c r="BI182" i="27"/>
  <c r="BH182" i="27"/>
  <c r="BD182" i="27"/>
  <c r="BC182" i="27"/>
  <c r="AX182" i="27"/>
  <c r="AW182" i="27"/>
  <c r="BI181" i="27"/>
  <c r="BH181" i="27"/>
  <c r="BD181" i="27"/>
  <c r="BC181" i="27"/>
  <c r="AX181" i="27"/>
  <c r="AW181" i="27"/>
  <c r="BI180" i="27"/>
  <c r="BH180" i="27"/>
  <c r="BD180" i="27"/>
  <c r="BC180" i="27"/>
  <c r="AX180" i="27"/>
  <c r="AW180" i="27"/>
  <c r="BI179" i="27"/>
  <c r="BH179" i="27"/>
  <c r="BD179" i="27"/>
  <c r="BC179" i="27"/>
  <c r="AX179" i="27"/>
  <c r="AW179" i="27"/>
  <c r="BI178" i="27"/>
  <c r="BH178" i="27"/>
  <c r="BD178" i="27"/>
  <c r="BC178" i="27"/>
  <c r="AX178" i="27"/>
  <c r="AW178" i="27"/>
  <c r="BI177" i="27"/>
  <c r="BH177" i="27"/>
  <c r="BD177" i="27"/>
  <c r="BC177" i="27"/>
  <c r="AX177" i="27"/>
  <c r="AW177" i="27"/>
  <c r="BI176" i="27"/>
  <c r="BH176" i="27"/>
  <c r="BD176" i="27"/>
  <c r="BC176" i="27"/>
  <c r="AX176" i="27"/>
  <c r="AW176" i="27"/>
  <c r="BI175" i="27"/>
  <c r="BH175" i="27"/>
  <c r="BD175" i="27"/>
  <c r="BC175" i="27"/>
  <c r="AX175" i="27"/>
  <c r="AW175" i="27"/>
  <c r="BI174" i="27"/>
  <c r="BH174" i="27"/>
  <c r="BD174" i="27"/>
  <c r="BC174" i="27"/>
  <c r="AX174" i="27"/>
  <c r="AW174" i="27"/>
  <c r="BI173" i="27"/>
  <c r="BH173" i="27"/>
  <c r="BD173" i="27"/>
  <c r="BC173" i="27"/>
  <c r="AX173" i="27"/>
  <c r="AW173" i="27"/>
  <c r="BI172" i="27"/>
  <c r="BH172" i="27"/>
  <c r="BD172" i="27"/>
  <c r="BC172" i="27"/>
  <c r="AX172" i="27"/>
  <c r="AW172" i="27"/>
  <c r="BI171" i="27"/>
  <c r="BH171" i="27"/>
  <c r="BD171" i="27"/>
  <c r="BC171" i="27"/>
  <c r="AX171" i="27"/>
  <c r="AW171" i="27"/>
  <c r="BI170" i="27"/>
  <c r="BH170" i="27"/>
  <c r="BD170" i="27"/>
  <c r="BC170" i="27"/>
  <c r="AX170" i="27"/>
  <c r="AW170" i="27"/>
  <c r="BI169" i="27"/>
  <c r="BH169" i="27"/>
  <c r="BD169" i="27"/>
  <c r="BC169" i="27"/>
  <c r="AX169" i="27"/>
  <c r="AW169" i="27"/>
  <c r="BI168" i="27"/>
  <c r="BH168" i="27"/>
  <c r="BD168" i="27"/>
  <c r="BC168" i="27"/>
  <c r="AX168" i="27"/>
  <c r="AW168" i="27"/>
  <c r="BI167" i="27"/>
  <c r="BH167" i="27"/>
  <c r="BD167" i="27"/>
  <c r="BC167" i="27"/>
  <c r="AX167" i="27"/>
  <c r="AW167" i="27"/>
  <c r="BI166" i="27"/>
  <c r="BH166" i="27"/>
  <c r="BD166" i="27"/>
  <c r="BC166" i="27"/>
  <c r="AX166" i="27"/>
  <c r="AW166" i="27"/>
  <c r="BI165" i="27"/>
  <c r="BH165" i="27"/>
  <c r="BD165" i="27"/>
  <c r="BC165" i="27"/>
  <c r="AX165" i="27"/>
  <c r="AW165" i="27"/>
  <c r="BI164" i="27"/>
  <c r="BH164" i="27"/>
  <c r="BD164" i="27"/>
  <c r="BC164" i="27"/>
  <c r="AX164" i="27"/>
  <c r="AW164" i="27"/>
  <c r="BI163" i="27"/>
  <c r="BH163" i="27"/>
  <c r="BD163" i="27"/>
  <c r="BC163" i="27"/>
  <c r="AX163" i="27"/>
  <c r="AW163" i="27"/>
  <c r="BI162" i="27"/>
  <c r="BH162" i="27"/>
  <c r="BD162" i="27"/>
  <c r="BC162" i="27"/>
  <c r="AX162" i="27"/>
  <c r="AW162" i="27"/>
  <c r="BI161" i="27"/>
  <c r="BH161" i="27"/>
  <c r="BD161" i="27"/>
  <c r="BC161" i="27"/>
  <c r="AX161" i="27"/>
  <c r="AW161" i="27"/>
  <c r="BI160" i="27"/>
  <c r="BH160" i="27"/>
  <c r="BD160" i="27"/>
  <c r="BC160" i="27"/>
  <c r="AX160" i="27"/>
  <c r="AW160" i="27"/>
  <c r="BI159" i="27"/>
  <c r="BH159" i="27"/>
  <c r="BD159" i="27"/>
  <c r="BC159" i="27"/>
  <c r="AX159" i="27"/>
  <c r="AW159" i="27"/>
  <c r="BI158" i="27"/>
  <c r="BH158" i="27"/>
  <c r="BD158" i="27"/>
  <c r="BC158" i="27"/>
  <c r="AX158" i="27"/>
  <c r="AW158" i="27"/>
  <c r="BI157" i="27"/>
  <c r="BH157" i="27"/>
  <c r="BD157" i="27"/>
  <c r="BC157" i="27"/>
  <c r="AX157" i="27"/>
  <c r="AW157" i="27"/>
  <c r="BI156" i="27"/>
  <c r="BH156" i="27"/>
  <c r="BD156" i="27"/>
  <c r="BC156" i="27"/>
  <c r="AX156" i="27"/>
  <c r="AW156" i="27"/>
  <c r="BI155" i="27"/>
  <c r="BH155" i="27"/>
  <c r="BD155" i="27"/>
  <c r="BC155" i="27"/>
  <c r="AX155" i="27"/>
  <c r="AW155" i="27"/>
  <c r="BI154" i="27"/>
  <c r="BH154" i="27"/>
  <c r="BD154" i="27"/>
  <c r="BC154" i="27"/>
  <c r="AX154" i="27"/>
  <c r="AW154" i="27"/>
  <c r="BI153" i="27"/>
  <c r="BH153" i="27"/>
  <c r="BD153" i="27"/>
  <c r="BC153" i="27"/>
  <c r="AX153" i="27"/>
  <c r="AW153" i="27"/>
  <c r="BI152" i="27"/>
  <c r="BH152" i="27"/>
  <c r="BD152" i="27"/>
  <c r="BC152" i="27"/>
  <c r="AX152" i="27"/>
  <c r="AW152" i="27"/>
  <c r="BI151" i="27"/>
  <c r="BH151" i="27"/>
  <c r="BD151" i="27"/>
  <c r="BC151" i="27"/>
  <c r="AX151" i="27"/>
  <c r="AW151" i="27"/>
  <c r="BI150" i="27"/>
  <c r="BH150" i="27"/>
  <c r="BD150" i="27"/>
  <c r="BC150" i="27"/>
  <c r="AX150" i="27"/>
  <c r="AW150" i="27"/>
  <c r="BI149" i="27"/>
  <c r="BH149" i="27"/>
  <c r="BD149" i="27"/>
  <c r="BC149" i="27"/>
  <c r="AX149" i="27"/>
  <c r="AW149" i="27"/>
  <c r="BI148" i="27"/>
  <c r="BH148" i="27"/>
  <c r="BD148" i="27"/>
  <c r="BC148" i="27"/>
  <c r="AX148" i="27"/>
  <c r="AW148" i="27"/>
  <c r="BI147" i="27"/>
  <c r="BH147" i="27"/>
  <c r="BD147" i="27"/>
  <c r="BC147" i="27"/>
  <c r="AX147" i="27"/>
  <c r="AW147" i="27"/>
  <c r="BI146" i="27"/>
  <c r="BH146" i="27"/>
  <c r="BD146" i="27"/>
  <c r="BC146" i="27"/>
  <c r="AX146" i="27"/>
  <c r="AW146" i="27"/>
  <c r="BI145" i="27"/>
  <c r="BH145" i="27"/>
  <c r="BD145" i="27"/>
  <c r="BC145" i="27"/>
  <c r="AX145" i="27"/>
  <c r="AW145" i="27"/>
  <c r="BI144" i="27"/>
  <c r="BH144" i="27"/>
  <c r="BD144" i="27"/>
  <c r="BC144" i="27"/>
  <c r="AX144" i="27"/>
  <c r="AW144" i="27"/>
  <c r="BI143" i="27"/>
  <c r="BH143" i="27"/>
  <c r="BD143" i="27"/>
  <c r="BC143" i="27"/>
  <c r="AX143" i="27"/>
  <c r="AW143" i="27"/>
  <c r="BI142" i="27"/>
  <c r="BH142" i="27"/>
  <c r="BD142" i="27"/>
  <c r="BC142" i="27"/>
  <c r="AX142" i="27"/>
  <c r="AW142" i="27"/>
  <c r="BI141" i="27"/>
  <c r="BH141" i="27"/>
  <c r="BD141" i="27"/>
  <c r="BC141" i="27"/>
  <c r="AX141" i="27"/>
  <c r="AW141" i="27"/>
  <c r="BI140" i="27"/>
  <c r="BH140" i="27"/>
  <c r="BD140" i="27"/>
  <c r="BC140" i="27"/>
  <c r="AX140" i="27"/>
  <c r="AW140" i="27"/>
  <c r="BI139" i="27"/>
  <c r="BH139" i="27"/>
  <c r="BD139" i="27"/>
  <c r="BC139" i="27"/>
  <c r="AX139" i="27"/>
  <c r="AW139" i="27"/>
  <c r="BI138" i="27"/>
  <c r="BH138" i="27"/>
  <c r="BD138" i="27"/>
  <c r="BC138" i="27"/>
  <c r="AX138" i="27"/>
  <c r="AW138" i="27"/>
  <c r="BI137" i="27"/>
  <c r="BH137" i="27"/>
  <c r="BD137" i="27"/>
  <c r="BC137" i="27"/>
  <c r="AX137" i="27"/>
  <c r="AW137" i="27"/>
  <c r="BI136" i="27"/>
  <c r="BH136" i="27"/>
  <c r="BD136" i="27"/>
  <c r="BC136" i="27"/>
  <c r="AX136" i="27"/>
  <c r="AW136" i="27"/>
  <c r="BI135" i="27"/>
  <c r="BH135" i="27"/>
  <c r="BD135" i="27"/>
  <c r="BC135" i="27"/>
  <c r="AX135" i="27"/>
  <c r="AW135" i="27"/>
  <c r="BI134" i="27"/>
  <c r="BH134" i="27"/>
  <c r="BD134" i="27"/>
  <c r="BC134" i="27"/>
  <c r="AX134" i="27"/>
  <c r="AW134" i="27"/>
  <c r="BI133" i="27"/>
  <c r="BH133" i="27"/>
  <c r="BD133" i="27"/>
  <c r="BC133" i="27"/>
  <c r="AX133" i="27"/>
  <c r="AW133" i="27"/>
  <c r="BI132" i="27"/>
  <c r="BH132" i="27"/>
  <c r="BD132" i="27"/>
  <c r="BC132" i="27"/>
  <c r="AX132" i="27"/>
  <c r="AW132" i="27"/>
  <c r="BI131" i="27"/>
  <c r="BH131" i="27"/>
  <c r="BD131" i="27"/>
  <c r="BC131" i="27"/>
  <c r="AX131" i="27"/>
  <c r="AW131" i="27"/>
  <c r="BI130" i="27"/>
  <c r="BH130" i="27"/>
  <c r="BD130" i="27"/>
  <c r="BC130" i="27"/>
  <c r="AX130" i="27"/>
  <c r="AW130" i="27"/>
  <c r="BI129" i="27"/>
  <c r="BH129" i="27"/>
  <c r="BD129" i="27"/>
  <c r="BC129" i="27"/>
  <c r="AX129" i="27"/>
  <c r="AW129" i="27"/>
  <c r="BI128" i="27"/>
  <c r="BH128" i="27"/>
  <c r="BD128" i="27"/>
  <c r="BC128" i="27"/>
  <c r="AX128" i="27"/>
  <c r="AW128" i="27"/>
  <c r="BI127" i="27"/>
  <c r="BH127" i="27"/>
  <c r="BD127" i="27"/>
  <c r="BC127" i="27"/>
  <c r="AX127" i="27"/>
  <c r="AW127" i="27"/>
  <c r="BI126" i="27"/>
  <c r="BH126" i="27"/>
  <c r="BD126" i="27"/>
  <c r="BC126" i="27"/>
  <c r="AX126" i="27"/>
  <c r="AW126" i="27"/>
  <c r="BI125" i="27"/>
  <c r="BH125" i="27"/>
  <c r="BD125" i="27"/>
  <c r="BC125" i="27"/>
  <c r="AX125" i="27"/>
  <c r="AW125" i="27"/>
  <c r="BI124" i="27"/>
  <c r="BH124" i="27"/>
  <c r="BD124" i="27"/>
  <c r="BC124" i="27"/>
  <c r="AX124" i="27"/>
  <c r="AW124" i="27"/>
  <c r="BI123" i="27"/>
  <c r="BH123" i="27"/>
  <c r="BD123" i="27"/>
  <c r="BC123" i="27"/>
  <c r="AX123" i="27"/>
  <c r="AW123" i="27"/>
  <c r="BI122" i="27"/>
  <c r="BH122" i="27"/>
  <c r="BD122" i="27"/>
  <c r="BC122" i="27"/>
  <c r="AX122" i="27"/>
  <c r="AW122" i="27"/>
  <c r="BI121" i="27"/>
  <c r="BH121" i="27"/>
  <c r="BD121" i="27"/>
  <c r="BC121" i="27"/>
  <c r="AX121" i="27"/>
  <c r="AW121" i="27"/>
  <c r="BI120" i="27"/>
  <c r="BH120" i="27"/>
  <c r="BD120" i="27"/>
  <c r="BC120" i="27"/>
  <c r="AX120" i="27"/>
  <c r="AW120" i="27"/>
  <c r="BI119" i="27"/>
  <c r="BH119" i="27"/>
  <c r="BD119" i="27"/>
  <c r="BC119" i="27"/>
  <c r="AX119" i="27"/>
  <c r="AW119" i="27"/>
  <c r="BI118" i="27"/>
  <c r="BH118" i="27"/>
  <c r="BD118" i="27"/>
  <c r="BC118" i="27"/>
  <c r="AX118" i="27"/>
  <c r="AW118" i="27"/>
  <c r="BI117" i="27"/>
  <c r="BH117" i="27"/>
  <c r="BD117" i="27"/>
  <c r="BC117" i="27"/>
  <c r="AX117" i="27"/>
  <c r="AW117" i="27"/>
  <c r="BI116" i="27"/>
  <c r="BH116" i="27"/>
  <c r="BD116" i="27"/>
  <c r="BC116" i="27"/>
  <c r="AX116" i="27"/>
  <c r="AW116" i="27"/>
  <c r="BI115" i="27"/>
  <c r="BH115" i="27"/>
  <c r="BD115" i="27"/>
  <c r="BC115" i="27"/>
  <c r="AX115" i="27"/>
  <c r="AW115" i="27"/>
  <c r="BI114" i="27"/>
  <c r="BH114" i="27"/>
  <c r="BD114" i="27"/>
  <c r="BC114" i="27"/>
  <c r="AX114" i="27"/>
  <c r="AW114" i="27"/>
  <c r="BI113" i="27"/>
  <c r="BH113" i="27"/>
  <c r="BD113" i="27"/>
  <c r="BC113" i="27"/>
  <c r="AX113" i="27"/>
  <c r="AW113" i="27"/>
  <c r="BI112" i="27"/>
  <c r="BH112" i="27"/>
  <c r="BD112" i="27"/>
  <c r="BC112" i="27"/>
  <c r="AX112" i="27"/>
  <c r="AW112" i="27"/>
  <c r="BI111" i="27"/>
  <c r="BH111" i="27"/>
  <c r="BD111" i="27"/>
  <c r="BC111" i="27"/>
  <c r="AX111" i="27"/>
  <c r="AW111" i="27"/>
  <c r="BI110" i="27"/>
  <c r="BH110" i="27"/>
  <c r="BD110" i="27"/>
  <c r="BC110" i="27"/>
  <c r="AX110" i="27"/>
  <c r="AW110" i="27"/>
  <c r="BI109" i="27"/>
  <c r="BH109" i="27"/>
  <c r="BD109" i="27"/>
  <c r="BC109" i="27"/>
  <c r="AX109" i="27"/>
  <c r="AW109" i="27"/>
  <c r="BI108" i="27"/>
  <c r="BH108" i="27"/>
  <c r="BD108" i="27"/>
  <c r="BC108" i="27"/>
  <c r="AX108" i="27"/>
  <c r="AW108" i="27"/>
  <c r="BI107" i="27"/>
  <c r="BH107" i="27"/>
  <c r="BD107" i="27"/>
  <c r="BC107" i="27"/>
  <c r="AX107" i="27"/>
  <c r="AW107" i="27"/>
  <c r="BI106" i="27"/>
  <c r="BH106" i="27"/>
  <c r="BD106" i="27"/>
  <c r="BC106" i="27"/>
  <c r="AX106" i="27"/>
  <c r="AW106" i="27"/>
  <c r="BI105" i="27"/>
  <c r="BH105" i="27"/>
  <c r="BD105" i="27"/>
  <c r="BC105" i="27"/>
  <c r="AX105" i="27"/>
  <c r="AW105" i="27"/>
  <c r="BI104" i="27"/>
  <c r="BH104" i="27"/>
  <c r="BD104" i="27"/>
  <c r="BC104" i="27"/>
  <c r="AX104" i="27"/>
  <c r="AW104" i="27"/>
  <c r="BI103" i="27"/>
  <c r="BH103" i="27"/>
  <c r="BD103" i="27"/>
  <c r="BC103" i="27"/>
  <c r="AX103" i="27"/>
  <c r="AW103" i="27"/>
  <c r="BI102" i="27"/>
  <c r="BH102" i="27"/>
  <c r="BD102" i="27"/>
  <c r="BC102" i="27"/>
  <c r="AX102" i="27"/>
  <c r="AW102" i="27"/>
  <c r="BI101" i="27"/>
  <c r="BH101" i="27"/>
  <c r="BD101" i="27"/>
  <c r="BC101" i="27"/>
  <c r="AX101" i="27"/>
  <c r="AW101" i="27"/>
  <c r="BI100" i="27"/>
  <c r="BH100" i="27"/>
  <c r="BD100" i="27"/>
  <c r="BC100" i="27"/>
  <c r="AX100" i="27"/>
  <c r="AW100" i="27"/>
  <c r="BI99" i="27"/>
  <c r="BH99" i="27"/>
  <c r="BD99" i="27"/>
  <c r="BC99" i="27"/>
  <c r="AX99" i="27"/>
  <c r="AW99" i="27"/>
  <c r="BI98" i="27"/>
  <c r="BH98" i="27"/>
  <c r="BD98" i="27"/>
  <c r="BC98" i="27"/>
  <c r="AX98" i="27"/>
  <c r="AW98" i="27"/>
  <c r="BI97" i="27"/>
  <c r="BH97" i="27"/>
  <c r="BD97" i="27"/>
  <c r="BC97" i="27"/>
  <c r="AX97" i="27"/>
  <c r="AW97" i="27"/>
  <c r="BI96" i="27"/>
  <c r="BH96" i="27"/>
  <c r="BD96" i="27"/>
  <c r="BC96" i="27"/>
  <c r="AX96" i="27"/>
  <c r="AW96" i="27"/>
  <c r="BI95" i="27"/>
  <c r="BH95" i="27"/>
  <c r="BD95" i="27"/>
  <c r="BC95" i="27"/>
  <c r="AX95" i="27"/>
  <c r="AW95" i="27"/>
  <c r="BI94" i="27"/>
  <c r="BH94" i="27"/>
  <c r="BD94" i="27"/>
  <c r="BC94" i="27"/>
  <c r="AX94" i="27"/>
  <c r="AW94" i="27"/>
  <c r="BI93" i="27"/>
  <c r="BH93" i="27"/>
  <c r="BD93" i="27"/>
  <c r="BC93" i="27"/>
  <c r="AX93" i="27"/>
  <c r="AW93" i="27"/>
  <c r="BI92" i="27"/>
  <c r="BH92" i="27"/>
  <c r="BD92" i="27"/>
  <c r="BC92" i="27"/>
  <c r="AX92" i="27"/>
  <c r="AW92" i="27"/>
  <c r="BI91" i="27"/>
  <c r="BH91" i="27"/>
  <c r="BD91" i="27"/>
  <c r="BC91" i="27"/>
  <c r="AX91" i="27"/>
  <c r="AW91" i="27"/>
  <c r="BI90" i="27"/>
  <c r="BH90" i="27"/>
  <c r="BD90" i="27"/>
  <c r="BC90" i="27"/>
  <c r="AX90" i="27"/>
  <c r="AW90" i="27"/>
  <c r="BI89" i="27"/>
  <c r="BH89" i="27"/>
  <c r="BD89" i="27"/>
  <c r="BC89" i="27"/>
  <c r="AX89" i="27"/>
  <c r="AW89" i="27"/>
  <c r="BI88" i="27"/>
  <c r="BH88" i="27"/>
  <c r="BD88" i="27"/>
  <c r="BC88" i="27"/>
  <c r="AX88" i="27"/>
  <c r="AW88" i="27"/>
  <c r="BI87" i="27"/>
  <c r="BH87" i="27"/>
  <c r="BD87" i="27"/>
  <c r="BC87" i="27"/>
  <c r="AX87" i="27"/>
  <c r="AW87" i="27"/>
  <c r="BI86" i="27"/>
  <c r="BH86" i="27"/>
  <c r="BD86" i="27"/>
  <c r="BC86" i="27"/>
  <c r="AX86" i="27"/>
  <c r="AW86" i="27"/>
  <c r="BI85" i="27"/>
  <c r="BH85" i="27"/>
  <c r="BD85" i="27"/>
  <c r="BC85" i="27"/>
  <c r="AX85" i="27"/>
  <c r="AW85" i="27"/>
  <c r="BI84" i="27"/>
  <c r="BH84" i="27"/>
  <c r="BD84" i="27"/>
  <c r="BC84" i="27"/>
  <c r="AX84" i="27"/>
  <c r="AW84" i="27"/>
  <c r="BI83" i="27"/>
  <c r="BH83" i="27"/>
  <c r="BD83" i="27"/>
  <c r="BC83" i="27"/>
  <c r="AX83" i="27"/>
  <c r="AW83" i="27"/>
  <c r="BI82" i="27"/>
  <c r="BH82" i="27"/>
  <c r="BD82" i="27"/>
  <c r="BC82" i="27"/>
  <c r="AX82" i="27"/>
  <c r="AW82" i="27"/>
  <c r="BI81" i="27"/>
  <c r="BH81" i="27"/>
  <c r="BD81" i="27"/>
  <c r="BC81" i="27"/>
  <c r="AX81" i="27"/>
  <c r="AW81" i="27"/>
  <c r="BI80" i="27"/>
  <c r="BH80" i="27"/>
  <c r="BD80" i="27"/>
  <c r="BC80" i="27"/>
  <c r="AX80" i="27"/>
  <c r="AW80" i="27"/>
  <c r="BI79" i="27"/>
  <c r="BH79" i="27"/>
  <c r="BD79" i="27"/>
  <c r="BC79" i="27"/>
  <c r="AX79" i="27"/>
  <c r="AW79" i="27"/>
  <c r="BI78" i="27"/>
  <c r="BH78" i="27"/>
  <c r="BD78" i="27"/>
  <c r="BC78" i="27"/>
  <c r="AX78" i="27"/>
  <c r="AW78" i="27"/>
  <c r="BI77" i="27"/>
  <c r="BH77" i="27"/>
  <c r="BD77" i="27"/>
  <c r="BC77" i="27"/>
  <c r="AX77" i="27"/>
  <c r="AW77" i="27"/>
  <c r="BI76" i="27"/>
  <c r="BH76" i="27"/>
  <c r="BD76" i="27"/>
  <c r="BC76" i="27"/>
  <c r="AX76" i="27"/>
  <c r="AW76" i="27"/>
  <c r="BI75" i="27"/>
  <c r="BH75" i="27"/>
  <c r="BD75" i="27"/>
  <c r="BC75" i="27"/>
  <c r="AX75" i="27"/>
  <c r="AW75" i="27"/>
  <c r="F75" i="27"/>
  <c r="E75" i="27"/>
  <c r="BI74" i="27"/>
  <c r="BH74" i="27"/>
  <c r="BD74" i="27"/>
  <c r="BC74" i="27"/>
  <c r="AX74" i="27"/>
  <c r="AW74" i="27"/>
  <c r="F74" i="27"/>
  <c r="E74" i="27"/>
  <c r="BI73" i="27"/>
  <c r="BH73" i="27"/>
  <c r="BD73" i="27"/>
  <c r="BC73" i="27"/>
  <c r="AX73" i="27"/>
  <c r="AW73" i="27"/>
  <c r="F73" i="27"/>
  <c r="E73" i="27"/>
  <c r="BI72" i="27"/>
  <c r="BH72" i="27"/>
  <c r="BD72" i="27"/>
  <c r="BC72" i="27"/>
  <c r="AX72" i="27"/>
  <c r="AW72" i="27"/>
  <c r="F72" i="27"/>
  <c r="E72" i="27"/>
  <c r="BI71" i="27"/>
  <c r="BH71" i="27"/>
  <c r="BD71" i="27"/>
  <c r="BC71" i="27"/>
  <c r="AX71" i="27"/>
  <c r="AW71" i="27"/>
  <c r="J71" i="27"/>
  <c r="F71" i="27"/>
  <c r="E71" i="27"/>
  <c r="BI70" i="27"/>
  <c r="BH70" i="27"/>
  <c r="BD70" i="27"/>
  <c r="BC70" i="27"/>
  <c r="AX70" i="27"/>
  <c r="AW70" i="27"/>
  <c r="F70" i="27"/>
  <c r="E70" i="27"/>
  <c r="BI69" i="27"/>
  <c r="BH69" i="27"/>
  <c r="BD69" i="27"/>
  <c r="BC69" i="27"/>
  <c r="AX69" i="27"/>
  <c r="AW69" i="27"/>
  <c r="J69" i="27"/>
  <c r="F69" i="27"/>
  <c r="E69" i="27"/>
  <c r="BI68" i="27"/>
  <c r="BH68" i="27"/>
  <c r="BD68" i="27"/>
  <c r="BC68" i="27"/>
  <c r="AX68" i="27"/>
  <c r="AW68" i="27"/>
  <c r="F68" i="27"/>
  <c r="E68" i="27"/>
  <c r="BI67" i="27"/>
  <c r="BH67" i="27"/>
  <c r="BD67" i="27"/>
  <c r="BC67" i="27"/>
  <c r="AX67" i="27"/>
  <c r="AW67" i="27"/>
  <c r="J67" i="27"/>
  <c r="F67" i="27"/>
  <c r="E67" i="27"/>
  <c r="BI66" i="27"/>
  <c r="BH66" i="27"/>
  <c r="BD66" i="27"/>
  <c r="BC66" i="27"/>
  <c r="AX66" i="27"/>
  <c r="AW66" i="27"/>
  <c r="F66" i="27"/>
  <c r="E66" i="27"/>
  <c r="BI65" i="27"/>
  <c r="BH65" i="27"/>
  <c r="BD65" i="27"/>
  <c r="BC65" i="27"/>
  <c r="AX65" i="27"/>
  <c r="AW65" i="27"/>
  <c r="J65" i="27"/>
  <c r="F65" i="27"/>
  <c r="E65" i="27"/>
  <c r="BI64" i="27"/>
  <c r="BH64" i="27"/>
  <c r="BD64" i="27"/>
  <c r="BC64" i="27"/>
  <c r="AX64" i="27"/>
  <c r="AW64" i="27"/>
  <c r="F64" i="27"/>
  <c r="E64" i="27"/>
  <c r="BI63" i="27"/>
  <c r="BH63" i="27"/>
  <c r="BD63" i="27"/>
  <c r="BC63" i="27"/>
  <c r="AX63" i="27"/>
  <c r="AW63" i="27"/>
  <c r="J63" i="27"/>
  <c r="F63" i="27"/>
  <c r="E63" i="27"/>
  <c r="BI62" i="27"/>
  <c r="BH62" i="27"/>
  <c r="BD62" i="27"/>
  <c r="BC62" i="27"/>
  <c r="AX62" i="27"/>
  <c r="AW62" i="27"/>
  <c r="F62" i="27"/>
  <c r="E62" i="27"/>
  <c r="BI61" i="27"/>
  <c r="BH61" i="27"/>
  <c r="BD61" i="27"/>
  <c r="BC61" i="27"/>
  <c r="AX61" i="27"/>
  <c r="AW61" i="27"/>
  <c r="J61" i="27"/>
  <c r="F61" i="27"/>
  <c r="E61" i="27"/>
  <c r="BI60" i="27"/>
  <c r="BH60" i="27"/>
  <c r="BD60" i="27"/>
  <c r="BC60" i="27"/>
  <c r="AX60" i="27"/>
  <c r="AW60" i="27"/>
  <c r="F60" i="27"/>
  <c r="E60" i="27"/>
  <c r="BI59" i="27"/>
  <c r="BH59" i="27"/>
  <c r="BD59" i="27"/>
  <c r="BC59" i="27"/>
  <c r="AX59" i="27"/>
  <c r="AW59" i="27"/>
  <c r="J59" i="27"/>
  <c r="F59" i="27"/>
  <c r="E59" i="27"/>
  <c r="BI58" i="27"/>
  <c r="BH58" i="27"/>
  <c r="BD58" i="27"/>
  <c r="BC58" i="27"/>
  <c r="AX58" i="27"/>
  <c r="AW58" i="27"/>
  <c r="F58" i="27"/>
  <c r="E58" i="27"/>
  <c r="BI57" i="27"/>
  <c r="BH57" i="27"/>
  <c r="BD57" i="27"/>
  <c r="BC57" i="27"/>
  <c r="AX57" i="27"/>
  <c r="AW57" i="27"/>
  <c r="J57" i="27"/>
  <c r="F57" i="27"/>
  <c r="E57" i="27"/>
  <c r="BI56" i="27"/>
  <c r="BH56" i="27"/>
  <c r="BD56" i="27"/>
  <c r="BC56" i="27"/>
  <c r="AX56" i="27"/>
  <c r="AW56" i="27"/>
  <c r="F56" i="27"/>
  <c r="E56" i="27"/>
  <c r="BI55" i="27"/>
  <c r="BH55" i="27"/>
  <c r="BD55" i="27"/>
  <c r="BC55" i="27"/>
  <c r="AX55" i="27"/>
  <c r="AW55" i="27"/>
  <c r="J55" i="27"/>
  <c r="F55" i="27"/>
  <c r="E55" i="27"/>
  <c r="BI54" i="27"/>
  <c r="BH54" i="27"/>
  <c r="BD54" i="27"/>
  <c r="BC54" i="27"/>
  <c r="AX54" i="27"/>
  <c r="AW54" i="27"/>
  <c r="F54" i="27"/>
  <c r="E54" i="27"/>
  <c r="BI53" i="27"/>
  <c r="BH53" i="27"/>
  <c r="BD53" i="27"/>
  <c r="BC53" i="27"/>
  <c r="AX53" i="27"/>
  <c r="AW53" i="27"/>
  <c r="J53" i="27"/>
  <c r="F53" i="27"/>
  <c r="E53" i="27"/>
  <c r="BI52" i="27"/>
  <c r="BH52" i="27"/>
  <c r="BD52" i="27"/>
  <c r="BC52" i="27"/>
  <c r="AX52" i="27"/>
  <c r="AW52" i="27"/>
  <c r="F52" i="27"/>
  <c r="E52" i="27"/>
  <c r="BI51" i="27"/>
  <c r="BH51" i="27"/>
  <c r="BD51" i="27"/>
  <c r="BC51" i="27"/>
  <c r="AX51" i="27"/>
  <c r="AW51" i="27"/>
  <c r="J51" i="27"/>
  <c r="F51" i="27"/>
  <c r="E51" i="27"/>
  <c r="BI50" i="27"/>
  <c r="BH50" i="27"/>
  <c r="BD50" i="27"/>
  <c r="BC50" i="27"/>
  <c r="AX50" i="27"/>
  <c r="AW50" i="27"/>
  <c r="Q50" i="27"/>
  <c r="Q51" i="27" s="1"/>
  <c r="F50" i="27"/>
  <c r="E50" i="27"/>
  <c r="BI49" i="27"/>
  <c r="BH49" i="27"/>
  <c r="BD49" i="27"/>
  <c r="BC49" i="27"/>
  <c r="AX49" i="27"/>
  <c r="AW49" i="27"/>
  <c r="J49" i="27"/>
  <c r="F49" i="27"/>
  <c r="E49" i="27"/>
  <c r="BI48" i="27"/>
  <c r="BH48" i="27"/>
  <c r="BD48" i="27"/>
  <c r="BC48" i="27"/>
  <c r="AX48" i="27"/>
  <c r="AW48" i="27"/>
  <c r="F48" i="27"/>
  <c r="E48" i="27"/>
  <c r="BI47" i="27"/>
  <c r="BH47" i="27"/>
  <c r="BD47" i="27"/>
  <c r="BC47" i="27"/>
  <c r="AX47" i="27"/>
  <c r="AW47" i="27"/>
  <c r="J47" i="27"/>
  <c r="F47" i="27"/>
  <c r="E47" i="27"/>
  <c r="BI46" i="27"/>
  <c r="BH46" i="27"/>
  <c r="BD46" i="27"/>
  <c r="BC46" i="27"/>
  <c r="AX46" i="27"/>
  <c r="AW46" i="27"/>
  <c r="F46" i="27"/>
  <c r="E46" i="27"/>
  <c r="BI45" i="27"/>
  <c r="BH45" i="27"/>
  <c r="BD45" i="27"/>
  <c r="BC45" i="27"/>
  <c r="AX45" i="27"/>
  <c r="AW45" i="27"/>
  <c r="J45" i="27"/>
  <c r="F45" i="27"/>
  <c r="E45" i="27"/>
  <c r="BI44" i="27"/>
  <c r="BH44" i="27"/>
  <c r="BD44" i="27"/>
  <c r="BC44" i="27"/>
  <c r="AX44" i="27"/>
  <c r="AW44" i="27"/>
  <c r="F44" i="27"/>
  <c r="E44" i="27"/>
  <c r="BI43" i="27"/>
  <c r="BH43" i="27"/>
  <c r="BD43" i="27"/>
  <c r="BC43" i="27"/>
  <c r="AX43" i="27"/>
  <c r="AW43" i="27"/>
  <c r="AE43" i="27"/>
  <c r="Q40" i="27" s="1"/>
  <c r="J43" i="27"/>
  <c r="F43" i="27"/>
  <c r="E43" i="27"/>
  <c r="BI42" i="27"/>
  <c r="BH42" i="27"/>
  <c r="BD42" i="27"/>
  <c r="BC42" i="27"/>
  <c r="AX42" i="27"/>
  <c r="AW42" i="27"/>
  <c r="AF42" i="27"/>
  <c r="W42" i="27"/>
  <c r="T42" i="27"/>
  <c r="F42" i="27"/>
  <c r="E42" i="27"/>
  <c r="BI41" i="27"/>
  <c r="BH41" i="27"/>
  <c r="BD41" i="27"/>
  <c r="BC41" i="27"/>
  <c r="AX41" i="27"/>
  <c r="AW41" i="27"/>
  <c r="AF41" i="27"/>
  <c r="W41" i="27"/>
  <c r="T41" i="27"/>
  <c r="J41" i="27"/>
  <c r="F41" i="27"/>
  <c r="E41" i="27"/>
  <c r="BI40" i="27"/>
  <c r="BH40" i="27"/>
  <c r="BD40" i="27"/>
  <c r="BC40" i="27"/>
  <c r="AX40" i="27"/>
  <c r="AW40" i="27"/>
  <c r="W40" i="27"/>
  <c r="T40" i="27"/>
  <c r="F40" i="27"/>
  <c r="E40" i="27"/>
  <c r="BI39" i="27"/>
  <c r="BH39" i="27"/>
  <c r="BD39" i="27"/>
  <c r="BC39" i="27"/>
  <c r="AX39" i="27"/>
  <c r="AW39" i="27"/>
  <c r="AF39" i="27"/>
  <c r="W39" i="27"/>
  <c r="T39" i="27"/>
  <c r="J39" i="27"/>
  <c r="F39" i="27"/>
  <c r="E39" i="27"/>
  <c r="BI38" i="27"/>
  <c r="BH38" i="27"/>
  <c r="BD38" i="27"/>
  <c r="BC38" i="27"/>
  <c r="AX38" i="27"/>
  <c r="AW38" i="27"/>
  <c r="AF38" i="27"/>
  <c r="W38" i="27"/>
  <c r="T38" i="27"/>
  <c r="F38" i="27"/>
  <c r="E38" i="27"/>
  <c r="BI37" i="27"/>
  <c r="BH37" i="27"/>
  <c r="BD37" i="27"/>
  <c r="BC37" i="27"/>
  <c r="AX37" i="27"/>
  <c r="AW37" i="27"/>
  <c r="AF37" i="27"/>
  <c r="W37" i="27"/>
  <c r="T37" i="27"/>
  <c r="F37" i="27"/>
  <c r="E37" i="27"/>
  <c r="BI36" i="27"/>
  <c r="BH36" i="27"/>
  <c r="BD36" i="27"/>
  <c r="BC36" i="27"/>
  <c r="AX36" i="27"/>
  <c r="AW36" i="27"/>
  <c r="W36" i="27"/>
  <c r="T36" i="27"/>
  <c r="F36" i="27"/>
  <c r="E36" i="27"/>
  <c r="BI35" i="27"/>
  <c r="BH35" i="27"/>
  <c r="BD35" i="27"/>
  <c r="BC35" i="27"/>
  <c r="AX35" i="27"/>
  <c r="AW35" i="27"/>
  <c r="AF35" i="27"/>
  <c r="W35" i="27"/>
  <c r="T35" i="27"/>
  <c r="F35" i="27"/>
  <c r="E35" i="27"/>
  <c r="BI34" i="27"/>
  <c r="BH34" i="27"/>
  <c r="BD34" i="27"/>
  <c r="BC34" i="27"/>
  <c r="AX34" i="27"/>
  <c r="AW34" i="27"/>
  <c r="AF34" i="27"/>
  <c r="W34" i="27"/>
  <c r="T34" i="27"/>
  <c r="F34" i="27"/>
  <c r="E34" i="27"/>
  <c r="BI33" i="27"/>
  <c r="BH33" i="27"/>
  <c r="BD33" i="27"/>
  <c r="BC33" i="27"/>
  <c r="AX33" i="27"/>
  <c r="AW33" i="27"/>
  <c r="W33" i="27"/>
  <c r="T33" i="27"/>
  <c r="F33" i="27"/>
  <c r="E33" i="27"/>
  <c r="BI32" i="27"/>
  <c r="BH32" i="27"/>
  <c r="BD32" i="27"/>
  <c r="BC32" i="27"/>
  <c r="AX32" i="27"/>
  <c r="AW32" i="27"/>
  <c r="AF32" i="27"/>
  <c r="W32" i="27"/>
  <c r="T32" i="27"/>
  <c r="F32" i="27"/>
  <c r="E32" i="27"/>
  <c r="BI31" i="27"/>
  <c r="BH31" i="27"/>
  <c r="BD31" i="27"/>
  <c r="BC31" i="27"/>
  <c r="AX31" i="27"/>
  <c r="AW31" i="27"/>
  <c r="W31" i="27"/>
  <c r="T31" i="27"/>
  <c r="F31" i="27"/>
  <c r="E31" i="27"/>
  <c r="BI30" i="27"/>
  <c r="BH30" i="27"/>
  <c r="BD30" i="27"/>
  <c r="BC30" i="27"/>
  <c r="AX30" i="27"/>
  <c r="AW30" i="27"/>
  <c r="AF30" i="27"/>
  <c r="W30" i="27"/>
  <c r="T30" i="27"/>
  <c r="F30" i="27"/>
  <c r="E30" i="27"/>
  <c r="BI29" i="27"/>
  <c r="BH29" i="27"/>
  <c r="BD29" i="27"/>
  <c r="BC29" i="27"/>
  <c r="AX29" i="27"/>
  <c r="AW29" i="27"/>
  <c r="T29" i="27"/>
  <c r="F29" i="27"/>
  <c r="E29" i="27"/>
  <c r="BI28" i="27"/>
  <c r="BH28" i="27"/>
  <c r="BD28" i="27"/>
  <c r="BC28" i="27"/>
  <c r="AX28" i="27"/>
  <c r="AW28" i="27"/>
  <c r="T28" i="27"/>
  <c r="F28" i="27"/>
  <c r="E28" i="27"/>
  <c r="BI27" i="27"/>
  <c r="BH27" i="27"/>
  <c r="BD27" i="27"/>
  <c r="BC27" i="27"/>
  <c r="AX27" i="27"/>
  <c r="AW27" i="27"/>
  <c r="T27" i="27"/>
  <c r="F27" i="27"/>
  <c r="E27" i="27"/>
  <c r="BI26" i="27"/>
  <c r="BH26" i="27"/>
  <c r="BD26" i="27"/>
  <c r="BC26" i="27"/>
  <c r="AX26" i="27"/>
  <c r="AW26" i="27"/>
  <c r="AF26" i="27"/>
  <c r="T26" i="27"/>
  <c r="F26" i="27"/>
  <c r="E26" i="27"/>
  <c r="BI25" i="27"/>
  <c r="BH25" i="27"/>
  <c r="BD25" i="27"/>
  <c r="BC25" i="27"/>
  <c r="AX25" i="27"/>
  <c r="AW25" i="27"/>
  <c r="AF25" i="27"/>
  <c r="T25" i="27"/>
  <c r="F25" i="27"/>
  <c r="E25" i="27"/>
  <c r="BI24" i="27"/>
  <c r="BH24" i="27"/>
  <c r="BD24" i="27"/>
  <c r="BC24" i="27"/>
  <c r="AX24" i="27"/>
  <c r="AW24" i="27"/>
  <c r="T24" i="27"/>
  <c r="F24" i="27"/>
  <c r="E24" i="27"/>
  <c r="BI23" i="27"/>
  <c r="BH23" i="27"/>
  <c r="BD23" i="27"/>
  <c r="BC23" i="27"/>
  <c r="AX23" i="27"/>
  <c r="AW23" i="27"/>
  <c r="T23" i="27"/>
  <c r="F23" i="27"/>
  <c r="E23" i="27"/>
  <c r="BI22" i="27"/>
  <c r="BH22" i="27"/>
  <c r="BD22" i="27"/>
  <c r="BC22" i="27"/>
  <c r="AX22" i="27"/>
  <c r="AW22" i="27"/>
  <c r="AF22" i="27"/>
  <c r="T22" i="27"/>
  <c r="F22" i="27"/>
  <c r="E22" i="27"/>
  <c r="BI21" i="27"/>
  <c r="BH21" i="27"/>
  <c r="BD21" i="27"/>
  <c r="BC21" i="27"/>
  <c r="AX21" i="27"/>
  <c r="AW21" i="27"/>
  <c r="T21" i="27"/>
  <c r="F21" i="27"/>
  <c r="E21" i="27"/>
  <c r="BI20" i="27"/>
  <c r="BH20" i="27"/>
  <c r="BD20" i="27"/>
  <c r="BC20" i="27"/>
  <c r="AX20" i="27"/>
  <c r="AW20" i="27"/>
  <c r="T20" i="27"/>
  <c r="F20" i="27"/>
  <c r="E20" i="27"/>
  <c r="BI19" i="27"/>
  <c r="BH19" i="27"/>
  <c r="BD19" i="27"/>
  <c r="BC19" i="27"/>
  <c r="AX19" i="27"/>
  <c r="AW19" i="27"/>
  <c r="T19" i="27"/>
  <c r="F19" i="27"/>
  <c r="E19" i="27"/>
  <c r="BI18" i="27"/>
  <c r="BH18" i="27"/>
  <c r="BD18" i="27"/>
  <c r="BC18" i="27"/>
  <c r="AX18" i="27"/>
  <c r="AW18" i="27"/>
  <c r="AF18" i="27"/>
  <c r="T18" i="27"/>
  <c r="F18" i="27"/>
  <c r="E18" i="27"/>
  <c r="BI17" i="27"/>
  <c r="BH17" i="27"/>
  <c r="BD17" i="27"/>
  <c r="BC17" i="27"/>
  <c r="AX17" i="27"/>
  <c r="AW17" i="27"/>
  <c r="AF17" i="27"/>
  <c r="T17" i="27"/>
  <c r="F17" i="27"/>
  <c r="E17" i="27"/>
  <c r="BI16" i="27"/>
  <c r="BH16" i="27"/>
  <c r="BD16" i="27"/>
  <c r="BC16" i="27"/>
  <c r="AX16" i="27"/>
  <c r="AW16" i="27"/>
  <c r="AF16" i="27"/>
  <c r="T16" i="27"/>
  <c r="F16" i="27"/>
  <c r="E16" i="27"/>
  <c r="BI15" i="27"/>
  <c r="BH15" i="27"/>
  <c r="BD15" i="27"/>
  <c r="BC15" i="27"/>
  <c r="AX15" i="27"/>
  <c r="AW15" i="27"/>
  <c r="AF15" i="27"/>
  <c r="T15" i="27"/>
  <c r="F15" i="27"/>
  <c r="E15" i="27"/>
  <c r="BI14" i="27"/>
  <c r="BH14" i="27"/>
  <c r="BD14" i="27"/>
  <c r="BC14" i="27"/>
  <c r="AX14" i="27"/>
  <c r="AW14" i="27"/>
  <c r="T14" i="27"/>
  <c r="F14" i="27"/>
  <c r="E14" i="27"/>
  <c r="BI13" i="27"/>
  <c r="BH13" i="27"/>
  <c r="BD13" i="27"/>
  <c r="BC13" i="27"/>
  <c r="AX13" i="27"/>
  <c r="AW13" i="27"/>
  <c r="AF13" i="27"/>
  <c r="T13" i="27"/>
  <c r="F13" i="27"/>
  <c r="E13" i="27"/>
  <c r="BI12" i="27"/>
  <c r="BH12" i="27"/>
  <c r="BD12" i="27"/>
  <c r="BC12" i="27"/>
  <c r="AX12" i="27"/>
  <c r="AW12" i="27"/>
  <c r="AF12" i="27"/>
  <c r="T12" i="27"/>
  <c r="F12" i="27"/>
  <c r="E12" i="27"/>
  <c r="BI11" i="27"/>
  <c r="BH11" i="27"/>
  <c r="BD11" i="27"/>
  <c r="BC11" i="27"/>
  <c r="AX11" i="27"/>
  <c r="AW11" i="27"/>
  <c r="AF11" i="27"/>
  <c r="T11" i="27"/>
  <c r="F11" i="27"/>
  <c r="E11" i="27"/>
  <c r="BI10" i="27"/>
  <c r="BH10" i="27"/>
  <c r="BD10" i="27"/>
  <c r="BC10" i="27"/>
  <c r="AX10" i="27"/>
  <c r="AW10" i="27"/>
  <c r="AF10" i="27"/>
  <c r="T10" i="27"/>
  <c r="F10" i="27"/>
  <c r="E10" i="27"/>
  <c r="BI9" i="27"/>
  <c r="BH9" i="27"/>
  <c r="BD9" i="27"/>
  <c r="BC9" i="27"/>
  <c r="AX9" i="27"/>
  <c r="AW9" i="27"/>
  <c r="T9" i="27"/>
  <c r="F9" i="27"/>
  <c r="E9" i="27"/>
  <c r="BI8" i="27"/>
  <c r="BH8" i="27"/>
  <c r="BD8" i="27"/>
  <c r="BC8" i="27"/>
  <c r="AX8" i="27"/>
  <c r="AW8" i="27"/>
  <c r="AF8" i="27"/>
  <c r="T8" i="27"/>
  <c r="F8" i="27"/>
  <c r="E8" i="27"/>
  <c r="BL7" i="27"/>
  <c r="BI7" i="27"/>
  <c r="BH7" i="27"/>
  <c r="BD7" i="27"/>
  <c r="BC7" i="27"/>
  <c r="AX7" i="27"/>
  <c r="AW7" i="27"/>
  <c r="T7" i="27"/>
  <c r="F7" i="27"/>
  <c r="E7" i="27"/>
  <c r="BI6" i="27"/>
  <c r="BH6" i="27"/>
  <c r="BD6" i="27"/>
  <c r="BC6" i="27"/>
  <c r="AX6" i="27"/>
  <c r="AW6" i="27"/>
  <c r="AF6" i="27"/>
  <c r="T6" i="27"/>
  <c r="F6" i="27"/>
  <c r="E6" i="27"/>
  <c r="BI5" i="27"/>
  <c r="BH5" i="27"/>
  <c r="BD5" i="27"/>
  <c r="BC5" i="27"/>
  <c r="AX5" i="27"/>
  <c r="AW5" i="27"/>
  <c r="AF5" i="27"/>
  <c r="T5" i="27"/>
  <c r="F5" i="27"/>
  <c r="E5" i="27"/>
  <c r="BN4" i="27"/>
  <c r="BI4" i="27"/>
  <c r="BH4" i="27"/>
  <c r="BD4" i="27"/>
  <c r="BC4" i="27"/>
  <c r="AX4" i="27"/>
  <c r="AW4" i="27"/>
  <c r="AF4" i="27"/>
  <c r="T4" i="27"/>
  <c r="J4" i="27"/>
  <c r="F4" i="27"/>
  <c r="E4" i="27"/>
  <c r="BI3" i="27"/>
  <c r="BH3" i="27"/>
  <c r="BD3" i="27"/>
  <c r="BC3" i="27"/>
  <c r="AX3" i="27"/>
  <c r="AW3" i="27"/>
  <c r="T3" i="27"/>
  <c r="F3" i="27"/>
  <c r="E3" i="27"/>
  <c r="A6" i="20"/>
  <c r="J6" i="20" s="1"/>
  <c r="A5" i="20"/>
  <c r="J5" i="20" s="1"/>
  <c r="A12" i="20"/>
  <c r="J12" i="20" s="1"/>
  <c r="F30" i="20" l="1"/>
  <c r="J13" i="20"/>
  <c r="Z24" i="20"/>
  <c r="Z20" i="20"/>
  <c r="O36" i="20"/>
  <c r="Q36" i="20" s="1"/>
  <c r="O30" i="20"/>
  <c r="Q30" i="20" s="1"/>
  <c r="B12" i="20"/>
  <c r="O40" i="20"/>
  <c r="Q40" i="20" s="1"/>
  <c r="B13" i="20"/>
  <c r="O28" i="20"/>
  <c r="Q28" i="20" s="1"/>
  <c r="O20" i="20"/>
  <c r="Q20" i="20" s="1"/>
  <c r="F6" i="20"/>
  <c r="AC34" i="20"/>
  <c r="AE34" i="20" s="1"/>
  <c r="O18" i="20"/>
  <c r="Q18" i="20" s="1"/>
  <c r="I20" i="20"/>
  <c r="B5" i="20"/>
  <c r="B6" i="20"/>
  <c r="C34" i="20"/>
  <c r="C40" i="20"/>
  <c r="Z22" i="20"/>
  <c r="F5" i="20"/>
  <c r="S20" i="20"/>
  <c r="C22" i="20"/>
  <c r="F12" i="20"/>
  <c r="O38" i="20"/>
  <c r="Q38" i="20" s="1"/>
  <c r="F20" i="20"/>
  <c r="R3" i="20"/>
  <c r="O3" i="20" s="1"/>
  <c r="R6" i="20"/>
  <c r="O6" i="20" s="1"/>
  <c r="O8" i="20"/>
  <c r="O5" i="20"/>
  <c r="S36" i="20"/>
  <c r="T36" i="20" s="1"/>
  <c r="S40" i="20"/>
  <c r="T40" i="20" s="1"/>
  <c r="S24" i="20"/>
  <c r="S22" i="20"/>
  <c r="F18" i="20"/>
  <c r="T18" i="20"/>
  <c r="F22" i="20"/>
  <c r="F24" i="20"/>
  <c r="S38" i="20"/>
  <c r="T38" i="20" s="1"/>
  <c r="I18" i="20"/>
  <c r="I22" i="20"/>
  <c r="I24" i="20"/>
  <c r="S28" i="20"/>
  <c r="T28" i="20" s="1"/>
  <c r="L18" i="20"/>
  <c r="F32" i="20"/>
  <c r="S5" i="31"/>
  <c r="O32" i="20"/>
  <c r="Q32" i="20" s="1"/>
  <c r="AC32" i="20"/>
  <c r="AE32" i="20" s="1"/>
  <c r="O24" i="20"/>
  <c r="Q24" i="20" s="1"/>
  <c r="R17" i="20"/>
  <c r="U17" i="20" s="1"/>
  <c r="X17" i="20" s="1"/>
  <c r="AA17" i="20" s="1"/>
  <c r="AF17" i="20"/>
  <c r="AI17" i="20" s="1"/>
  <c r="AL17" i="20" s="1"/>
  <c r="AO17" i="20" s="1"/>
  <c r="R18" i="20"/>
  <c r="P21" i="20"/>
  <c r="P20" i="20"/>
  <c r="R19" i="20"/>
  <c r="U19" i="20" s="1"/>
  <c r="X19" i="20" s="1"/>
  <c r="AA19" i="20" s="1"/>
  <c r="AF18" i="20"/>
  <c r="AD21" i="20"/>
  <c r="AD20" i="20"/>
  <c r="AF19" i="20"/>
  <c r="AI19" i="20" s="1"/>
  <c r="AL19" i="20" s="1"/>
  <c r="AO19" i="20" s="1"/>
  <c r="AJ17" i="27"/>
  <c r="AI15" i="27"/>
  <c r="AF14" i="27"/>
  <c r="AI14" i="27"/>
  <c r="AI13" i="27"/>
  <c r="AJ12" i="27"/>
  <c r="M28" i="31"/>
  <c r="AF27" i="31"/>
  <c r="AI27" i="31"/>
  <c r="S22" i="31"/>
  <c r="S18" i="31"/>
  <c r="AI17" i="31"/>
  <c r="AJ17" i="31"/>
  <c r="AJ13" i="31"/>
  <c r="AF13" i="31"/>
  <c r="S3" i="31"/>
  <c r="AE8" i="31"/>
  <c r="I14" i="31"/>
  <c r="AE5" i="31"/>
  <c r="M31" i="31"/>
  <c r="K7" i="31"/>
  <c r="L7" i="31" s="1"/>
  <c r="M16" i="31"/>
  <c r="I23" i="31"/>
  <c r="H24" i="31"/>
  <c r="I32" i="31"/>
  <c r="I12" i="31"/>
  <c r="M13" i="31" s="1"/>
  <c r="I17" i="31"/>
  <c r="I35" i="31"/>
  <c r="Q47" i="31"/>
  <c r="AH17" i="31" s="1"/>
  <c r="V6" i="31"/>
  <c r="V5" i="31"/>
  <c r="V14" i="31"/>
  <c r="V12" i="31"/>
  <c r="V8" i="31"/>
  <c r="V9" i="31"/>
  <c r="V22" i="31"/>
  <c r="BM5" i="31"/>
  <c r="BN5" i="31" s="1"/>
  <c r="I5" i="31"/>
  <c r="BM6" i="31"/>
  <c r="BN6" i="31" s="1"/>
  <c r="DD18" i="31"/>
  <c r="EJ18" i="31" s="1"/>
  <c r="I19" i="31"/>
  <c r="M19" i="31" s="1"/>
  <c r="H36" i="31"/>
  <c r="V20" i="31"/>
  <c r="H11" i="31"/>
  <c r="I22" i="31"/>
  <c r="I26" i="31"/>
  <c r="V10" i="31"/>
  <c r="V11" i="31"/>
  <c r="V4" i="31"/>
  <c r="V7" i="31"/>
  <c r="V13" i="31"/>
  <c r="V16" i="31"/>
  <c r="V3" i="31"/>
  <c r="V15" i="31"/>
  <c r="V17" i="31"/>
  <c r="V41" i="31"/>
  <c r="H8" i="31"/>
  <c r="H16" i="31"/>
  <c r="H20" i="31"/>
  <c r="S20" i="31"/>
  <c r="K25" i="31"/>
  <c r="L25" i="31" s="1"/>
  <c r="S24" i="31"/>
  <c r="S26" i="31"/>
  <c r="H33" i="31"/>
  <c r="K34" i="31"/>
  <c r="L34" i="31" s="1"/>
  <c r="S36" i="31"/>
  <c r="H37" i="31"/>
  <c r="S38" i="31"/>
  <c r="S39" i="31"/>
  <c r="S40" i="31"/>
  <c r="S19" i="31"/>
  <c r="S37" i="31"/>
  <c r="G4" i="31"/>
  <c r="H4" i="31" s="1"/>
  <c r="I4" i="31" s="1"/>
  <c r="S4" i="31"/>
  <c r="S8" i="31"/>
  <c r="I21" i="31"/>
  <c r="I25" i="31"/>
  <c r="M25" i="31" s="1"/>
  <c r="H28" i="31"/>
  <c r="H31" i="31"/>
  <c r="AE9" i="31"/>
  <c r="AE12" i="31"/>
  <c r="AE14" i="31"/>
  <c r="AE4" i="31"/>
  <c r="AE6" i="31"/>
  <c r="AE7" i="31"/>
  <c r="AE10" i="31"/>
  <c r="H42" i="31"/>
  <c r="I42" i="31"/>
  <c r="M10" i="31"/>
  <c r="H7" i="31"/>
  <c r="H9" i="31"/>
  <c r="K10" i="31"/>
  <c r="L10" i="31" s="1"/>
  <c r="K13" i="31"/>
  <c r="L13" i="31" s="1"/>
  <c r="H18" i="31"/>
  <c r="V24" i="31"/>
  <c r="AE25" i="31"/>
  <c r="S27" i="31"/>
  <c r="AE27" i="31"/>
  <c r="S32" i="31"/>
  <c r="V34" i="31"/>
  <c r="AE35" i="31"/>
  <c r="K16" i="31"/>
  <c r="L16" i="31" s="1"/>
  <c r="E76" i="31"/>
  <c r="AF3" i="31"/>
  <c r="AJ3" i="31"/>
  <c r="AF4" i="31"/>
  <c r="H6" i="31"/>
  <c r="S6" i="31"/>
  <c r="AI6" i="31"/>
  <c r="I7" i="31"/>
  <c r="M7" i="31" s="1"/>
  <c r="S7" i="31"/>
  <c r="AI7" i="31"/>
  <c r="AF9" i="31"/>
  <c r="H10" i="31"/>
  <c r="AI10" i="31"/>
  <c r="AF12" i="31"/>
  <c r="H13" i="31"/>
  <c r="AF14" i="31"/>
  <c r="H15" i="31"/>
  <c r="S17" i="31"/>
  <c r="V42" i="31"/>
  <c r="V35" i="31"/>
  <c r="V31" i="31"/>
  <c r="V28" i="31"/>
  <c r="V40" i="31"/>
  <c r="V39" i="31"/>
  <c r="V38" i="31"/>
  <c r="V37" i="31"/>
  <c r="V36" i="31"/>
  <c r="V33" i="31"/>
  <c r="V29" i="31"/>
  <c r="V26" i="31"/>
  <c r="V23" i="31"/>
  <c r="V21" i="31"/>
  <c r="V19" i="31"/>
  <c r="O17" i="31"/>
  <c r="V18" i="31"/>
  <c r="EU18" i="31"/>
  <c r="O19" i="31"/>
  <c r="AE19" i="31"/>
  <c r="AJ20" i="31"/>
  <c r="AF20" i="31"/>
  <c r="AE21" i="31"/>
  <c r="K22" i="31"/>
  <c r="L22" i="31" s="1"/>
  <c r="AJ22" i="31"/>
  <c r="AF22" i="31"/>
  <c r="AE23" i="31"/>
  <c r="AJ24" i="31"/>
  <c r="AF24" i="31"/>
  <c r="S25" i="31"/>
  <c r="K28" i="31"/>
  <c r="L28" i="31" s="1"/>
  <c r="H27" i="31"/>
  <c r="AJ28" i="31"/>
  <c r="AF28" i="31"/>
  <c r="I29" i="31"/>
  <c r="S30" i="31"/>
  <c r="AE30" i="31"/>
  <c r="AJ33" i="31"/>
  <c r="AF33" i="31"/>
  <c r="I34" i="31"/>
  <c r="M34" i="31" s="1"/>
  <c r="F76" i="31"/>
  <c r="Q38" i="31"/>
  <c r="G71" i="31"/>
  <c r="G72" i="31"/>
  <c r="G68" i="31"/>
  <c r="G66" i="31"/>
  <c r="G65" i="31"/>
  <c r="G61" i="31"/>
  <c r="G64" i="31"/>
  <c r="G60" i="31"/>
  <c r="G56" i="31"/>
  <c r="G69" i="31"/>
  <c r="G67" i="31"/>
  <c r="G63" i="31"/>
  <c r="G59" i="31"/>
  <c r="G70" i="31"/>
  <c r="G62" i="31"/>
  <c r="G58" i="31"/>
  <c r="G55" i="31"/>
  <c r="G49" i="31"/>
  <c r="G47" i="31"/>
  <c r="G43" i="31"/>
  <c r="G54" i="31"/>
  <c r="G51" i="31"/>
  <c r="G45" i="31"/>
  <c r="G57" i="31"/>
  <c r="G53" i="31"/>
  <c r="G48" i="31"/>
  <c r="G46" i="31"/>
  <c r="G44" i="31"/>
  <c r="G52" i="31"/>
  <c r="G50" i="31"/>
  <c r="G41" i="31"/>
  <c r="G40" i="31"/>
  <c r="G39" i="31"/>
  <c r="G38" i="31"/>
  <c r="AF6" i="31"/>
  <c r="AF7" i="31"/>
  <c r="AF10" i="31"/>
  <c r="S11" i="31"/>
  <c r="AE11" i="31"/>
  <c r="S13" i="31"/>
  <c r="AE13" i="31"/>
  <c r="S15" i="31"/>
  <c r="AE15" i="31"/>
  <c r="AJ16" i="31"/>
  <c r="AJ18" i="31"/>
  <c r="AF18" i="31"/>
  <c r="K19" i="31"/>
  <c r="L19" i="31" s="1"/>
  <c r="AJ26" i="31"/>
  <c r="AF26" i="31"/>
  <c r="V27" i="31"/>
  <c r="K31" i="31"/>
  <c r="L31" i="31" s="1"/>
  <c r="H30" i="31"/>
  <c r="AJ31" i="31"/>
  <c r="AF31" i="31"/>
  <c r="V32" i="31"/>
  <c r="S34" i="31"/>
  <c r="V25" i="31"/>
  <c r="AJ29" i="31"/>
  <c r="AF29" i="31"/>
  <c r="V30" i="31"/>
  <c r="AE32" i="31"/>
  <c r="AE42" i="31"/>
  <c r="AE36" i="31"/>
  <c r="AE37" i="31"/>
  <c r="AE38" i="31"/>
  <c r="AE39" i="31"/>
  <c r="AE40" i="31"/>
  <c r="I73" i="31"/>
  <c r="G74" i="31"/>
  <c r="AF33" i="27"/>
  <c r="X10" i="20"/>
  <c r="T10" i="20"/>
  <c r="U10" i="20" s="1"/>
  <c r="V10" i="20" s="1"/>
  <c r="T8" i="20"/>
  <c r="U8" i="20" s="1"/>
  <c r="V8" i="20" s="1"/>
  <c r="S10" i="20"/>
  <c r="S8" i="20"/>
  <c r="T9" i="20"/>
  <c r="U9" i="20" s="1"/>
  <c r="V9" i="20" s="1"/>
  <c r="S9" i="20"/>
  <c r="P8" i="20"/>
  <c r="X9" i="20"/>
  <c r="W9" i="20" s="1"/>
  <c r="O9" i="20" s="1"/>
  <c r="B20" i="20"/>
  <c r="D20" i="20" s="1"/>
  <c r="G20" i="20" s="1"/>
  <c r="J20" i="20" s="1"/>
  <c r="M20" i="20" s="1"/>
  <c r="B21" i="20"/>
  <c r="B22" i="20" s="1"/>
  <c r="B23" i="20" s="1"/>
  <c r="D23" i="20" s="1"/>
  <c r="G23" i="20" s="1"/>
  <c r="J23" i="20" s="1"/>
  <c r="M23" i="20" s="1"/>
  <c r="D19" i="20"/>
  <c r="G19" i="20" s="1"/>
  <c r="J19" i="20" s="1"/>
  <c r="M19" i="20" s="1"/>
  <c r="S4" i="20"/>
  <c r="S7" i="20"/>
  <c r="P5" i="20"/>
  <c r="P2" i="20"/>
  <c r="T5" i="20"/>
  <c r="T2" i="20"/>
  <c r="U2" i="20" s="1"/>
  <c r="D18" i="20"/>
  <c r="AF28" i="27"/>
  <c r="AF20" i="27"/>
  <c r="AF9" i="27"/>
  <c r="AF29" i="27"/>
  <c r="AF3" i="27"/>
  <c r="AF36" i="27"/>
  <c r="AF40" i="27"/>
  <c r="M28" i="27"/>
  <c r="K34" i="27"/>
  <c r="L34" i="27" s="1"/>
  <c r="M22" i="27"/>
  <c r="M31" i="27"/>
  <c r="K25" i="27"/>
  <c r="L25" i="27" s="1"/>
  <c r="K28" i="27"/>
  <c r="L28" i="27" s="1"/>
  <c r="K31" i="27"/>
  <c r="L31" i="27" s="1"/>
  <c r="K22" i="27"/>
  <c r="L22" i="27" s="1"/>
  <c r="G17" i="20"/>
  <c r="J17" i="20" s="1"/>
  <c r="M17" i="20" s="1"/>
  <c r="H14" i="27"/>
  <c r="H28" i="27"/>
  <c r="I25" i="27"/>
  <c r="M25" i="27" s="1"/>
  <c r="H26" i="27"/>
  <c r="S42" i="27"/>
  <c r="AE32" i="27"/>
  <c r="AE33" i="27"/>
  <c r="AE36" i="27"/>
  <c r="AE30" i="27"/>
  <c r="S31" i="27"/>
  <c r="S34" i="27"/>
  <c r="S32" i="27"/>
  <c r="AE42" i="27"/>
  <c r="X7" i="20"/>
  <c r="W7" i="20" s="1"/>
  <c r="O7" i="20" s="1"/>
  <c r="X4" i="20"/>
  <c r="W4" i="20" s="1"/>
  <c r="O4" i="20" s="1"/>
  <c r="H37" i="27"/>
  <c r="H17" i="27"/>
  <c r="H22" i="27"/>
  <c r="H20" i="27"/>
  <c r="H24" i="27"/>
  <c r="V42" i="27"/>
  <c r="V16" i="27"/>
  <c r="V12" i="27"/>
  <c r="AH11" i="27"/>
  <c r="BM3" i="27"/>
  <c r="BM5" i="27" s="1"/>
  <c r="BN5" i="27" s="1"/>
  <c r="AH14" i="27"/>
  <c r="V11" i="27"/>
  <c r="V9" i="27"/>
  <c r="AH6" i="27"/>
  <c r="V6" i="27"/>
  <c r="AH7" i="27"/>
  <c r="V3" i="27"/>
  <c r="H30" i="27"/>
  <c r="AH16" i="27"/>
  <c r="I73" i="27"/>
  <c r="AH9" i="27"/>
  <c r="V4" i="27"/>
  <c r="AH5" i="27"/>
  <c r="AE5" i="27" s="1"/>
  <c r="V8" i="27"/>
  <c r="V10" i="27"/>
  <c r="AH10" i="27"/>
  <c r="AH8" i="27"/>
  <c r="AE31" i="27"/>
  <c r="S33" i="27"/>
  <c r="AE34" i="27"/>
  <c r="S35" i="27"/>
  <c r="AE37" i="27"/>
  <c r="AE38" i="27"/>
  <c r="S30" i="27"/>
  <c r="H11" i="27"/>
  <c r="Q38" i="27"/>
  <c r="F76" i="27"/>
  <c r="V26" i="27"/>
  <c r="V35" i="27"/>
  <c r="AH41" i="27"/>
  <c r="V40" i="27"/>
  <c r="V39" i="27"/>
  <c r="V38" i="27"/>
  <c r="V37" i="27"/>
  <c r="AH38" i="27"/>
  <c r="AH37" i="27"/>
  <c r="AH36" i="27"/>
  <c r="V34" i="27"/>
  <c r="V33" i="27"/>
  <c r="V32" i="27"/>
  <c r="V31" i="27"/>
  <c r="V30" i="27"/>
  <c r="V29" i="27"/>
  <c r="AH28" i="27"/>
  <c r="AH27" i="27"/>
  <c r="AH26" i="27"/>
  <c r="AH25" i="27"/>
  <c r="AH24" i="27"/>
  <c r="AH40" i="27"/>
  <c r="AH39" i="27"/>
  <c r="V36" i="27"/>
  <c r="V28" i="27"/>
  <c r="V41" i="27"/>
  <c r="AH35" i="27"/>
  <c r="V23" i="27"/>
  <c r="AH22" i="27"/>
  <c r="V19" i="27"/>
  <c r="S19" i="27" s="1"/>
  <c r="AH18" i="27"/>
  <c r="AE18" i="27" s="1"/>
  <c r="AH17" i="27"/>
  <c r="AE17" i="27" s="1"/>
  <c r="V14" i="27"/>
  <c r="S14" i="27" s="1"/>
  <c r="V18" i="27"/>
  <c r="EU18" i="27"/>
  <c r="AH19" i="27"/>
  <c r="AH29" i="27"/>
  <c r="AH3" i="27"/>
  <c r="AH4" i="27"/>
  <c r="V5" i="27"/>
  <c r="AH12" i="27"/>
  <c r="V13" i="27"/>
  <c r="AH15" i="27"/>
  <c r="O17" i="27"/>
  <c r="V17" i="27"/>
  <c r="O19" i="27"/>
  <c r="AH20" i="27"/>
  <c r="H21" i="27"/>
  <c r="AH23" i="27"/>
  <c r="V24" i="27"/>
  <c r="H27" i="27"/>
  <c r="AH32" i="27"/>
  <c r="AH33" i="27"/>
  <c r="E76" i="27"/>
  <c r="V7" i="27"/>
  <c r="S7" i="27" s="1"/>
  <c r="AH13" i="27"/>
  <c r="AE13" i="27" s="1"/>
  <c r="V15" i="27"/>
  <c r="V20" i="27"/>
  <c r="V22" i="27"/>
  <c r="H23" i="27"/>
  <c r="V27" i="27"/>
  <c r="DD18" i="27"/>
  <c r="V21" i="27"/>
  <c r="AH21" i="27"/>
  <c r="V25" i="27"/>
  <c r="AH30" i="27"/>
  <c r="AH31" i="27"/>
  <c r="AH34" i="27"/>
  <c r="S36" i="27"/>
  <c r="S39" i="27"/>
  <c r="AE39" i="27"/>
  <c r="S40" i="27"/>
  <c r="AE40" i="27"/>
  <c r="AH42" i="27"/>
  <c r="AE35" i="27"/>
  <c r="S41" i="27"/>
  <c r="H29" i="27"/>
  <c r="G74" i="27"/>
  <c r="S3" i="20" l="1"/>
  <c r="S6" i="20"/>
  <c r="G18" i="20"/>
  <c r="J18" i="20" s="1"/>
  <c r="M18" i="20" s="1"/>
  <c r="W10" i="20"/>
  <c r="O10" i="20" s="1"/>
  <c r="U18" i="20"/>
  <c r="X18" i="20" s="1"/>
  <c r="AA18" i="20" s="1"/>
  <c r="R20" i="20"/>
  <c r="U20" i="20" s="1"/>
  <c r="X20" i="20" s="1"/>
  <c r="AA20" i="20" s="1"/>
  <c r="AF20" i="20"/>
  <c r="AI20" i="20" s="1"/>
  <c r="AL20" i="20" s="1"/>
  <c r="AO20" i="20" s="1"/>
  <c r="P22" i="20"/>
  <c r="R21" i="20"/>
  <c r="U21" i="20" s="1"/>
  <c r="X21" i="20" s="1"/>
  <c r="AA21" i="20" s="1"/>
  <c r="AI18" i="20"/>
  <c r="AL18" i="20" s="1"/>
  <c r="AO18" i="20" s="1"/>
  <c r="AD22" i="20"/>
  <c r="AF21" i="20"/>
  <c r="AI21" i="20" s="1"/>
  <c r="AL21" i="20" s="1"/>
  <c r="AO21" i="20" s="1"/>
  <c r="AH29" i="31"/>
  <c r="AH13" i="31"/>
  <c r="AH23" i="31"/>
  <c r="AH40" i="31"/>
  <c r="AH19" i="31"/>
  <c r="AH36" i="31"/>
  <c r="AH24" i="31"/>
  <c r="AH22" i="31"/>
  <c r="AH20" i="31"/>
  <c r="AH37" i="31"/>
  <c r="AH42" i="31"/>
  <c r="AH31" i="31"/>
  <c r="AH16" i="31"/>
  <c r="AH15" i="31"/>
  <c r="AH39" i="31"/>
  <c r="AH25" i="31"/>
  <c r="AH21" i="31"/>
  <c r="AH26" i="31"/>
  <c r="AH33" i="31"/>
  <c r="AH38" i="31"/>
  <c r="AH30" i="31"/>
  <c r="AH35" i="31"/>
  <c r="AH32" i="31"/>
  <c r="AH27" i="31"/>
  <c r="AH34" i="31"/>
  <c r="AH28" i="31"/>
  <c r="AH41" i="31"/>
  <c r="AH11" i="31"/>
  <c r="AH6" i="31"/>
  <c r="AH10" i="31"/>
  <c r="AH5" i="31"/>
  <c r="AH7" i="31"/>
  <c r="AH8" i="31"/>
  <c r="EG18" i="31"/>
  <c r="EM18" i="31"/>
  <c r="M22" i="31"/>
  <c r="AH14" i="31"/>
  <c r="AH12" i="31"/>
  <c r="AH18" i="31"/>
  <c r="AH3" i="31"/>
  <c r="AH9" i="31"/>
  <c r="AH4" i="31"/>
  <c r="DL18" i="31"/>
  <c r="DU18" i="31"/>
  <c r="EH18" i="31"/>
  <c r="DM18" i="31"/>
  <c r="ED18" i="31"/>
  <c r="DS18" i="31"/>
  <c r="EC18" i="31"/>
  <c r="DH18" i="31"/>
  <c r="EB18" i="31"/>
  <c r="DF18" i="31"/>
  <c r="EK18" i="31"/>
  <c r="DP18" i="31"/>
  <c r="DN18" i="31"/>
  <c r="DW18" i="31"/>
  <c r="DD51" i="31"/>
  <c r="EI51" i="31" s="1"/>
  <c r="DX18" i="31"/>
  <c r="DV18" i="31"/>
  <c r="EF18" i="31"/>
  <c r="DJ18" i="31"/>
  <c r="DG18" i="31"/>
  <c r="EA18" i="31"/>
  <c r="DD118" i="31"/>
  <c r="EH118" i="31" s="1"/>
  <c r="DI18" i="31"/>
  <c r="DR18" i="31"/>
  <c r="EL18" i="31"/>
  <c r="DQ18" i="31"/>
  <c r="DZ18" i="31"/>
  <c r="DE18" i="31"/>
  <c r="DK18" i="31"/>
  <c r="EI18" i="31"/>
  <c r="AE17" i="31"/>
  <c r="DT18" i="31"/>
  <c r="DO18" i="31"/>
  <c r="EE18" i="31"/>
  <c r="DD85" i="31"/>
  <c r="EH85" i="31" s="1"/>
  <c r="DY18" i="31"/>
  <c r="K41" i="31"/>
  <c r="L41" i="31" s="1"/>
  <c r="I40" i="31"/>
  <c r="H40" i="31"/>
  <c r="I44" i="31"/>
  <c r="K45" i="31"/>
  <c r="L45" i="31" s="1"/>
  <c r="H44" i="31"/>
  <c r="I57" i="31"/>
  <c r="H57" i="31"/>
  <c r="I43" i="31"/>
  <c r="M43" i="31" s="1"/>
  <c r="H43" i="31"/>
  <c r="I58" i="31"/>
  <c r="K59" i="31"/>
  <c r="L59" i="31" s="1"/>
  <c r="H58" i="31"/>
  <c r="I63" i="31"/>
  <c r="H63" i="31"/>
  <c r="K61" i="31"/>
  <c r="L61" i="31" s="1"/>
  <c r="H60" i="31"/>
  <c r="I60" i="31"/>
  <c r="K67" i="31"/>
  <c r="L67" i="31" s="1"/>
  <c r="I66" i="31"/>
  <c r="H66" i="31"/>
  <c r="AE24" i="31"/>
  <c r="S10" i="31"/>
  <c r="G3" i="31"/>
  <c r="Q39" i="31"/>
  <c r="K43" i="31"/>
  <c r="L43" i="31" s="1"/>
  <c r="G75" i="31"/>
  <c r="H75" i="31" s="1"/>
  <c r="I75" i="31" s="1"/>
  <c r="H74" i="31"/>
  <c r="I74" i="31" s="1"/>
  <c r="AE18" i="31"/>
  <c r="I41" i="31"/>
  <c r="H41" i="31"/>
  <c r="K47" i="31"/>
  <c r="L47" i="31" s="1"/>
  <c r="I46" i="31"/>
  <c r="H46" i="31"/>
  <c r="H45" i="31"/>
  <c r="I45" i="31"/>
  <c r="I47" i="31"/>
  <c r="H47" i="31"/>
  <c r="I62" i="31"/>
  <c r="K63" i="31"/>
  <c r="L63" i="31" s="1"/>
  <c r="H62" i="31"/>
  <c r="I67" i="31"/>
  <c r="H67" i="31"/>
  <c r="K65" i="31"/>
  <c r="L65" i="31" s="1"/>
  <c r="H64" i="31"/>
  <c r="I64" i="31"/>
  <c r="H68" i="31"/>
  <c r="K69" i="31"/>
  <c r="L69" i="31" s="1"/>
  <c r="I68" i="31"/>
  <c r="Q36" i="31"/>
  <c r="EU19" i="31"/>
  <c r="DD19" i="31"/>
  <c r="O20" i="31"/>
  <c r="N19" i="31"/>
  <c r="AE29" i="31"/>
  <c r="AE31" i="31"/>
  <c r="AE26" i="31"/>
  <c r="AE16" i="31"/>
  <c r="K39" i="31"/>
  <c r="L39" i="31" s="1"/>
  <c r="I38" i="31"/>
  <c r="H38" i="31"/>
  <c r="K51" i="31"/>
  <c r="L51" i="31" s="1"/>
  <c r="I50" i="31"/>
  <c r="H50" i="31"/>
  <c r="K49" i="31"/>
  <c r="L49" i="31" s="1"/>
  <c r="I48" i="31"/>
  <c r="H48" i="31"/>
  <c r="H51" i="31"/>
  <c r="I51" i="31"/>
  <c r="I49" i="31"/>
  <c r="H49" i="31"/>
  <c r="K71" i="31"/>
  <c r="L71" i="31" s="1"/>
  <c r="I70" i="31"/>
  <c r="H70" i="31"/>
  <c r="I69" i="31"/>
  <c r="H69" i="31"/>
  <c r="I61" i="31"/>
  <c r="H61" i="31"/>
  <c r="H72" i="31"/>
  <c r="I72" i="31"/>
  <c r="AE28" i="31"/>
  <c r="EU118" i="31"/>
  <c r="EU85" i="31"/>
  <c r="EU51" i="31"/>
  <c r="GB18" i="31"/>
  <c r="FX18" i="31"/>
  <c r="FT18" i="31"/>
  <c r="FP18" i="31"/>
  <c r="FL18" i="31"/>
  <c r="FH18" i="31"/>
  <c r="FD18" i="31"/>
  <c r="EZ18" i="31"/>
  <c r="EV18" i="31"/>
  <c r="GD18" i="31"/>
  <c r="FY18" i="31"/>
  <c r="FS18" i="31"/>
  <c r="FN18" i="31"/>
  <c r="FI18" i="31"/>
  <c r="FC18" i="31"/>
  <c r="EX18" i="31"/>
  <c r="GC18" i="31"/>
  <c r="FW18" i="31"/>
  <c r="FR18" i="31"/>
  <c r="FM18" i="31"/>
  <c r="FG18" i="31"/>
  <c r="FB18" i="31"/>
  <c r="EW18" i="31"/>
  <c r="GA18" i="31"/>
  <c r="FV18" i="31"/>
  <c r="FQ18" i="31"/>
  <c r="FK18" i="31"/>
  <c r="FF18" i="31"/>
  <c r="FA18" i="31"/>
  <c r="FU18" i="31"/>
  <c r="FO18" i="31"/>
  <c r="FJ18" i="31"/>
  <c r="EY18" i="31"/>
  <c r="FZ18" i="31"/>
  <c r="FE18" i="31"/>
  <c r="I39" i="31"/>
  <c r="H39" i="31"/>
  <c r="I52" i="31"/>
  <c r="K53" i="31"/>
  <c r="L53" i="31" s="1"/>
  <c r="H52" i="31"/>
  <c r="I53" i="31"/>
  <c r="H53" i="31"/>
  <c r="K55" i="31"/>
  <c r="L55" i="31" s="1"/>
  <c r="H54" i="31"/>
  <c r="I54" i="31"/>
  <c r="I55" i="31"/>
  <c r="H55" i="31"/>
  <c r="H59" i="31"/>
  <c r="I59" i="31"/>
  <c r="I56" i="31"/>
  <c r="H56" i="31"/>
  <c r="K57" i="31"/>
  <c r="L57" i="31" s="1"/>
  <c r="I65" i="31"/>
  <c r="H65" i="31"/>
  <c r="I71" i="31"/>
  <c r="H71" i="31"/>
  <c r="AE33" i="31"/>
  <c r="AE22" i="31"/>
  <c r="AE20" i="31"/>
  <c r="DD17" i="31"/>
  <c r="O16" i="31"/>
  <c r="N17" i="31"/>
  <c r="EU17" i="31"/>
  <c r="AE3" i="31"/>
  <c r="B24" i="20"/>
  <c r="D22" i="20"/>
  <c r="G22" i="20" s="1"/>
  <c r="J22" i="20" s="1"/>
  <c r="M22" i="20" s="1"/>
  <c r="P9" i="20"/>
  <c r="D21" i="20"/>
  <c r="G21" i="20" s="1"/>
  <c r="J21" i="20" s="1"/>
  <c r="M21" i="20" s="1"/>
  <c r="P6" i="20"/>
  <c r="T7" i="20"/>
  <c r="P7" i="20"/>
  <c r="T4" i="20"/>
  <c r="P3" i="20"/>
  <c r="T6" i="20"/>
  <c r="T3" i="20"/>
  <c r="U3" i="20" s="1"/>
  <c r="S28" i="27"/>
  <c r="AE28" i="27"/>
  <c r="S27" i="27"/>
  <c r="AE26" i="27"/>
  <c r="S26" i="27"/>
  <c r="AE25" i="27"/>
  <c r="S25" i="27"/>
  <c r="AE24" i="27"/>
  <c r="S24" i="27"/>
  <c r="AE23" i="27"/>
  <c r="S21" i="27"/>
  <c r="S23" i="27"/>
  <c r="S22" i="27"/>
  <c r="AE22" i="27"/>
  <c r="AE21" i="27"/>
  <c r="AE20" i="27"/>
  <c r="S20" i="27"/>
  <c r="S17" i="27"/>
  <c r="AE19" i="27"/>
  <c r="S18" i="27"/>
  <c r="AE16" i="27"/>
  <c r="S16" i="27"/>
  <c r="AE14" i="27"/>
  <c r="AE15" i="27"/>
  <c r="AE9" i="27"/>
  <c r="S13" i="27"/>
  <c r="AE12" i="27"/>
  <c r="S8" i="27"/>
  <c r="S11" i="27"/>
  <c r="AE11" i="27"/>
  <c r="S6" i="27"/>
  <c r="S10" i="27"/>
  <c r="AE10" i="27"/>
  <c r="AE8" i="27"/>
  <c r="S9" i="27"/>
  <c r="AE6" i="27"/>
  <c r="AE7" i="27"/>
  <c r="S5" i="27"/>
  <c r="AE4" i="27"/>
  <c r="S4" i="27"/>
  <c r="AE3" i="27"/>
  <c r="S3" i="27"/>
  <c r="AE29" i="27"/>
  <c r="S29" i="27"/>
  <c r="Q39" i="27"/>
  <c r="AE27" i="27"/>
  <c r="G40" i="27"/>
  <c r="G44" i="27"/>
  <c r="G48" i="27"/>
  <c r="G52" i="27"/>
  <c r="G56" i="27"/>
  <c r="G60" i="27"/>
  <c r="G64" i="27"/>
  <c r="G68" i="27"/>
  <c r="G72" i="27"/>
  <c r="G41" i="27"/>
  <c r="G45" i="27"/>
  <c r="G49" i="27"/>
  <c r="G53" i="27"/>
  <c r="G57" i="27"/>
  <c r="G61" i="27"/>
  <c r="G65" i="27"/>
  <c r="G69" i="27"/>
  <c r="G42" i="27"/>
  <c r="G46" i="27"/>
  <c r="G50" i="27"/>
  <c r="G54" i="27"/>
  <c r="G58" i="27"/>
  <c r="G62" i="27"/>
  <c r="G66" i="27"/>
  <c r="G70" i="27"/>
  <c r="G43" i="27"/>
  <c r="G47" i="27"/>
  <c r="G51" i="27"/>
  <c r="G55" i="27"/>
  <c r="G59" i="27"/>
  <c r="G63" i="27"/>
  <c r="G67" i="27"/>
  <c r="G71" i="27"/>
  <c r="H32" i="27"/>
  <c r="G19" i="27"/>
  <c r="H19" i="27" s="1"/>
  <c r="I19" i="27" s="1"/>
  <c r="G16" i="27"/>
  <c r="H16" i="27" s="1"/>
  <c r="I16" i="27" s="1"/>
  <c r="G13" i="27"/>
  <c r="H13" i="27" s="1"/>
  <c r="I13" i="27" s="1"/>
  <c r="G10" i="27"/>
  <c r="H10" i="27" s="1"/>
  <c r="I10" i="27" s="1"/>
  <c r="G9" i="27"/>
  <c r="H9" i="27" s="1"/>
  <c r="I9" i="27" s="1"/>
  <c r="G15" i="27"/>
  <c r="G18" i="27"/>
  <c r="G12" i="27"/>
  <c r="G38" i="27"/>
  <c r="H38" i="27" s="1"/>
  <c r="I38" i="27" s="1"/>
  <c r="G8" i="27"/>
  <c r="H8" i="27" s="1"/>
  <c r="I8" i="27" s="1"/>
  <c r="G5" i="27"/>
  <c r="H5" i="27" s="1"/>
  <c r="I5" i="27" s="1"/>
  <c r="V2" i="20"/>
  <c r="BM6" i="27"/>
  <c r="BN6" i="27" s="1"/>
  <c r="I34" i="27"/>
  <c r="DD118" i="27"/>
  <c r="DD85" i="27"/>
  <c r="DD51" i="27"/>
  <c r="EM18" i="27"/>
  <c r="EI18" i="27"/>
  <c r="EE18" i="27"/>
  <c r="EA18" i="27"/>
  <c r="DW18" i="27"/>
  <c r="DS18" i="27"/>
  <c r="DO18" i="27"/>
  <c r="DK18" i="27"/>
  <c r="DG18" i="27"/>
  <c r="EJ18" i="27"/>
  <c r="ED18" i="27"/>
  <c r="DY18" i="27"/>
  <c r="DT18" i="27"/>
  <c r="DN18" i="27"/>
  <c r="DI18" i="27"/>
  <c r="EH18" i="27"/>
  <c r="EC18" i="27"/>
  <c r="DX18" i="27"/>
  <c r="DR18" i="27"/>
  <c r="DM18" i="27"/>
  <c r="DH18" i="27"/>
  <c r="EL18" i="27"/>
  <c r="EG18" i="27"/>
  <c r="EB18" i="27"/>
  <c r="DV18" i="27"/>
  <c r="DQ18" i="27"/>
  <c r="DL18" i="27"/>
  <c r="DF18" i="27"/>
  <c r="EK18" i="27"/>
  <c r="EF18" i="27"/>
  <c r="DZ18" i="27"/>
  <c r="DU18" i="27"/>
  <c r="DP18" i="27"/>
  <c r="DJ18" i="27"/>
  <c r="DE18" i="27"/>
  <c r="O20" i="27"/>
  <c r="EU19" i="27"/>
  <c r="DD19" i="27"/>
  <c r="N19" i="27"/>
  <c r="H35" i="27"/>
  <c r="Q36" i="27"/>
  <c r="O16" i="27"/>
  <c r="EU17" i="27"/>
  <c r="DD17" i="27"/>
  <c r="N17" i="27"/>
  <c r="G75" i="27"/>
  <c r="H75" i="27" s="1"/>
  <c r="I75" i="27" s="1"/>
  <c r="H74" i="27"/>
  <c r="I74" i="27" s="1"/>
  <c r="EU118" i="27"/>
  <c r="EU85" i="27"/>
  <c r="EU51" i="27"/>
  <c r="GB18" i="27"/>
  <c r="FX18" i="27"/>
  <c r="FT18" i="27"/>
  <c r="FP18" i="27"/>
  <c r="FL18" i="27"/>
  <c r="FH18" i="27"/>
  <c r="FD18" i="27"/>
  <c r="EZ18" i="27"/>
  <c r="EV18" i="27"/>
  <c r="FZ18" i="27"/>
  <c r="FU18" i="27"/>
  <c r="FO18" i="27"/>
  <c r="FJ18" i="27"/>
  <c r="FE18" i="27"/>
  <c r="EY18" i="27"/>
  <c r="GD18" i="27"/>
  <c r="FY18" i="27"/>
  <c r="FS18" i="27"/>
  <c r="FN18" i="27"/>
  <c r="FI18" i="27"/>
  <c r="FC18" i="27"/>
  <c r="EX18" i="27"/>
  <c r="GC18" i="27"/>
  <c r="FW18" i="27"/>
  <c r="FR18" i="27"/>
  <c r="FM18" i="27"/>
  <c r="FG18" i="27"/>
  <c r="FB18" i="27"/>
  <c r="EW18" i="27"/>
  <c r="GA18" i="27"/>
  <c r="FV18" i="27"/>
  <c r="FQ18" i="27"/>
  <c r="FK18" i="27"/>
  <c r="FF18" i="27"/>
  <c r="FA18" i="27"/>
  <c r="P10" i="20" l="1"/>
  <c r="G4" i="27"/>
  <c r="H4" i="27" s="1"/>
  <c r="I4" i="27" s="1"/>
  <c r="S15" i="27"/>
  <c r="G7" i="27"/>
  <c r="H7" i="27" s="1"/>
  <c r="I7" i="27" s="1"/>
  <c r="G6" i="27"/>
  <c r="H6" i="27" s="1"/>
  <c r="I6" i="27" s="1"/>
  <c r="D24" i="20"/>
  <c r="G24" i="20" s="1"/>
  <c r="J24" i="20" s="1"/>
  <c r="M24" i="20" s="1"/>
  <c r="B27" i="20"/>
  <c r="M49" i="31"/>
  <c r="M47" i="31"/>
  <c r="P23" i="20"/>
  <c r="R22" i="20"/>
  <c r="U22" i="20" s="1"/>
  <c r="X22" i="20" s="1"/>
  <c r="AA22" i="20" s="1"/>
  <c r="AD23" i="20"/>
  <c r="AF22" i="20"/>
  <c r="AI22" i="20" s="1"/>
  <c r="AL22" i="20" s="1"/>
  <c r="AO22" i="20" s="1"/>
  <c r="G39" i="27"/>
  <c r="H39" i="27" s="1"/>
  <c r="I39" i="27" s="1"/>
  <c r="M39" i="27" s="1"/>
  <c r="DM85" i="31"/>
  <c r="DX85" i="31"/>
  <c r="DQ85" i="31"/>
  <c r="EE85" i="31"/>
  <c r="DN85" i="31"/>
  <c r="EK85" i="31"/>
  <c r="DH85" i="31"/>
  <c r="ED85" i="31"/>
  <c r="DO85" i="31"/>
  <c r="EN85" i="31"/>
  <c r="DE85" i="31"/>
  <c r="DY85" i="31"/>
  <c r="DG85" i="31"/>
  <c r="DW85" i="31"/>
  <c r="EM85" i="31"/>
  <c r="DP85" i="31"/>
  <c r="EF85" i="31"/>
  <c r="DF85" i="31"/>
  <c r="DV85" i="31"/>
  <c r="EL85" i="31"/>
  <c r="DU85" i="31"/>
  <c r="EO85" i="31"/>
  <c r="DK85" i="31"/>
  <c r="EA85" i="31"/>
  <c r="EQ85" i="31"/>
  <c r="DT85" i="31"/>
  <c r="EJ85" i="31"/>
  <c r="DJ85" i="31"/>
  <c r="DZ85" i="31"/>
  <c r="EP85" i="31"/>
  <c r="EG85" i="31"/>
  <c r="DI85" i="31"/>
  <c r="EC85" i="31"/>
  <c r="DS85" i="31"/>
  <c r="EI85" i="31"/>
  <c r="DL85" i="31"/>
  <c r="EB85" i="31"/>
  <c r="ER85" i="31"/>
  <c r="DR85" i="31"/>
  <c r="M41" i="31"/>
  <c r="DY51" i="31"/>
  <c r="DK51" i="31"/>
  <c r="DP51" i="31"/>
  <c r="EO51" i="31"/>
  <c r="EA51" i="31"/>
  <c r="EF51" i="31"/>
  <c r="DR51" i="31"/>
  <c r="EQ51" i="31"/>
  <c r="DI51" i="31"/>
  <c r="EH51" i="31"/>
  <c r="EC118" i="31"/>
  <c r="DV118" i="31"/>
  <c r="EM118" i="31"/>
  <c r="M39" i="31"/>
  <c r="DQ118" i="31"/>
  <c r="DP118" i="31"/>
  <c r="EL118" i="31"/>
  <c r="M67" i="31"/>
  <c r="DK118" i="31"/>
  <c r="EF118" i="31"/>
  <c r="EQ118" i="31"/>
  <c r="DF118" i="31"/>
  <c r="DL51" i="31"/>
  <c r="EB51" i="31"/>
  <c r="DE51" i="31"/>
  <c r="DU51" i="31"/>
  <c r="EK51" i="31"/>
  <c r="DN51" i="31"/>
  <c r="ED51" i="31"/>
  <c r="DG51" i="31"/>
  <c r="DW51" i="31"/>
  <c r="EM51" i="31"/>
  <c r="DT51" i="31"/>
  <c r="EJ51" i="31"/>
  <c r="DM51" i="31"/>
  <c r="EC51" i="31"/>
  <c r="DF51" i="31"/>
  <c r="DV51" i="31"/>
  <c r="EL51" i="31"/>
  <c r="DO51" i="31"/>
  <c r="EE51" i="31"/>
  <c r="DH51" i="31"/>
  <c r="DX51" i="31"/>
  <c r="EN51" i="31"/>
  <c r="DQ51" i="31"/>
  <c r="EG51" i="31"/>
  <c r="DJ51" i="31"/>
  <c r="DZ51" i="31"/>
  <c r="EP51" i="31"/>
  <c r="DS51" i="31"/>
  <c r="M65" i="31"/>
  <c r="M61" i="31"/>
  <c r="EO18" i="31"/>
  <c r="DO118" i="31"/>
  <c r="DY118" i="31"/>
  <c r="DS118" i="31"/>
  <c r="DE118" i="31"/>
  <c r="EK118" i="31"/>
  <c r="DT118" i="31"/>
  <c r="EJ118" i="31"/>
  <c r="DJ118" i="31"/>
  <c r="DZ118" i="31"/>
  <c r="EP118" i="31"/>
  <c r="EE118" i="31"/>
  <c r="DW118" i="31"/>
  <c r="EG118" i="31"/>
  <c r="EA118" i="31"/>
  <c r="DM118" i="31"/>
  <c r="DH118" i="31"/>
  <c r="DX118" i="31"/>
  <c r="EN118" i="31"/>
  <c r="DN118" i="31"/>
  <c r="ED118" i="31"/>
  <c r="DG118" i="31"/>
  <c r="DI118" i="31"/>
  <c r="EO118" i="31"/>
  <c r="EI118" i="31"/>
  <c r="DU118" i="31"/>
  <c r="DL118" i="31"/>
  <c r="EB118" i="31"/>
  <c r="ER118" i="31"/>
  <c r="DR118" i="31"/>
  <c r="M59" i="31"/>
  <c r="M69" i="31"/>
  <c r="M71" i="31"/>
  <c r="M45" i="31"/>
  <c r="M55" i="31"/>
  <c r="EU16" i="31"/>
  <c r="DD16" i="31"/>
  <c r="N16" i="31"/>
  <c r="O15" i="31"/>
  <c r="GI85" i="31"/>
  <c r="GE85" i="31"/>
  <c r="GA85" i="31"/>
  <c r="FW85" i="31"/>
  <c r="FS85" i="31"/>
  <c r="FO85" i="31"/>
  <c r="FK85" i="31"/>
  <c r="FG85" i="31"/>
  <c r="FC85" i="31"/>
  <c r="EY85" i="31"/>
  <c r="GG85" i="31"/>
  <c r="GC85" i="31"/>
  <c r="FY85" i="31"/>
  <c r="FU85" i="31"/>
  <c r="FQ85" i="31"/>
  <c r="FM85" i="31"/>
  <c r="FI85" i="31"/>
  <c r="FE85" i="31"/>
  <c r="FA85" i="31"/>
  <c r="EW85" i="31"/>
  <c r="GF85" i="31"/>
  <c r="GB85" i="31"/>
  <c r="FX85" i="31"/>
  <c r="FT85" i="31"/>
  <c r="FP85" i="31"/>
  <c r="FL85" i="31"/>
  <c r="FH85" i="31"/>
  <c r="FD85" i="31"/>
  <c r="EZ85" i="31"/>
  <c r="EV85" i="31"/>
  <c r="FZ85" i="31"/>
  <c r="FJ85" i="31"/>
  <c r="FV85" i="31"/>
  <c r="FF85" i="31"/>
  <c r="GH85" i="31"/>
  <c r="FR85" i="31"/>
  <c r="FB85" i="31"/>
  <c r="GD85" i="31"/>
  <c r="FN85" i="31"/>
  <c r="EX85" i="31"/>
  <c r="N20" i="31"/>
  <c r="DD20" i="31"/>
  <c r="O21" i="31"/>
  <c r="EU20" i="31"/>
  <c r="DD117" i="31"/>
  <c r="DD84" i="31"/>
  <c r="DD50" i="31"/>
  <c r="EJ17" i="31"/>
  <c r="EF17" i="31"/>
  <c r="EB17" i="31"/>
  <c r="DX17" i="31"/>
  <c r="DT17" i="31"/>
  <c r="DP17" i="31"/>
  <c r="DL17" i="31"/>
  <c r="DH17" i="31"/>
  <c r="EI17" i="31"/>
  <c r="ED17" i="31"/>
  <c r="DY17" i="31"/>
  <c r="DS17" i="31"/>
  <c r="DN17" i="31"/>
  <c r="DI17" i="31"/>
  <c r="EM17" i="31"/>
  <c r="EH17" i="31"/>
  <c r="EC17" i="31"/>
  <c r="DW17" i="31"/>
  <c r="DR17" i="31"/>
  <c r="DM17" i="31"/>
  <c r="DG17" i="31"/>
  <c r="EL17" i="31"/>
  <c r="EG17" i="31"/>
  <c r="EA17" i="31"/>
  <c r="DV17" i="31"/>
  <c r="DQ17" i="31"/>
  <c r="DK17" i="31"/>
  <c r="DF17" i="31"/>
  <c r="EK17" i="31"/>
  <c r="EE17" i="31"/>
  <c r="DZ17" i="31"/>
  <c r="DU17" i="31"/>
  <c r="DO17" i="31"/>
  <c r="DJ17" i="31"/>
  <c r="DE17" i="31"/>
  <c r="GI118" i="31"/>
  <c r="GE118" i="31"/>
  <c r="GA118" i="31"/>
  <c r="FW118" i="31"/>
  <c r="FS118" i="31"/>
  <c r="FO118" i="31"/>
  <c r="FK118" i="31"/>
  <c r="FG118" i="31"/>
  <c r="FC118" i="31"/>
  <c r="EY118" i="31"/>
  <c r="GH118" i="31"/>
  <c r="GD118" i="31"/>
  <c r="FZ118" i="31"/>
  <c r="FV118" i="31"/>
  <c r="FR118" i="31"/>
  <c r="FN118" i="31"/>
  <c r="FJ118" i="31"/>
  <c r="FF118" i="31"/>
  <c r="FB118" i="31"/>
  <c r="EX118" i="31"/>
  <c r="GG118" i="31"/>
  <c r="GC118" i="31"/>
  <c r="FY118" i="31"/>
  <c r="FU118" i="31"/>
  <c r="FQ118" i="31"/>
  <c r="FM118" i="31"/>
  <c r="FI118" i="31"/>
  <c r="FE118" i="31"/>
  <c r="FA118" i="31"/>
  <c r="EW118" i="31"/>
  <c r="GB118" i="31"/>
  <c r="FL118" i="31"/>
  <c r="EV118" i="31"/>
  <c r="FX118" i="31"/>
  <c r="FH118" i="31"/>
  <c r="FT118" i="31"/>
  <c r="FD118" i="31"/>
  <c r="FP118" i="31"/>
  <c r="EZ118" i="31"/>
  <c r="GF118" i="31"/>
  <c r="DD119" i="31"/>
  <c r="DD86" i="31"/>
  <c r="DD52" i="31"/>
  <c r="EK19" i="31"/>
  <c r="EG19" i="31"/>
  <c r="EC19" i="31"/>
  <c r="DY19" i="31"/>
  <c r="DU19" i="31"/>
  <c r="DQ19" i="31"/>
  <c r="DM19" i="31"/>
  <c r="DI19" i="31"/>
  <c r="DE19" i="31"/>
  <c r="EL19" i="31"/>
  <c r="EF19" i="31"/>
  <c r="EA19" i="31"/>
  <c r="DV19" i="31"/>
  <c r="DP19" i="31"/>
  <c r="DK19" i="31"/>
  <c r="DF19" i="31"/>
  <c r="EJ19" i="31"/>
  <c r="EE19" i="31"/>
  <c r="DZ19" i="31"/>
  <c r="DT19" i="31"/>
  <c r="DO19" i="31"/>
  <c r="DJ19" i="31"/>
  <c r="EI19" i="31"/>
  <c r="ED19" i="31"/>
  <c r="DX19" i="31"/>
  <c r="DS19" i="31"/>
  <c r="DN19" i="31"/>
  <c r="DH19" i="31"/>
  <c r="EM19" i="31"/>
  <c r="EH19" i="31"/>
  <c r="EB19" i="31"/>
  <c r="DW19" i="31"/>
  <c r="DR19" i="31"/>
  <c r="DL19" i="31"/>
  <c r="DG19" i="31"/>
  <c r="M57" i="31"/>
  <c r="EU117" i="31"/>
  <c r="EU84" i="31"/>
  <c r="EU50" i="31"/>
  <c r="GC17" i="31"/>
  <c r="FY17" i="31"/>
  <c r="FU17" i="31"/>
  <c r="FQ17" i="31"/>
  <c r="FM17" i="31"/>
  <c r="FI17" i="31"/>
  <c r="FE17" i="31"/>
  <c r="FA17" i="31"/>
  <c r="EW17" i="31"/>
  <c r="FZ17" i="31"/>
  <c r="FT17" i="31"/>
  <c r="FO17" i="31"/>
  <c r="FJ17" i="31"/>
  <c r="FD17" i="31"/>
  <c r="EY17" i="31"/>
  <c r="GD17" i="31"/>
  <c r="FX17" i="31"/>
  <c r="FS17" i="31"/>
  <c r="FN17" i="31"/>
  <c r="FH17" i="31"/>
  <c r="FC17" i="31"/>
  <c r="EX17" i="31"/>
  <c r="GB17" i="31"/>
  <c r="FW17" i="31"/>
  <c r="FR17" i="31"/>
  <c r="FL17" i="31"/>
  <c r="FG17" i="31"/>
  <c r="FB17" i="31"/>
  <c r="EV17" i="31"/>
  <c r="GA17" i="31"/>
  <c r="FV17" i="31"/>
  <c r="FP17" i="31"/>
  <c r="FK17" i="31"/>
  <c r="FF17" i="31"/>
  <c r="EZ17" i="31"/>
  <c r="GF18" i="31"/>
  <c r="EU119" i="31"/>
  <c r="EU86" i="31"/>
  <c r="EU52" i="31"/>
  <c r="GD19" i="31"/>
  <c r="FZ19" i="31"/>
  <c r="FV19" i="31"/>
  <c r="FR19" i="31"/>
  <c r="FN19" i="31"/>
  <c r="FJ19" i="31"/>
  <c r="FF19" i="31"/>
  <c r="FB19" i="31"/>
  <c r="EX19" i="31"/>
  <c r="GB19" i="31"/>
  <c r="FW19" i="31"/>
  <c r="FQ19" i="31"/>
  <c r="FL19" i="31"/>
  <c r="FG19" i="31"/>
  <c r="FA19" i="31"/>
  <c r="EV19" i="31"/>
  <c r="GA19" i="31"/>
  <c r="FU19" i="31"/>
  <c r="FP19" i="31"/>
  <c r="FK19" i="31"/>
  <c r="FE19" i="31"/>
  <c r="EZ19" i="31"/>
  <c r="FY19" i="31"/>
  <c r="FT19" i="31"/>
  <c r="FO19" i="31"/>
  <c r="FI19" i="31"/>
  <c r="FD19" i="31"/>
  <c r="EY19" i="31"/>
  <c r="GC19" i="31"/>
  <c r="FX19" i="31"/>
  <c r="FS19" i="31"/>
  <c r="FM19" i="31"/>
  <c r="FH19" i="31"/>
  <c r="FC19" i="31"/>
  <c r="EW19" i="31"/>
  <c r="M63" i="31"/>
  <c r="M53" i="31"/>
  <c r="GG51" i="31"/>
  <c r="GC51" i="31"/>
  <c r="FY51" i="31"/>
  <c r="FU51" i="31"/>
  <c r="FQ51" i="31"/>
  <c r="FM51" i="31"/>
  <c r="FI51" i="31"/>
  <c r="FE51" i="31"/>
  <c r="FA51" i="31"/>
  <c r="EW51" i="31"/>
  <c r="GF51" i="31"/>
  <c r="GB51" i="31"/>
  <c r="FX51" i="31"/>
  <c r="FT51" i="31"/>
  <c r="FP51" i="31"/>
  <c r="FL51" i="31"/>
  <c r="FH51" i="31"/>
  <c r="FD51" i="31"/>
  <c r="EZ51" i="31"/>
  <c r="EV51" i="31"/>
  <c r="GE51" i="31"/>
  <c r="GA51" i="31"/>
  <c r="FW51" i="31"/>
  <c r="FS51" i="31"/>
  <c r="FO51" i="31"/>
  <c r="FK51" i="31"/>
  <c r="FG51" i="31"/>
  <c r="FC51" i="31"/>
  <c r="EY51" i="31"/>
  <c r="GH51" i="31"/>
  <c r="GD51" i="31"/>
  <c r="FZ51" i="31"/>
  <c r="FV51" i="31"/>
  <c r="FR51" i="31"/>
  <c r="FN51" i="31"/>
  <c r="FJ51" i="31"/>
  <c r="FF51" i="31"/>
  <c r="FB51" i="31"/>
  <c r="EX51" i="31"/>
  <c r="M51" i="31"/>
  <c r="GH3" i="31"/>
  <c r="EQ3" i="31"/>
  <c r="K4" i="31"/>
  <c r="L4" i="31" s="1"/>
  <c r="I3" i="31"/>
  <c r="H3" i="31"/>
  <c r="P4" i="20"/>
  <c r="G3" i="27"/>
  <c r="H3" i="27" s="1"/>
  <c r="I3" i="27" s="1"/>
  <c r="S12" i="27"/>
  <c r="H71" i="27"/>
  <c r="I71" i="27" s="1"/>
  <c r="H55" i="27"/>
  <c r="I55" i="27" s="1"/>
  <c r="K71" i="27"/>
  <c r="L71" i="27" s="1"/>
  <c r="H70" i="27"/>
  <c r="I70" i="27" s="1"/>
  <c r="H54" i="27"/>
  <c r="I54" i="27" s="1"/>
  <c r="K55" i="27"/>
  <c r="L55" i="27" s="1"/>
  <c r="H69" i="27"/>
  <c r="I69" i="27" s="1"/>
  <c r="H53" i="27"/>
  <c r="I53" i="27" s="1"/>
  <c r="H72" i="27"/>
  <c r="I72" i="27" s="1"/>
  <c r="H56" i="27"/>
  <c r="I56" i="27" s="1"/>
  <c r="K57" i="27"/>
  <c r="L57" i="27" s="1"/>
  <c r="K41" i="27"/>
  <c r="L41" i="27" s="1"/>
  <c r="H40" i="27"/>
  <c r="I40" i="27" s="1"/>
  <c r="H67" i="27"/>
  <c r="I67" i="27" s="1"/>
  <c r="H51" i="27"/>
  <c r="I51" i="27" s="1"/>
  <c r="H66" i="27"/>
  <c r="I66" i="27" s="1"/>
  <c r="K67" i="27"/>
  <c r="L67" i="27" s="1"/>
  <c r="K51" i="27"/>
  <c r="L51" i="27" s="1"/>
  <c r="H50" i="27"/>
  <c r="I50" i="27" s="1"/>
  <c r="H65" i="27"/>
  <c r="I65" i="27" s="1"/>
  <c r="H49" i="27"/>
  <c r="I49" i="27" s="1"/>
  <c r="H68" i="27"/>
  <c r="I68" i="27" s="1"/>
  <c r="K69" i="27"/>
  <c r="L69" i="27" s="1"/>
  <c r="K53" i="27"/>
  <c r="L53" i="27" s="1"/>
  <c r="H52" i="27"/>
  <c r="I52" i="27" s="1"/>
  <c r="H63" i="27"/>
  <c r="I63" i="27" s="1"/>
  <c r="H47" i="27"/>
  <c r="I47" i="27" s="1"/>
  <c r="H62" i="27"/>
  <c r="I62" i="27" s="1"/>
  <c r="K63" i="27"/>
  <c r="L63" i="27" s="1"/>
  <c r="H46" i="27"/>
  <c r="I46" i="27" s="1"/>
  <c r="K47" i="27"/>
  <c r="L47" i="27" s="1"/>
  <c r="H61" i="27"/>
  <c r="I61" i="27" s="1"/>
  <c r="H45" i="27"/>
  <c r="I45" i="27" s="1"/>
  <c r="K65" i="27"/>
  <c r="L65" i="27" s="1"/>
  <c r="H64" i="27"/>
  <c r="I64" i="27" s="1"/>
  <c r="H48" i="27"/>
  <c r="I48" i="27" s="1"/>
  <c r="K49" i="27"/>
  <c r="L49" i="27" s="1"/>
  <c r="H59" i="27"/>
  <c r="I59" i="27" s="1"/>
  <c r="H43" i="27"/>
  <c r="I43" i="27" s="1"/>
  <c r="H58" i="27"/>
  <c r="I58" i="27" s="1"/>
  <c r="K59" i="27"/>
  <c r="L59" i="27" s="1"/>
  <c r="K43" i="27"/>
  <c r="L43" i="27" s="1"/>
  <c r="H42" i="27"/>
  <c r="I42" i="27" s="1"/>
  <c r="H57" i="27"/>
  <c r="I57" i="27" s="1"/>
  <c r="H41" i="27"/>
  <c r="I41" i="27" s="1"/>
  <c r="H60" i="27"/>
  <c r="I60" i="27" s="1"/>
  <c r="K61" i="27"/>
  <c r="L61" i="27" s="1"/>
  <c r="H44" i="27"/>
  <c r="I44" i="27" s="1"/>
  <c r="K45" i="27"/>
  <c r="L45" i="27" s="1"/>
  <c r="M10" i="27"/>
  <c r="K16" i="27"/>
  <c r="L16" i="27" s="1"/>
  <c r="H15" i="27"/>
  <c r="I15" i="27" s="1"/>
  <c r="M16" i="27" s="1"/>
  <c r="K10" i="27"/>
  <c r="L10" i="27" s="1"/>
  <c r="K19" i="27"/>
  <c r="L19" i="27" s="1"/>
  <c r="H18" i="27"/>
  <c r="I18" i="27" s="1"/>
  <c r="M19" i="27" s="1"/>
  <c r="K13" i="27"/>
  <c r="L13" i="27" s="1"/>
  <c r="H12" i="27"/>
  <c r="I12" i="27" s="1"/>
  <c r="M13" i="27" s="1"/>
  <c r="V3" i="20"/>
  <c r="H33" i="27"/>
  <c r="I33" i="27"/>
  <c r="M34" i="27" s="1"/>
  <c r="EQ118" i="27"/>
  <c r="EM118" i="27"/>
  <c r="EI118" i="27"/>
  <c r="EE118" i="27"/>
  <c r="EA118" i="27"/>
  <c r="DW118" i="27"/>
  <c r="DS118" i="27"/>
  <c r="DO118" i="27"/>
  <c r="DK118" i="27"/>
  <c r="DG118" i="27"/>
  <c r="EN118" i="27"/>
  <c r="EH118" i="27"/>
  <c r="EC118" i="27"/>
  <c r="DX118" i="27"/>
  <c r="DR118" i="27"/>
  <c r="DM118" i="27"/>
  <c r="EP118" i="27"/>
  <c r="EJ118" i="27"/>
  <c r="EB118" i="27"/>
  <c r="DU118" i="27"/>
  <c r="DN118" i="27"/>
  <c r="DH118" i="27"/>
  <c r="EO118" i="27"/>
  <c r="EG118" i="27"/>
  <c r="DZ118" i="27"/>
  <c r="DT118" i="27"/>
  <c r="DL118" i="27"/>
  <c r="DF118" i="27"/>
  <c r="EL118" i="27"/>
  <c r="EF118" i="27"/>
  <c r="DY118" i="27"/>
  <c r="DQ118" i="27"/>
  <c r="DJ118" i="27"/>
  <c r="DE118" i="27"/>
  <c r="ED118" i="27"/>
  <c r="DV118" i="27"/>
  <c r="ER118" i="27"/>
  <c r="DP118" i="27"/>
  <c r="EK118" i="27"/>
  <c r="DI118" i="27"/>
  <c r="GF118" i="27"/>
  <c r="GB118" i="27"/>
  <c r="FX118" i="27"/>
  <c r="FT118" i="27"/>
  <c r="FP118" i="27"/>
  <c r="FL118" i="27"/>
  <c r="FH118" i="27"/>
  <c r="FD118" i="27"/>
  <c r="EZ118" i="27"/>
  <c r="EV118" i="27"/>
  <c r="GE118" i="27"/>
  <c r="FZ118" i="27"/>
  <c r="FU118" i="27"/>
  <c r="FO118" i="27"/>
  <c r="FJ118" i="27"/>
  <c r="FE118" i="27"/>
  <c r="EY118" i="27"/>
  <c r="GH118" i="27"/>
  <c r="GA118" i="27"/>
  <c r="FS118" i="27"/>
  <c r="FM118" i="27"/>
  <c r="FF118" i="27"/>
  <c r="EX118" i="27"/>
  <c r="GG118" i="27"/>
  <c r="FY118" i="27"/>
  <c r="FR118" i="27"/>
  <c r="FK118" i="27"/>
  <c r="FC118" i="27"/>
  <c r="EW118" i="27"/>
  <c r="GD118" i="27"/>
  <c r="FW118" i="27"/>
  <c r="FQ118" i="27"/>
  <c r="FI118" i="27"/>
  <c r="FB118" i="27"/>
  <c r="GI118" i="27"/>
  <c r="FG118" i="27"/>
  <c r="GC118" i="27"/>
  <c r="FA118" i="27"/>
  <c r="FV118" i="27"/>
  <c r="FN118" i="27"/>
  <c r="DD117" i="27"/>
  <c r="DD84" i="27"/>
  <c r="DD50" i="27"/>
  <c r="EM17" i="27"/>
  <c r="EI17" i="27"/>
  <c r="EE17" i="27"/>
  <c r="EA17" i="27"/>
  <c r="DW17" i="27"/>
  <c r="DS17" i="27"/>
  <c r="DO17" i="27"/>
  <c r="DK17" i="27"/>
  <c r="DG17" i="27"/>
  <c r="EH17" i="27"/>
  <c r="EC17" i="27"/>
  <c r="DX17" i="27"/>
  <c r="DR17" i="27"/>
  <c r="DM17" i="27"/>
  <c r="DH17" i="27"/>
  <c r="EL17" i="27"/>
  <c r="EG17" i="27"/>
  <c r="EB17" i="27"/>
  <c r="DV17" i="27"/>
  <c r="DQ17" i="27"/>
  <c r="DL17" i="27"/>
  <c r="DF17" i="27"/>
  <c r="EK17" i="27"/>
  <c r="EF17" i="27"/>
  <c r="DZ17" i="27"/>
  <c r="DU17" i="27"/>
  <c r="DP17" i="27"/>
  <c r="DJ17" i="27"/>
  <c r="DE17" i="27"/>
  <c r="EJ17" i="27"/>
  <c r="ED17" i="27"/>
  <c r="DY17" i="27"/>
  <c r="DT17" i="27"/>
  <c r="DN17" i="27"/>
  <c r="DI17" i="27"/>
  <c r="EQ3" i="27"/>
  <c r="GH3" i="27"/>
  <c r="EU119" i="27"/>
  <c r="EU86" i="27"/>
  <c r="EU52" i="27"/>
  <c r="GA19" i="27"/>
  <c r="FW19" i="27"/>
  <c r="FS19" i="27"/>
  <c r="FO19" i="27"/>
  <c r="FK19" i="27"/>
  <c r="FG19" i="27"/>
  <c r="FC19" i="27"/>
  <c r="EY19" i="27"/>
  <c r="GD19" i="27"/>
  <c r="FY19" i="27"/>
  <c r="FT19" i="27"/>
  <c r="FN19" i="27"/>
  <c r="FI19" i="27"/>
  <c r="FD19" i="27"/>
  <c r="EX19" i="27"/>
  <c r="GC19" i="27"/>
  <c r="FX19" i="27"/>
  <c r="FR19" i="27"/>
  <c r="FM19" i="27"/>
  <c r="FH19" i="27"/>
  <c r="FB19" i="27"/>
  <c r="EW19" i="27"/>
  <c r="GB19" i="27"/>
  <c r="FV19" i="27"/>
  <c r="FQ19" i="27"/>
  <c r="FL19" i="27"/>
  <c r="FF19" i="27"/>
  <c r="FA19" i="27"/>
  <c r="EV19" i="27"/>
  <c r="FZ19" i="27"/>
  <c r="FU19" i="27"/>
  <c r="FP19" i="27"/>
  <c r="FJ19" i="27"/>
  <c r="FE19" i="27"/>
  <c r="EZ19" i="27"/>
  <c r="H36" i="27"/>
  <c r="GG85" i="27"/>
  <c r="GC85" i="27"/>
  <c r="FY85" i="27"/>
  <c r="FU85" i="27"/>
  <c r="FQ85" i="27"/>
  <c r="FM85" i="27"/>
  <c r="FI85" i="27"/>
  <c r="FE85" i="27"/>
  <c r="FA85" i="27"/>
  <c r="EW85" i="27"/>
  <c r="GF85" i="27"/>
  <c r="GB85" i="27"/>
  <c r="FX85" i="27"/>
  <c r="FT85" i="27"/>
  <c r="FP85" i="27"/>
  <c r="FL85" i="27"/>
  <c r="FH85" i="27"/>
  <c r="FD85" i="27"/>
  <c r="EZ85" i="27"/>
  <c r="EV85" i="27"/>
  <c r="GI85" i="27"/>
  <c r="GE85" i="27"/>
  <c r="GA85" i="27"/>
  <c r="FW85" i="27"/>
  <c r="FS85" i="27"/>
  <c r="FO85" i="27"/>
  <c r="FK85" i="27"/>
  <c r="FG85" i="27"/>
  <c r="FC85" i="27"/>
  <c r="EY85" i="27"/>
  <c r="FV85" i="27"/>
  <c r="FF85" i="27"/>
  <c r="GH85" i="27"/>
  <c r="FR85" i="27"/>
  <c r="FB85" i="27"/>
  <c r="GD85" i="27"/>
  <c r="FN85" i="27"/>
  <c r="EX85" i="27"/>
  <c r="FZ85" i="27"/>
  <c r="FJ85" i="27"/>
  <c r="GF18" i="27"/>
  <c r="EU117" i="27"/>
  <c r="EU84" i="27"/>
  <c r="EU50" i="27"/>
  <c r="GB17" i="27"/>
  <c r="FX17" i="27"/>
  <c r="FT17" i="27"/>
  <c r="FP17" i="27"/>
  <c r="FL17" i="27"/>
  <c r="FH17" i="27"/>
  <c r="FD17" i="27"/>
  <c r="EZ17" i="27"/>
  <c r="EV17" i="27"/>
  <c r="GD17" i="27"/>
  <c r="FY17" i="27"/>
  <c r="FS17" i="27"/>
  <c r="FN17" i="27"/>
  <c r="FI17" i="27"/>
  <c r="FC17" i="27"/>
  <c r="EX17" i="27"/>
  <c r="GC17" i="27"/>
  <c r="FW17" i="27"/>
  <c r="FR17" i="27"/>
  <c r="FM17" i="27"/>
  <c r="FG17" i="27"/>
  <c r="FB17" i="27"/>
  <c r="EW17" i="27"/>
  <c r="GA17" i="27"/>
  <c r="FV17" i="27"/>
  <c r="FQ17" i="27"/>
  <c r="FK17" i="27"/>
  <c r="FF17" i="27"/>
  <c r="FA17" i="27"/>
  <c r="FZ17" i="27"/>
  <c r="FU17" i="27"/>
  <c r="FO17" i="27"/>
  <c r="FJ17" i="27"/>
  <c r="FE17" i="27"/>
  <c r="EY17" i="27"/>
  <c r="O21" i="27"/>
  <c r="EU20" i="27"/>
  <c r="DD20" i="27"/>
  <c r="N20" i="27"/>
  <c r="EP51" i="27"/>
  <c r="EL51" i="27"/>
  <c r="EH51" i="27"/>
  <c r="ED51" i="27"/>
  <c r="DZ51" i="27"/>
  <c r="DV51" i="27"/>
  <c r="DR51" i="27"/>
  <c r="DN51" i="27"/>
  <c r="DJ51" i="27"/>
  <c r="DF51" i="27"/>
  <c r="EO51" i="27"/>
  <c r="EK51" i="27"/>
  <c r="EG51" i="27"/>
  <c r="EC51" i="27"/>
  <c r="DY51" i="27"/>
  <c r="DU51" i="27"/>
  <c r="DQ51" i="27"/>
  <c r="DM51" i="27"/>
  <c r="DI51" i="27"/>
  <c r="DE51" i="27"/>
  <c r="EN51" i="27"/>
  <c r="EJ51" i="27"/>
  <c r="EF51" i="27"/>
  <c r="EB51" i="27"/>
  <c r="DX51" i="27"/>
  <c r="DT51" i="27"/>
  <c r="DP51" i="27"/>
  <c r="DL51" i="27"/>
  <c r="DH51" i="27"/>
  <c r="EQ51" i="27"/>
  <c r="EM51" i="27"/>
  <c r="EI51" i="27"/>
  <c r="EE51" i="27"/>
  <c r="EA51" i="27"/>
  <c r="DW51" i="27"/>
  <c r="DS51" i="27"/>
  <c r="DO51" i="27"/>
  <c r="DK51" i="27"/>
  <c r="DG51" i="27"/>
  <c r="H34" i="27"/>
  <c r="DD119" i="27"/>
  <c r="DD86" i="27"/>
  <c r="DD52" i="27"/>
  <c r="EL19" i="27"/>
  <c r="EH19" i="27"/>
  <c r="ED19" i="27"/>
  <c r="DZ19" i="27"/>
  <c r="DV19" i="27"/>
  <c r="DR19" i="27"/>
  <c r="DN19" i="27"/>
  <c r="DJ19" i="27"/>
  <c r="DF19" i="27"/>
  <c r="EI19" i="27"/>
  <c r="EC19" i="27"/>
  <c r="DX19" i="27"/>
  <c r="DS19" i="27"/>
  <c r="DM19" i="27"/>
  <c r="DH19" i="27"/>
  <c r="EM19" i="27"/>
  <c r="EG19" i="27"/>
  <c r="EB19" i="27"/>
  <c r="DW19" i="27"/>
  <c r="DQ19" i="27"/>
  <c r="DL19" i="27"/>
  <c r="DG19" i="27"/>
  <c r="EK19" i="27"/>
  <c r="EF19" i="27"/>
  <c r="EA19" i="27"/>
  <c r="DU19" i="27"/>
  <c r="DP19" i="27"/>
  <c r="DK19" i="27"/>
  <c r="DE19" i="27"/>
  <c r="EJ19" i="27"/>
  <c r="EE19" i="27"/>
  <c r="DY19" i="27"/>
  <c r="DT19" i="27"/>
  <c r="DO19" i="27"/>
  <c r="DI19" i="27"/>
  <c r="GF51" i="27"/>
  <c r="GB51" i="27"/>
  <c r="FX51" i="27"/>
  <c r="FT51" i="27"/>
  <c r="FP51" i="27"/>
  <c r="FL51" i="27"/>
  <c r="FH51" i="27"/>
  <c r="FD51" i="27"/>
  <c r="EZ51" i="27"/>
  <c r="EV51" i="27"/>
  <c r="GE51" i="27"/>
  <c r="GA51" i="27"/>
  <c r="FW51" i="27"/>
  <c r="FS51" i="27"/>
  <c r="FO51" i="27"/>
  <c r="FK51" i="27"/>
  <c r="FG51" i="27"/>
  <c r="FC51" i="27"/>
  <c r="EY51" i="27"/>
  <c r="GH51" i="27"/>
  <c r="GD51" i="27"/>
  <c r="FZ51" i="27"/>
  <c r="FV51" i="27"/>
  <c r="FR51" i="27"/>
  <c r="FN51" i="27"/>
  <c r="FJ51" i="27"/>
  <c r="FF51" i="27"/>
  <c r="FB51" i="27"/>
  <c r="EX51" i="27"/>
  <c r="GG51" i="27"/>
  <c r="GC51" i="27"/>
  <c r="FY51" i="27"/>
  <c r="FU51" i="27"/>
  <c r="FQ51" i="27"/>
  <c r="FM51" i="27"/>
  <c r="FI51" i="27"/>
  <c r="FE51" i="27"/>
  <c r="FA51" i="27"/>
  <c r="EW51" i="27"/>
  <c r="DD16" i="27"/>
  <c r="N16" i="27"/>
  <c r="O15" i="27"/>
  <c r="EU16" i="27"/>
  <c r="H31" i="27"/>
  <c r="EO18" i="27"/>
  <c r="ER85" i="27"/>
  <c r="EN85" i="27"/>
  <c r="EJ85" i="27"/>
  <c r="EF85" i="27"/>
  <c r="EB85" i="27"/>
  <c r="DX85" i="27"/>
  <c r="DT85" i="27"/>
  <c r="DP85" i="27"/>
  <c r="DL85" i="27"/>
  <c r="DH85" i="27"/>
  <c r="EQ85" i="27"/>
  <c r="EM85" i="27"/>
  <c r="EI85" i="27"/>
  <c r="EE85" i="27"/>
  <c r="EA85" i="27"/>
  <c r="DW85" i="27"/>
  <c r="DS85" i="27"/>
  <c r="DO85" i="27"/>
  <c r="DK85" i="27"/>
  <c r="DG85" i="27"/>
  <c r="EP85" i="27"/>
  <c r="EL85" i="27"/>
  <c r="EH85" i="27"/>
  <c r="ED85" i="27"/>
  <c r="DZ85" i="27"/>
  <c r="DV85" i="27"/>
  <c r="DR85" i="27"/>
  <c r="DN85" i="27"/>
  <c r="DJ85" i="27"/>
  <c r="DF85" i="27"/>
  <c r="EO85" i="27"/>
  <c r="DY85" i="27"/>
  <c r="DI85" i="27"/>
  <c r="EK85" i="27"/>
  <c r="DU85" i="27"/>
  <c r="DE85" i="27"/>
  <c r="EG85" i="27"/>
  <c r="DQ85" i="27"/>
  <c r="EC85" i="27"/>
  <c r="DM85" i="27"/>
  <c r="K7" i="27" l="1"/>
  <c r="L7" i="27" s="1"/>
  <c r="B28" i="20"/>
  <c r="D27" i="20"/>
  <c r="G27" i="20" s="1"/>
  <c r="J27" i="20" s="1"/>
  <c r="M27" i="20" s="1"/>
  <c r="P24" i="20"/>
  <c r="R23" i="20"/>
  <c r="U23" i="20" s="1"/>
  <c r="X23" i="20" s="1"/>
  <c r="AA23" i="20" s="1"/>
  <c r="AD24" i="20"/>
  <c r="AF23" i="20"/>
  <c r="AI23" i="20" s="1"/>
  <c r="AL23" i="20" s="1"/>
  <c r="AO23" i="20" s="1"/>
  <c r="K39" i="27"/>
  <c r="L39" i="27" s="1"/>
  <c r="ES85" i="31"/>
  <c r="ES51" i="31"/>
  <c r="ES118" i="31"/>
  <c r="EO17" i="31"/>
  <c r="GG119" i="31"/>
  <c r="GC119" i="31"/>
  <c r="FY119" i="31"/>
  <c r="FU119" i="31"/>
  <c r="FQ119" i="31"/>
  <c r="FM119" i="31"/>
  <c r="FI119" i="31"/>
  <c r="FE119" i="31"/>
  <c r="FA119" i="31"/>
  <c r="EW119" i="31"/>
  <c r="GF119" i="31"/>
  <c r="GB119" i="31"/>
  <c r="FX119" i="31"/>
  <c r="FT119" i="31"/>
  <c r="FP119" i="31"/>
  <c r="FL119" i="31"/>
  <c r="FH119" i="31"/>
  <c r="FD119" i="31"/>
  <c r="EZ119" i="31"/>
  <c r="EV119" i="31"/>
  <c r="GI119" i="31"/>
  <c r="GE119" i="31"/>
  <c r="GA119" i="31"/>
  <c r="FW119" i="31"/>
  <c r="FS119" i="31"/>
  <c r="FO119" i="31"/>
  <c r="FK119" i="31"/>
  <c r="FG119" i="31"/>
  <c r="FC119" i="31"/>
  <c r="EY119" i="31"/>
  <c r="GD119" i="31"/>
  <c r="FN119" i="31"/>
  <c r="EX119" i="31"/>
  <c r="FZ119" i="31"/>
  <c r="FJ119" i="31"/>
  <c r="FV119" i="31"/>
  <c r="FF119" i="31"/>
  <c r="FR119" i="31"/>
  <c r="FB119" i="31"/>
  <c r="GH119" i="31"/>
  <c r="GG117" i="31"/>
  <c r="GC117" i="31"/>
  <c r="FY117" i="31"/>
  <c r="FU117" i="31"/>
  <c r="FQ117" i="31"/>
  <c r="FM117" i="31"/>
  <c r="FI117" i="31"/>
  <c r="FE117" i="31"/>
  <c r="FA117" i="31"/>
  <c r="EW117" i="31"/>
  <c r="GI117" i="31"/>
  <c r="GE117" i="31"/>
  <c r="GA117" i="31"/>
  <c r="FW117" i="31"/>
  <c r="FS117" i="31"/>
  <c r="FO117" i="31"/>
  <c r="FK117" i="31"/>
  <c r="FG117" i="31"/>
  <c r="FC117" i="31"/>
  <c r="EY117" i="31"/>
  <c r="GH117" i="31"/>
  <c r="FZ117" i="31"/>
  <c r="FR117" i="31"/>
  <c r="FJ117" i="31"/>
  <c r="FB117" i="31"/>
  <c r="GF117" i="31"/>
  <c r="FX117" i="31"/>
  <c r="FP117" i="31"/>
  <c r="FH117" i="31"/>
  <c r="EZ117" i="31"/>
  <c r="GD117" i="31"/>
  <c r="FV117" i="31"/>
  <c r="FN117" i="31"/>
  <c r="FF117" i="31"/>
  <c r="EX117" i="31"/>
  <c r="FL117" i="31"/>
  <c r="FD117" i="31"/>
  <c r="GB117" i="31"/>
  <c r="EV117" i="31"/>
  <c r="FT117" i="31"/>
  <c r="ER86" i="31"/>
  <c r="EN86" i="31"/>
  <c r="EJ86" i="31"/>
  <c r="EF86" i="31"/>
  <c r="EB86" i="31"/>
  <c r="DX86" i="31"/>
  <c r="DT86" i="31"/>
  <c r="DP86" i="31"/>
  <c r="DL86" i="31"/>
  <c r="DH86" i="31"/>
  <c r="EQ86" i="31"/>
  <c r="EM86" i="31"/>
  <c r="EI86" i="31"/>
  <c r="EE86" i="31"/>
  <c r="EA86" i="31"/>
  <c r="DW86" i="31"/>
  <c r="DS86" i="31"/>
  <c r="DO86" i="31"/>
  <c r="DK86" i="31"/>
  <c r="DG86" i="31"/>
  <c r="EP86" i="31"/>
  <c r="EL86" i="31"/>
  <c r="EH86" i="31"/>
  <c r="ED86" i="31"/>
  <c r="DZ86" i="31"/>
  <c r="DV86" i="31"/>
  <c r="DR86" i="31"/>
  <c r="DN86" i="31"/>
  <c r="DJ86" i="31"/>
  <c r="DF86" i="31"/>
  <c r="EO86" i="31"/>
  <c r="EK86" i="31"/>
  <c r="EG86" i="31"/>
  <c r="EC86" i="31"/>
  <c r="DY86" i="31"/>
  <c r="DU86" i="31"/>
  <c r="DQ86" i="31"/>
  <c r="DM86" i="31"/>
  <c r="DI86" i="31"/>
  <c r="DE86" i="31"/>
  <c r="EU120" i="31"/>
  <c r="EU87" i="31"/>
  <c r="EU53" i="31"/>
  <c r="GB20" i="31"/>
  <c r="FX20" i="31"/>
  <c r="FT20" i="31"/>
  <c r="FP20" i="31"/>
  <c r="FL20" i="31"/>
  <c r="FH20" i="31"/>
  <c r="FD20" i="31"/>
  <c r="EZ20" i="31"/>
  <c r="EV20" i="31"/>
  <c r="FZ20" i="31"/>
  <c r="FU20" i="31"/>
  <c r="FO20" i="31"/>
  <c r="FJ20" i="31"/>
  <c r="FE20" i="31"/>
  <c r="EY20" i="31"/>
  <c r="GD20" i="31"/>
  <c r="FY20" i="31"/>
  <c r="FS20" i="31"/>
  <c r="FN20" i="31"/>
  <c r="FI20" i="31"/>
  <c r="FC20" i="31"/>
  <c r="EX20" i="31"/>
  <c r="GC20" i="31"/>
  <c r="FW20" i="31"/>
  <c r="FR20" i="31"/>
  <c r="FM20" i="31"/>
  <c r="FG20" i="31"/>
  <c r="FB20" i="31"/>
  <c r="EW20" i="31"/>
  <c r="GA20" i="31"/>
  <c r="FV20" i="31"/>
  <c r="FQ20" i="31"/>
  <c r="FK20" i="31"/>
  <c r="FF20" i="31"/>
  <c r="FA20" i="31"/>
  <c r="N15" i="31"/>
  <c r="EU15" i="31"/>
  <c r="O14" i="31"/>
  <c r="DD15" i="31"/>
  <c r="I76" i="31"/>
  <c r="M4" i="31"/>
  <c r="GJ51" i="31"/>
  <c r="GF17" i="31"/>
  <c r="ER119" i="31"/>
  <c r="EN119" i="31"/>
  <c r="EJ119" i="31"/>
  <c r="EF119" i="31"/>
  <c r="EB119" i="31"/>
  <c r="DX119" i="31"/>
  <c r="DT119" i="31"/>
  <c r="DP119" i="31"/>
  <c r="DL119" i="31"/>
  <c r="DH119" i="31"/>
  <c r="EQ119" i="31"/>
  <c r="EM119" i="31"/>
  <c r="EI119" i="31"/>
  <c r="EE119" i="31"/>
  <c r="EA119" i="31"/>
  <c r="DW119" i="31"/>
  <c r="DS119" i="31"/>
  <c r="DO119" i="31"/>
  <c r="DK119" i="31"/>
  <c r="DG119" i="31"/>
  <c r="EP119" i="31"/>
  <c r="EL119" i="31"/>
  <c r="EH119" i="31"/>
  <c r="ED119" i="31"/>
  <c r="DZ119" i="31"/>
  <c r="DV119" i="31"/>
  <c r="DR119" i="31"/>
  <c r="DN119" i="31"/>
  <c r="DJ119" i="31"/>
  <c r="DF119" i="31"/>
  <c r="EG119" i="31"/>
  <c r="DQ119" i="31"/>
  <c r="EC119" i="31"/>
  <c r="DM119" i="31"/>
  <c r="EO119" i="31"/>
  <c r="DY119" i="31"/>
  <c r="DI119" i="31"/>
  <c r="DE119" i="31"/>
  <c r="EK119" i="31"/>
  <c r="DU119" i="31"/>
  <c r="GJ118" i="31"/>
  <c r="EO50" i="31"/>
  <c r="EK50" i="31"/>
  <c r="EG50" i="31"/>
  <c r="EC50" i="31"/>
  <c r="DY50" i="31"/>
  <c r="DU50" i="31"/>
  <c r="DQ50" i="31"/>
  <c r="DM50" i="31"/>
  <c r="DI50" i="31"/>
  <c r="DE50" i="31"/>
  <c r="EN50" i="31"/>
  <c r="EJ50" i="31"/>
  <c r="EF50" i="31"/>
  <c r="EB50" i="31"/>
  <c r="DX50" i="31"/>
  <c r="DT50" i="31"/>
  <c r="DP50" i="31"/>
  <c r="DL50" i="31"/>
  <c r="DH50" i="31"/>
  <c r="EQ50" i="31"/>
  <c r="EM50" i="31"/>
  <c r="EI50" i="31"/>
  <c r="EE50" i="31"/>
  <c r="EA50" i="31"/>
  <c r="DW50" i="31"/>
  <c r="DS50" i="31"/>
  <c r="DO50" i="31"/>
  <c r="DK50" i="31"/>
  <c r="DG50" i="31"/>
  <c r="EP50" i="31"/>
  <c r="EL50" i="31"/>
  <c r="EH50" i="31"/>
  <c r="ED50" i="31"/>
  <c r="DZ50" i="31"/>
  <c r="DV50" i="31"/>
  <c r="DR50" i="31"/>
  <c r="DN50" i="31"/>
  <c r="DJ50" i="31"/>
  <c r="DF50" i="31"/>
  <c r="EU21" i="31"/>
  <c r="DD21" i="31"/>
  <c r="O22" i="31"/>
  <c r="N21" i="31"/>
  <c r="GF19" i="31"/>
  <c r="GF52" i="31"/>
  <c r="GB52" i="31"/>
  <c r="FX52" i="31"/>
  <c r="FT52" i="31"/>
  <c r="FP52" i="31"/>
  <c r="FL52" i="31"/>
  <c r="FH52" i="31"/>
  <c r="FD52" i="31"/>
  <c r="EZ52" i="31"/>
  <c r="EV52" i="31"/>
  <c r="GE52" i="31"/>
  <c r="GA52" i="31"/>
  <c r="FW52" i="31"/>
  <c r="FS52" i="31"/>
  <c r="FO52" i="31"/>
  <c r="FK52" i="31"/>
  <c r="FG52" i="31"/>
  <c r="FC52" i="31"/>
  <c r="EY52" i="31"/>
  <c r="GH52" i="31"/>
  <c r="GD52" i="31"/>
  <c r="FZ52" i="31"/>
  <c r="FV52" i="31"/>
  <c r="FR52" i="31"/>
  <c r="FN52" i="31"/>
  <c r="FJ52" i="31"/>
  <c r="FF52" i="31"/>
  <c r="FB52" i="31"/>
  <c r="EX52" i="31"/>
  <c r="GG52" i="31"/>
  <c r="GC52" i="31"/>
  <c r="FY52" i="31"/>
  <c r="FU52" i="31"/>
  <c r="FQ52" i="31"/>
  <c r="FM52" i="31"/>
  <c r="FI52" i="31"/>
  <c r="FE52" i="31"/>
  <c r="FA52" i="31"/>
  <c r="EW52" i="31"/>
  <c r="GE50" i="31"/>
  <c r="GA50" i="31"/>
  <c r="FW50" i="31"/>
  <c r="FS50" i="31"/>
  <c r="FO50" i="31"/>
  <c r="FK50" i="31"/>
  <c r="FG50" i="31"/>
  <c r="FC50" i="31"/>
  <c r="EY50" i="31"/>
  <c r="GH50" i="31"/>
  <c r="GD50" i="31"/>
  <c r="FZ50" i="31"/>
  <c r="FV50" i="31"/>
  <c r="FR50" i="31"/>
  <c r="FN50" i="31"/>
  <c r="FJ50" i="31"/>
  <c r="FF50" i="31"/>
  <c r="FB50" i="31"/>
  <c r="EX50" i="31"/>
  <c r="GG50" i="31"/>
  <c r="GC50" i="31"/>
  <c r="FY50" i="31"/>
  <c r="FU50" i="31"/>
  <c r="FQ50" i="31"/>
  <c r="FM50" i="31"/>
  <c r="FI50" i="31"/>
  <c r="FE50" i="31"/>
  <c r="FA50" i="31"/>
  <c r="EW50" i="31"/>
  <c r="GF50" i="31"/>
  <c r="GB50" i="31"/>
  <c r="FX50" i="31"/>
  <c r="FT50" i="31"/>
  <c r="FP50" i="31"/>
  <c r="FL50" i="31"/>
  <c r="FH50" i="31"/>
  <c r="FD50" i="31"/>
  <c r="EZ50" i="31"/>
  <c r="EV50" i="31"/>
  <c r="EO19" i="31"/>
  <c r="ER84" i="31"/>
  <c r="EN84" i="31"/>
  <c r="EJ84" i="31"/>
  <c r="EF84" i="31"/>
  <c r="EB84" i="31"/>
  <c r="DX84" i="31"/>
  <c r="DT84" i="31"/>
  <c r="DP84" i="31"/>
  <c r="DL84" i="31"/>
  <c r="DH84" i="31"/>
  <c r="EP84" i="31"/>
  <c r="EL84" i="31"/>
  <c r="EH84" i="31"/>
  <c r="ED84" i="31"/>
  <c r="DZ84" i="31"/>
  <c r="DV84" i="31"/>
  <c r="DR84" i="31"/>
  <c r="DN84" i="31"/>
  <c r="DJ84" i="31"/>
  <c r="DF84" i="31"/>
  <c r="EO84" i="31"/>
  <c r="EK84" i="31"/>
  <c r="EG84" i="31"/>
  <c r="EC84" i="31"/>
  <c r="DY84" i="31"/>
  <c r="DU84" i="31"/>
  <c r="DQ84" i="31"/>
  <c r="DM84" i="31"/>
  <c r="DI84" i="31"/>
  <c r="DE84" i="31"/>
  <c r="EQ84" i="31"/>
  <c r="EA84" i="31"/>
  <c r="DK84" i="31"/>
  <c r="EM84" i="31"/>
  <c r="DW84" i="31"/>
  <c r="DG84" i="31"/>
  <c r="EI84" i="31"/>
  <c r="DS84" i="31"/>
  <c r="EE84" i="31"/>
  <c r="DO84" i="31"/>
  <c r="DD120" i="31"/>
  <c r="DD87" i="31"/>
  <c r="DD53" i="31"/>
  <c r="EM20" i="31"/>
  <c r="EI20" i="31"/>
  <c r="EE20" i="31"/>
  <c r="EA20" i="31"/>
  <c r="DW20" i="31"/>
  <c r="DS20" i="31"/>
  <c r="DO20" i="31"/>
  <c r="DK20" i="31"/>
  <c r="DG20" i="31"/>
  <c r="EJ20" i="31"/>
  <c r="ED20" i="31"/>
  <c r="DY20" i="31"/>
  <c r="DT20" i="31"/>
  <c r="DN20" i="31"/>
  <c r="DI20" i="31"/>
  <c r="EH20" i="31"/>
  <c r="EC20" i="31"/>
  <c r="DX20" i="31"/>
  <c r="DR20" i="31"/>
  <c r="DM20" i="31"/>
  <c r="DH20" i="31"/>
  <c r="EL20" i="31"/>
  <c r="EG20" i="31"/>
  <c r="EB20" i="31"/>
  <c r="DV20" i="31"/>
  <c r="DQ20" i="31"/>
  <c r="DL20" i="31"/>
  <c r="DF20" i="31"/>
  <c r="EK20" i="31"/>
  <c r="EF20" i="31"/>
  <c r="DZ20" i="31"/>
  <c r="DU20" i="31"/>
  <c r="DP20" i="31"/>
  <c r="DJ20" i="31"/>
  <c r="DE20" i="31"/>
  <c r="GJ85" i="31"/>
  <c r="DD116" i="31"/>
  <c r="DD83" i="31"/>
  <c r="DD49" i="31"/>
  <c r="EL16" i="31"/>
  <c r="EH16" i="31"/>
  <c r="ED16" i="31"/>
  <c r="DZ16" i="31"/>
  <c r="DV16" i="31"/>
  <c r="DR16" i="31"/>
  <c r="DN16" i="31"/>
  <c r="DJ16" i="31"/>
  <c r="DF16" i="31"/>
  <c r="EK16" i="31"/>
  <c r="EF16" i="31"/>
  <c r="EA16" i="31"/>
  <c r="DU16" i="31"/>
  <c r="DP16" i="31"/>
  <c r="DK16" i="31"/>
  <c r="DE16" i="31"/>
  <c r="EJ16" i="31"/>
  <c r="EE16" i="31"/>
  <c r="DY16" i="31"/>
  <c r="DT16" i="31"/>
  <c r="DO16" i="31"/>
  <c r="DI16" i="31"/>
  <c r="EI16" i="31"/>
  <c r="EC16" i="31"/>
  <c r="DX16" i="31"/>
  <c r="DS16" i="31"/>
  <c r="DM16" i="31"/>
  <c r="DH16" i="31"/>
  <c r="EM16" i="31"/>
  <c r="EG16" i="31"/>
  <c r="EB16" i="31"/>
  <c r="DW16" i="31"/>
  <c r="DQ16" i="31"/>
  <c r="DL16" i="31"/>
  <c r="DG16" i="31"/>
  <c r="GG86" i="31"/>
  <c r="GC86" i="31"/>
  <c r="FY86" i="31"/>
  <c r="FU86" i="31"/>
  <c r="FQ86" i="31"/>
  <c r="FM86" i="31"/>
  <c r="FI86" i="31"/>
  <c r="FE86" i="31"/>
  <c r="FA86" i="31"/>
  <c r="EW86" i="31"/>
  <c r="GF86" i="31"/>
  <c r="GB86" i="31"/>
  <c r="FX86" i="31"/>
  <c r="FT86" i="31"/>
  <c r="FP86" i="31"/>
  <c r="FL86" i="31"/>
  <c r="FH86" i="31"/>
  <c r="FD86" i="31"/>
  <c r="EZ86" i="31"/>
  <c r="EV86" i="31"/>
  <c r="GI86" i="31"/>
  <c r="GE86" i="31"/>
  <c r="GA86" i="31"/>
  <c r="FW86" i="31"/>
  <c r="FS86" i="31"/>
  <c r="FO86" i="31"/>
  <c r="FK86" i="31"/>
  <c r="FG86" i="31"/>
  <c r="FC86" i="31"/>
  <c r="EY86" i="31"/>
  <c r="GH86" i="31"/>
  <c r="GD86" i="31"/>
  <c r="FZ86" i="31"/>
  <c r="FV86" i="31"/>
  <c r="FR86" i="31"/>
  <c r="FN86" i="31"/>
  <c r="FJ86" i="31"/>
  <c r="FF86" i="31"/>
  <c r="FB86" i="31"/>
  <c r="EX86" i="31"/>
  <c r="GG84" i="31"/>
  <c r="GC84" i="31"/>
  <c r="FY84" i="31"/>
  <c r="FU84" i="31"/>
  <c r="FQ84" i="31"/>
  <c r="FM84" i="31"/>
  <c r="FI84" i="31"/>
  <c r="FE84" i="31"/>
  <c r="FA84" i="31"/>
  <c r="EW84" i="31"/>
  <c r="GI84" i="31"/>
  <c r="GE84" i="31"/>
  <c r="GA84" i="31"/>
  <c r="FW84" i="31"/>
  <c r="FS84" i="31"/>
  <c r="FO84" i="31"/>
  <c r="FK84" i="31"/>
  <c r="FG84" i="31"/>
  <c r="FC84" i="31"/>
  <c r="EY84" i="31"/>
  <c r="GH84" i="31"/>
  <c r="GD84" i="31"/>
  <c r="FZ84" i="31"/>
  <c r="FV84" i="31"/>
  <c r="FR84" i="31"/>
  <c r="FN84" i="31"/>
  <c r="FJ84" i="31"/>
  <c r="FF84" i="31"/>
  <c r="FB84" i="31"/>
  <c r="EX84" i="31"/>
  <c r="FX84" i="31"/>
  <c r="FH84" i="31"/>
  <c r="FT84" i="31"/>
  <c r="FD84" i="31"/>
  <c r="GF84" i="31"/>
  <c r="FP84" i="31"/>
  <c r="EZ84" i="31"/>
  <c r="GB84" i="31"/>
  <c r="FL84" i="31"/>
  <c r="EV84" i="31"/>
  <c r="EP52" i="31"/>
  <c r="EL52" i="31"/>
  <c r="EH52" i="31"/>
  <c r="ED52" i="31"/>
  <c r="DZ52" i="31"/>
  <c r="DV52" i="31"/>
  <c r="DR52" i="31"/>
  <c r="DN52" i="31"/>
  <c r="DJ52" i="31"/>
  <c r="DF52" i="31"/>
  <c r="EO52" i="31"/>
  <c r="EK52" i="31"/>
  <c r="EG52" i="31"/>
  <c r="EC52" i="31"/>
  <c r="DY52" i="31"/>
  <c r="DU52" i="31"/>
  <c r="DQ52" i="31"/>
  <c r="DM52" i="31"/>
  <c r="DI52" i="31"/>
  <c r="DE52" i="31"/>
  <c r="EN52" i="31"/>
  <c r="EJ52" i="31"/>
  <c r="EF52" i="31"/>
  <c r="EB52" i="31"/>
  <c r="DX52" i="31"/>
  <c r="DT52" i="31"/>
  <c r="DP52" i="31"/>
  <c r="DL52" i="31"/>
  <c r="DH52" i="31"/>
  <c r="EQ52" i="31"/>
  <c r="EM52" i="31"/>
  <c r="EI52" i="31"/>
  <c r="EE52" i="31"/>
  <c r="EA52" i="31"/>
  <c r="DW52" i="31"/>
  <c r="DS52" i="31"/>
  <c r="DO52" i="31"/>
  <c r="DK52" i="31"/>
  <c r="DG52" i="31"/>
  <c r="ER117" i="31"/>
  <c r="EN117" i="31"/>
  <c r="EJ117" i="31"/>
  <c r="EF117" i="31"/>
  <c r="EB117" i="31"/>
  <c r="DX117" i="31"/>
  <c r="DT117" i="31"/>
  <c r="DP117" i="31"/>
  <c r="DL117" i="31"/>
  <c r="DH117" i="31"/>
  <c r="EP117" i="31"/>
  <c r="EL117" i="31"/>
  <c r="EH117" i="31"/>
  <c r="ED117" i="31"/>
  <c r="DZ117" i="31"/>
  <c r="DV117" i="31"/>
  <c r="DR117" i="31"/>
  <c r="DN117" i="31"/>
  <c r="DJ117" i="31"/>
  <c r="EK117" i="31"/>
  <c r="EC117" i="31"/>
  <c r="DU117" i="31"/>
  <c r="DM117" i="31"/>
  <c r="DF117" i="31"/>
  <c r="EQ117" i="31"/>
  <c r="EI117" i="31"/>
  <c r="EA117" i="31"/>
  <c r="DS117" i="31"/>
  <c r="DK117" i="31"/>
  <c r="DE117" i="31"/>
  <c r="EO117" i="31"/>
  <c r="EG117" i="31"/>
  <c r="DY117" i="31"/>
  <c r="DQ117" i="31"/>
  <c r="DI117" i="31"/>
  <c r="EE117" i="31"/>
  <c r="DW117" i="31"/>
  <c r="DO117" i="31"/>
  <c r="EM117" i="31"/>
  <c r="DG117" i="31"/>
  <c r="EU116" i="31"/>
  <c r="EU83" i="31"/>
  <c r="EU49" i="31"/>
  <c r="GA16" i="31"/>
  <c r="FW16" i="31"/>
  <c r="FS16" i="31"/>
  <c r="FO16" i="31"/>
  <c r="FK16" i="31"/>
  <c r="FG16" i="31"/>
  <c r="FC16" i="31"/>
  <c r="EY16" i="31"/>
  <c r="GB16" i="31"/>
  <c r="FV16" i="31"/>
  <c r="FQ16" i="31"/>
  <c r="FL16" i="31"/>
  <c r="FF16" i="31"/>
  <c r="FA16" i="31"/>
  <c r="EV16" i="31"/>
  <c r="FZ16" i="31"/>
  <c r="FU16" i="31"/>
  <c r="FP16" i="31"/>
  <c r="FJ16" i="31"/>
  <c r="FE16" i="31"/>
  <c r="EZ16" i="31"/>
  <c r="GD16" i="31"/>
  <c r="FY16" i="31"/>
  <c r="FT16" i="31"/>
  <c r="FN16" i="31"/>
  <c r="FI16" i="31"/>
  <c r="FD16" i="31"/>
  <c r="EX16" i="31"/>
  <c r="GC16" i="31"/>
  <c r="FX16" i="31"/>
  <c r="FR16" i="31"/>
  <c r="FM16" i="31"/>
  <c r="FH16" i="31"/>
  <c r="FB16" i="31"/>
  <c r="EW16" i="31"/>
  <c r="K4" i="27"/>
  <c r="L4" i="27" s="1"/>
  <c r="M4" i="27"/>
  <c r="M43" i="27"/>
  <c r="M49" i="27"/>
  <c r="M71" i="27"/>
  <c r="M61" i="27"/>
  <c r="M69" i="27"/>
  <c r="M41" i="27"/>
  <c r="M47" i="27"/>
  <c r="M57" i="27"/>
  <c r="M67" i="27"/>
  <c r="M59" i="27"/>
  <c r="M45" i="27"/>
  <c r="M63" i="27"/>
  <c r="M51" i="27"/>
  <c r="M55" i="27"/>
  <c r="M65" i="27"/>
  <c r="M53" i="27"/>
  <c r="M7" i="27"/>
  <c r="U4" i="20"/>
  <c r="DD120" i="27"/>
  <c r="DD87" i="27"/>
  <c r="DD53" i="27"/>
  <c r="EK20" i="27"/>
  <c r="EG20" i="27"/>
  <c r="EC20" i="27"/>
  <c r="DY20" i="27"/>
  <c r="DU20" i="27"/>
  <c r="DQ20" i="27"/>
  <c r="DM20" i="27"/>
  <c r="DI20" i="27"/>
  <c r="DE20" i="27"/>
  <c r="EM20" i="27"/>
  <c r="EH20" i="27"/>
  <c r="EB20" i="27"/>
  <c r="DW20" i="27"/>
  <c r="DR20" i="27"/>
  <c r="DL20" i="27"/>
  <c r="DG20" i="27"/>
  <c r="EL20" i="27"/>
  <c r="EF20" i="27"/>
  <c r="EA20" i="27"/>
  <c r="DV20" i="27"/>
  <c r="DP20" i="27"/>
  <c r="DK20" i="27"/>
  <c r="DF20" i="27"/>
  <c r="EJ20" i="27"/>
  <c r="EE20" i="27"/>
  <c r="DZ20" i="27"/>
  <c r="DT20" i="27"/>
  <c r="DO20" i="27"/>
  <c r="DJ20" i="27"/>
  <c r="EI20" i="27"/>
  <c r="ED20" i="27"/>
  <c r="DX20" i="27"/>
  <c r="DS20" i="27"/>
  <c r="DN20" i="27"/>
  <c r="DH20" i="27"/>
  <c r="GI86" i="27"/>
  <c r="GE86" i="27"/>
  <c r="GA86" i="27"/>
  <c r="FW86" i="27"/>
  <c r="FS86" i="27"/>
  <c r="FO86" i="27"/>
  <c r="FK86" i="27"/>
  <c r="FG86" i="27"/>
  <c r="FC86" i="27"/>
  <c r="EY86" i="27"/>
  <c r="GH86" i="27"/>
  <c r="GD86" i="27"/>
  <c r="FZ86" i="27"/>
  <c r="FV86" i="27"/>
  <c r="FR86" i="27"/>
  <c r="FN86" i="27"/>
  <c r="FJ86" i="27"/>
  <c r="FF86" i="27"/>
  <c r="FB86" i="27"/>
  <c r="EX86" i="27"/>
  <c r="GG86" i="27"/>
  <c r="GC86" i="27"/>
  <c r="FY86" i="27"/>
  <c r="FU86" i="27"/>
  <c r="FQ86" i="27"/>
  <c r="FM86" i="27"/>
  <c r="FI86" i="27"/>
  <c r="FE86" i="27"/>
  <c r="FA86" i="27"/>
  <c r="EW86" i="27"/>
  <c r="GB86" i="27"/>
  <c r="FL86" i="27"/>
  <c r="EV86" i="27"/>
  <c r="FX86" i="27"/>
  <c r="FH86" i="27"/>
  <c r="FT86" i="27"/>
  <c r="FD86" i="27"/>
  <c r="GF86" i="27"/>
  <c r="FP86" i="27"/>
  <c r="EZ86" i="27"/>
  <c r="EP84" i="27"/>
  <c r="EL84" i="27"/>
  <c r="EH84" i="27"/>
  <c r="ED84" i="27"/>
  <c r="DZ84" i="27"/>
  <c r="DV84" i="27"/>
  <c r="DR84" i="27"/>
  <c r="DN84" i="27"/>
  <c r="DJ84" i="27"/>
  <c r="DF84" i="27"/>
  <c r="EO84" i="27"/>
  <c r="EK84" i="27"/>
  <c r="EG84" i="27"/>
  <c r="EC84" i="27"/>
  <c r="DY84" i="27"/>
  <c r="DU84" i="27"/>
  <c r="DQ84" i="27"/>
  <c r="DM84" i="27"/>
  <c r="DI84" i="27"/>
  <c r="DE84" i="27"/>
  <c r="ER84" i="27"/>
  <c r="EN84" i="27"/>
  <c r="EJ84" i="27"/>
  <c r="EF84" i="27"/>
  <c r="EB84" i="27"/>
  <c r="DX84" i="27"/>
  <c r="DT84" i="27"/>
  <c r="DP84" i="27"/>
  <c r="DL84" i="27"/>
  <c r="DH84" i="27"/>
  <c r="EM84" i="27"/>
  <c r="DW84" i="27"/>
  <c r="DG84" i="27"/>
  <c r="EI84" i="27"/>
  <c r="DS84" i="27"/>
  <c r="EE84" i="27"/>
  <c r="DO84" i="27"/>
  <c r="EQ84" i="27"/>
  <c r="EA84" i="27"/>
  <c r="DK84" i="27"/>
  <c r="GJ118" i="27"/>
  <c r="ES118" i="27"/>
  <c r="DD116" i="27"/>
  <c r="DD83" i="27"/>
  <c r="DD49" i="27"/>
  <c r="EJ16" i="27"/>
  <c r="EF16" i="27"/>
  <c r="EB16" i="27"/>
  <c r="DX16" i="27"/>
  <c r="DT16" i="27"/>
  <c r="DP16" i="27"/>
  <c r="DL16" i="27"/>
  <c r="DH16" i="27"/>
  <c r="EI16" i="27"/>
  <c r="ED16" i="27"/>
  <c r="DY16" i="27"/>
  <c r="DS16" i="27"/>
  <c r="DN16" i="27"/>
  <c r="DI16" i="27"/>
  <c r="EK16" i="27"/>
  <c r="DZ16" i="27"/>
  <c r="DU16" i="27"/>
  <c r="DJ16" i="27"/>
  <c r="EM16" i="27"/>
  <c r="EH16" i="27"/>
  <c r="EC16" i="27"/>
  <c r="DW16" i="27"/>
  <c r="DR16" i="27"/>
  <c r="DM16" i="27"/>
  <c r="DG16" i="27"/>
  <c r="EL16" i="27"/>
  <c r="EG16" i="27"/>
  <c r="EA16" i="27"/>
  <c r="DV16" i="27"/>
  <c r="DQ16" i="27"/>
  <c r="DK16" i="27"/>
  <c r="DF16" i="27"/>
  <c r="EE16" i="27"/>
  <c r="DO16" i="27"/>
  <c r="DE16" i="27"/>
  <c r="EP86" i="27"/>
  <c r="EL86" i="27"/>
  <c r="EH86" i="27"/>
  <c r="ED86" i="27"/>
  <c r="DZ86" i="27"/>
  <c r="DV86" i="27"/>
  <c r="DR86" i="27"/>
  <c r="DN86" i="27"/>
  <c r="DJ86" i="27"/>
  <c r="DF86" i="27"/>
  <c r="EO86" i="27"/>
  <c r="EK86" i="27"/>
  <c r="EG86" i="27"/>
  <c r="EC86" i="27"/>
  <c r="DY86" i="27"/>
  <c r="DU86" i="27"/>
  <c r="DQ86" i="27"/>
  <c r="DM86" i="27"/>
  <c r="DI86" i="27"/>
  <c r="DE86" i="27"/>
  <c r="ER86" i="27"/>
  <c r="EN86" i="27"/>
  <c r="EJ86" i="27"/>
  <c r="EF86" i="27"/>
  <c r="EB86" i="27"/>
  <c r="DX86" i="27"/>
  <c r="DT86" i="27"/>
  <c r="DP86" i="27"/>
  <c r="DL86" i="27"/>
  <c r="DH86" i="27"/>
  <c r="EE86" i="27"/>
  <c r="DO86" i="27"/>
  <c r="EQ86" i="27"/>
  <c r="EA86" i="27"/>
  <c r="DK86" i="27"/>
  <c r="EM86" i="27"/>
  <c r="DW86" i="27"/>
  <c r="DG86" i="27"/>
  <c r="EI86" i="27"/>
  <c r="DS86" i="27"/>
  <c r="GH117" i="27"/>
  <c r="GD117" i="27"/>
  <c r="FZ117" i="27"/>
  <c r="FV117" i="27"/>
  <c r="FR117" i="27"/>
  <c r="FN117" i="27"/>
  <c r="FJ117" i="27"/>
  <c r="FF117" i="27"/>
  <c r="FB117" i="27"/>
  <c r="EX117" i="27"/>
  <c r="GG117" i="27"/>
  <c r="GB117" i="27"/>
  <c r="FW117" i="27"/>
  <c r="FQ117" i="27"/>
  <c r="FL117" i="27"/>
  <c r="FG117" i="27"/>
  <c r="FA117" i="27"/>
  <c r="EV117" i="27"/>
  <c r="GF117" i="27"/>
  <c r="GA117" i="27"/>
  <c r="FU117" i="27"/>
  <c r="FP117" i="27"/>
  <c r="FK117" i="27"/>
  <c r="FE117" i="27"/>
  <c r="EZ117" i="27"/>
  <c r="GE117" i="27"/>
  <c r="FY117" i="27"/>
  <c r="FT117" i="27"/>
  <c r="FO117" i="27"/>
  <c r="FI117" i="27"/>
  <c r="FD117" i="27"/>
  <c r="EY117" i="27"/>
  <c r="GC117" i="27"/>
  <c r="FH117" i="27"/>
  <c r="FX117" i="27"/>
  <c r="FC117" i="27"/>
  <c r="FS117" i="27"/>
  <c r="EW117" i="27"/>
  <c r="GI117" i="27"/>
  <c r="FM117" i="27"/>
  <c r="ES85" i="27"/>
  <c r="EU116" i="27"/>
  <c r="EU83" i="27"/>
  <c r="EU49" i="27"/>
  <c r="GC16" i="27"/>
  <c r="FY16" i="27"/>
  <c r="FU16" i="27"/>
  <c r="FQ16" i="27"/>
  <c r="FM16" i="27"/>
  <c r="FI16" i="27"/>
  <c r="FE16" i="27"/>
  <c r="FA16" i="27"/>
  <c r="EW16" i="27"/>
  <c r="FZ16" i="27"/>
  <c r="FT16" i="27"/>
  <c r="FO16" i="27"/>
  <c r="FJ16" i="27"/>
  <c r="FD16" i="27"/>
  <c r="EY16" i="27"/>
  <c r="GA16" i="27"/>
  <c r="FV16" i="27"/>
  <c r="FP16" i="27"/>
  <c r="FK16" i="27"/>
  <c r="FF16" i="27"/>
  <c r="EZ16" i="27"/>
  <c r="GD16" i="27"/>
  <c r="FX16" i="27"/>
  <c r="FS16" i="27"/>
  <c r="FN16" i="27"/>
  <c r="FH16" i="27"/>
  <c r="FC16" i="27"/>
  <c r="EX16" i="27"/>
  <c r="GB16" i="27"/>
  <c r="FW16" i="27"/>
  <c r="FR16" i="27"/>
  <c r="FL16" i="27"/>
  <c r="FG16" i="27"/>
  <c r="FB16" i="27"/>
  <c r="EV16" i="27"/>
  <c r="EO119" i="27"/>
  <c r="EK119" i="27"/>
  <c r="EG119" i="27"/>
  <c r="EC119" i="27"/>
  <c r="DY119" i="27"/>
  <c r="DU119" i="27"/>
  <c r="DQ119" i="27"/>
  <c r="DM119" i="27"/>
  <c r="DI119" i="27"/>
  <c r="DE119" i="27"/>
  <c r="ER119" i="27"/>
  <c r="EM119" i="27"/>
  <c r="EH119" i="27"/>
  <c r="EB119" i="27"/>
  <c r="DW119" i="27"/>
  <c r="DR119" i="27"/>
  <c r="DL119" i="27"/>
  <c r="DG119" i="27"/>
  <c r="EN119" i="27"/>
  <c r="EF119" i="27"/>
  <c r="DZ119" i="27"/>
  <c r="DS119" i="27"/>
  <c r="DK119" i="27"/>
  <c r="EL119" i="27"/>
  <c r="EE119" i="27"/>
  <c r="DX119" i="27"/>
  <c r="DP119" i="27"/>
  <c r="DJ119" i="27"/>
  <c r="EQ119" i="27"/>
  <c r="EJ119" i="27"/>
  <c r="ED119" i="27"/>
  <c r="DV119" i="27"/>
  <c r="DO119" i="27"/>
  <c r="DH119" i="27"/>
  <c r="EP119" i="27"/>
  <c r="DN119" i="27"/>
  <c r="EI119" i="27"/>
  <c r="DF119" i="27"/>
  <c r="EA119" i="27"/>
  <c r="DT119" i="27"/>
  <c r="EU120" i="27"/>
  <c r="EU87" i="27"/>
  <c r="EU53" i="27"/>
  <c r="GD20" i="27"/>
  <c r="FZ20" i="27"/>
  <c r="FV20" i="27"/>
  <c r="FR20" i="27"/>
  <c r="FN20" i="27"/>
  <c r="FJ20" i="27"/>
  <c r="FF20" i="27"/>
  <c r="FB20" i="27"/>
  <c r="EX20" i="27"/>
  <c r="GC20" i="27"/>
  <c r="FX20" i="27"/>
  <c r="FS20" i="27"/>
  <c r="FM20" i="27"/>
  <c r="FH20" i="27"/>
  <c r="FC20" i="27"/>
  <c r="EW20" i="27"/>
  <c r="GB20" i="27"/>
  <c r="FW20" i="27"/>
  <c r="FQ20" i="27"/>
  <c r="FL20" i="27"/>
  <c r="FG20" i="27"/>
  <c r="FA20" i="27"/>
  <c r="EV20" i="27"/>
  <c r="GA20" i="27"/>
  <c r="FU20" i="27"/>
  <c r="FP20" i="27"/>
  <c r="FK20" i="27"/>
  <c r="FE20" i="27"/>
  <c r="EZ20" i="27"/>
  <c r="FY20" i="27"/>
  <c r="FT20" i="27"/>
  <c r="FO20" i="27"/>
  <c r="FI20" i="27"/>
  <c r="FD20" i="27"/>
  <c r="EY20" i="27"/>
  <c r="GF17" i="27"/>
  <c r="GH119" i="27"/>
  <c r="GD119" i="27"/>
  <c r="FZ119" i="27"/>
  <c r="FV119" i="27"/>
  <c r="FR119" i="27"/>
  <c r="FN119" i="27"/>
  <c r="FJ119" i="27"/>
  <c r="FF119" i="27"/>
  <c r="FB119" i="27"/>
  <c r="EX119" i="27"/>
  <c r="GF119" i="27"/>
  <c r="GA119" i="27"/>
  <c r="FU119" i="27"/>
  <c r="FP119" i="27"/>
  <c r="FK119" i="27"/>
  <c r="FE119" i="27"/>
  <c r="EZ119" i="27"/>
  <c r="GE119" i="27"/>
  <c r="FY119" i="27"/>
  <c r="FT119" i="27"/>
  <c r="FO119" i="27"/>
  <c r="FI119" i="27"/>
  <c r="FD119" i="27"/>
  <c r="EY119" i="27"/>
  <c r="GC119" i="27"/>
  <c r="FS119" i="27"/>
  <c r="FH119" i="27"/>
  <c r="EW119" i="27"/>
  <c r="GB119" i="27"/>
  <c r="FQ119" i="27"/>
  <c r="FG119" i="27"/>
  <c r="EV119" i="27"/>
  <c r="GI119" i="27"/>
  <c r="FX119" i="27"/>
  <c r="FM119" i="27"/>
  <c r="FC119" i="27"/>
  <c r="GG119" i="27"/>
  <c r="FW119" i="27"/>
  <c r="FL119" i="27"/>
  <c r="FA119" i="27"/>
  <c r="EO117" i="27"/>
  <c r="EK117" i="27"/>
  <c r="EG117" i="27"/>
  <c r="EC117" i="27"/>
  <c r="DY117" i="27"/>
  <c r="DU117" i="27"/>
  <c r="DQ117" i="27"/>
  <c r="DM117" i="27"/>
  <c r="DI117" i="27"/>
  <c r="DE117" i="27"/>
  <c r="EP117" i="27"/>
  <c r="EJ117" i="27"/>
  <c r="EE117" i="27"/>
  <c r="DZ117" i="27"/>
  <c r="DT117" i="27"/>
  <c r="DO117" i="27"/>
  <c r="DJ117" i="27"/>
  <c r="EN117" i="27"/>
  <c r="EI117" i="27"/>
  <c r="ED117" i="27"/>
  <c r="DX117" i="27"/>
  <c r="DS117" i="27"/>
  <c r="DN117" i="27"/>
  <c r="DH117" i="27"/>
  <c r="ER117" i="27"/>
  <c r="EM117" i="27"/>
  <c r="EH117" i="27"/>
  <c r="EB117" i="27"/>
  <c r="DW117" i="27"/>
  <c r="DR117" i="27"/>
  <c r="DL117" i="27"/>
  <c r="DG117" i="27"/>
  <c r="EL117" i="27"/>
  <c r="DP117" i="27"/>
  <c r="EF117" i="27"/>
  <c r="DK117" i="27"/>
  <c r="EA117" i="27"/>
  <c r="DF117" i="27"/>
  <c r="EQ117" i="27"/>
  <c r="DV117" i="27"/>
  <c r="O14" i="27"/>
  <c r="EU15" i="27"/>
  <c r="DD15" i="27"/>
  <c r="N15" i="27"/>
  <c r="GJ51" i="27"/>
  <c r="EO19" i="27"/>
  <c r="O22" i="27"/>
  <c r="EU21" i="27"/>
  <c r="DD21" i="27"/>
  <c r="N21" i="27"/>
  <c r="GH50" i="27"/>
  <c r="GD50" i="27"/>
  <c r="FZ50" i="27"/>
  <c r="FV50" i="27"/>
  <c r="FR50" i="27"/>
  <c r="FN50" i="27"/>
  <c r="FJ50" i="27"/>
  <c r="FF50" i="27"/>
  <c r="FB50" i="27"/>
  <c r="EX50" i="27"/>
  <c r="GG50" i="27"/>
  <c r="GC50" i="27"/>
  <c r="FY50" i="27"/>
  <c r="FU50" i="27"/>
  <c r="FQ50" i="27"/>
  <c r="FM50" i="27"/>
  <c r="FI50" i="27"/>
  <c r="FE50" i="27"/>
  <c r="FA50" i="27"/>
  <c r="EW50" i="27"/>
  <c r="GF50" i="27"/>
  <c r="GB50" i="27"/>
  <c r="FX50" i="27"/>
  <c r="FT50" i="27"/>
  <c r="FP50" i="27"/>
  <c r="FL50" i="27"/>
  <c r="FH50" i="27"/>
  <c r="FD50" i="27"/>
  <c r="EZ50" i="27"/>
  <c r="EV50" i="27"/>
  <c r="GE50" i="27"/>
  <c r="GA50" i="27"/>
  <c r="FW50" i="27"/>
  <c r="FS50" i="27"/>
  <c r="FO50" i="27"/>
  <c r="FK50" i="27"/>
  <c r="FG50" i="27"/>
  <c r="FC50" i="27"/>
  <c r="EY50" i="27"/>
  <c r="GJ85" i="27"/>
  <c r="GF19" i="27"/>
  <c r="EO17" i="27"/>
  <c r="I76" i="27"/>
  <c r="EO52" i="27"/>
  <c r="EK52" i="27"/>
  <c r="EG52" i="27"/>
  <c r="EC52" i="27"/>
  <c r="DY52" i="27"/>
  <c r="DU52" i="27"/>
  <c r="DQ52" i="27"/>
  <c r="DM52" i="27"/>
  <c r="DI52" i="27"/>
  <c r="DE52" i="27"/>
  <c r="EN52" i="27"/>
  <c r="EJ52" i="27"/>
  <c r="EF52" i="27"/>
  <c r="EB52" i="27"/>
  <c r="DX52" i="27"/>
  <c r="DT52" i="27"/>
  <c r="DP52" i="27"/>
  <c r="DL52" i="27"/>
  <c r="DH52" i="27"/>
  <c r="EQ52" i="27"/>
  <c r="EM52" i="27"/>
  <c r="EI52" i="27"/>
  <c r="EE52" i="27"/>
  <c r="EA52" i="27"/>
  <c r="DW52" i="27"/>
  <c r="DS52" i="27"/>
  <c r="DO52" i="27"/>
  <c r="DK52" i="27"/>
  <c r="DG52" i="27"/>
  <c r="EP52" i="27"/>
  <c r="EL52" i="27"/>
  <c r="EH52" i="27"/>
  <c r="ED52" i="27"/>
  <c r="DZ52" i="27"/>
  <c r="DV52" i="27"/>
  <c r="DR52" i="27"/>
  <c r="DN52" i="27"/>
  <c r="DJ52" i="27"/>
  <c r="DF52" i="27"/>
  <c r="ES51" i="27"/>
  <c r="GI84" i="27"/>
  <c r="GE84" i="27"/>
  <c r="GA84" i="27"/>
  <c r="FW84" i="27"/>
  <c r="FS84" i="27"/>
  <c r="FO84" i="27"/>
  <c r="FK84" i="27"/>
  <c r="FG84" i="27"/>
  <c r="FC84" i="27"/>
  <c r="EY84" i="27"/>
  <c r="GH84" i="27"/>
  <c r="GD84" i="27"/>
  <c r="FZ84" i="27"/>
  <c r="FV84" i="27"/>
  <c r="FR84" i="27"/>
  <c r="FN84" i="27"/>
  <c r="FJ84" i="27"/>
  <c r="FF84" i="27"/>
  <c r="FB84" i="27"/>
  <c r="EX84" i="27"/>
  <c r="GG84" i="27"/>
  <c r="GC84" i="27"/>
  <c r="FY84" i="27"/>
  <c r="FU84" i="27"/>
  <c r="FQ84" i="27"/>
  <c r="FM84" i="27"/>
  <c r="FI84" i="27"/>
  <c r="FE84" i="27"/>
  <c r="FA84" i="27"/>
  <c r="EW84" i="27"/>
  <c r="FT84" i="27"/>
  <c r="FD84" i="27"/>
  <c r="GF84" i="27"/>
  <c r="FP84" i="27"/>
  <c r="EZ84" i="27"/>
  <c r="GB84" i="27"/>
  <c r="FL84" i="27"/>
  <c r="EV84" i="27"/>
  <c r="FX84" i="27"/>
  <c r="FH84" i="27"/>
  <c r="GE52" i="27"/>
  <c r="GA52" i="27"/>
  <c r="FW52" i="27"/>
  <c r="FS52" i="27"/>
  <c r="FO52" i="27"/>
  <c r="FK52" i="27"/>
  <c r="FG52" i="27"/>
  <c r="FC52" i="27"/>
  <c r="EY52" i="27"/>
  <c r="GH52" i="27"/>
  <c r="GD52" i="27"/>
  <c r="FZ52" i="27"/>
  <c r="FV52" i="27"/>
  <c r="FR52" i="27"/>
  <c r="FN52" i="27"/>
  <c r="FJ52" i="27"/>
  <c r="FF52" i="27"/>
  <c r="FB52" i="27"/>
  <c r="EX52" i="27"/>
  <c r="GG52" i="27"/>
  <c r="GC52" i="27"/>
  <c r="FY52" i="27"/>
  <c r="FU52" i="27"/>
  <c r="FQ52" i="27"/>
  <c r="FM52" i="27"/>
  <c r="FI52" i="27"/>
  <c r="FE52" i="27"/>
  <c r="FA52" i="27"/>
  <c r="EW52" i="27"/>
  <c r="GF52" i="27"/>
  <c r="GB52" i="27"/>
  <c r="FX52" i="27"/>
  <c r="FT52" i="27"/>
  <c r="FP52" i="27"/>
  <c r="FL52" i="27"/>
  <c r="FH52" i="27"/>
  <c r="FD52" i="27"/>
  <c r="EZ52" i="27"/>
  <c r="EV52" i="27"/>
  <c r="EN50" i="27"/>
  <c r="EJ50" i="27"/>
  <c r="EF50" i="27"/>
  <c r="EB50" i="27"/>
  <c r="DX50" i="27"/>
  <c r="DT50" i="27"/>
  <c r="DP50" i="27"/>
  <c r="DL50" i="27"/>
  <c r="DH50" i="27"/>
  <c r="EQ50" i="27"/>
  <c r="EM50" i="27"/>
  <c r="EI50" i="27"/>
  <c r="EE50" i="27"/>
  <c r="EA50" i="27"/>
  <c r="DW50" i="27"/>
  <c r="DS50" i="27"/>
  <c r="DO50" i="27"/>
  <c r="DK50" i="27"/>
  <c r="DG50" i="27"/>
  <c r="EP50" i="27"/>
  <c r="EL50" i="27"/>
  <c r="EH50" i="27"/>
  <c r="ED50" i="27"/>
  <c r="DZ50" i="27"/>
  <c r="DV50" i="27"/>
  <c r="DR50" i="27"/>
  <c r="DN50" i="27"/>
  <c r="DJ50" i="27"/>
  <c r="DF50" i="27"/>
  <c r="EO50" i="27"/>
  <c r="EK50" i="27"/>
  <c r="EG50" i="27"/>
  <c r="EC50" i="27"/>
  <c r="DY50" i="27"/>
  <c r="DU50" i="27"/>
  <c r="DQ50" i="27"/>
  <c r="DM50" i="27"/>
  <c r="DI50" i="27"/>
  <c r="DE50" i="27"/>
  <c r="E13" i="20"/>
  <c r="C12" i="20" s="1"/>
  <c r="D12" i="20" s="1"/>
  <c r="I13" i="20"/>
  <c r="K12" i="20" s="1"/>
  <c r="L12" i="20" s="1"/>
  <c r="E10" i="20"/>
  <c r="C9" i="20" s="1"/>
  <c r="D9" i="20" s="1"/>
  <c r="I10" i="20"/>
  <c r="K9" i="20" s="1"/>
  <c r="L9" i="20" s="1"/>
  <c r="I12" i="20"/>
  <c r="K13" i="20" s="1"/>
  <c r="L13" i="20" s="1"/>
  <c r="E12" i="20"/>
  <c r="I9" i="20"/>
  <c r="K10" i="20" s="1"/>
  <c r="L10" i="20" s="1"/>
  <c r="E9" i="20"/>
  <c r="E2" i="20"/>
  <c r="G3" i="20" s="1"/>
  <c r="H3" i="20" s="1"/>
  <c r="I3" i="20"/>
  <c r="K2" i="20" s="1"/>
  <c r="L2" i="20" s="1"/>
  <c r="I2" i="20"/>
  <c r="K3" i="20" s="1"/>
  <c r="L3" i="20" s="1"/>
  <c r="E3" i="20"/>
  <c r="C2" i="20" s="1"/>
  <c r="D2" i="20" s="1"/>
  <c r="E5" i="20"/>
  <c r="I5" i="20"/>
  <c r="K6" i="20" s="1"/>
  <c r="L6" i="20" s="1"/>
  <c r="I6" i="20"/>
  <c r="K5" i="20" s="1"/>
  <c r="L5" i="20" s="1"/>
  <c r="E6" i="20"/>
  <c r="C5" i="20" s="1"/>
  <c r="D5" i="20" s="1"/>
  <c r="B29" i="20" l="1"/>
  <c r="D28" i="20"/>
  <c r="G28" i="20" s="1"/>
  <c r="J28" i="20" s="1"/>
  <c r="M28" i="20" s="1"/>
  <c r="R24" i="20"/>
  <c r="U24" i="20" s="1"/>
  <c r="X24" i="20" s="1"/>
  <c r="AA24" i="20" s="1"/>
  <c r="P27" i="20"/>
  <c r="AF24" i="20"/>
  <c r="AI24" i="20" s="1"/>
  <c r="AL24" i="20" s="1"/>
  <c r="AO24" i="20" s="1"/>
  <c r="AD27" i="20"/>
  <c r="ES18" i="31"/>
  <c r="P18" i="31" s="1"/>
  <c r="GJ50" i="31"/>
  <c r="GJ18" i="31"/>
  <c r="Q18" i="31" s="1"/>
  <c r="GF16" i="31"/>
  <c r="GI83" i="31"/>
  <c r="GE83" i="31"/>
  <c r="GA83" i="31"/>
  <c r="FW83" i="31"/>
  <c r="FS83" i="31"/>
  <c r="GG83" i="31"/>
  <c r="GC83" i="31"/>
  <c r="FY83" i="31"/>
  <c r="FU83" i="31"/>
  <c r="FQ83" i="31"/>
  <c r="FM83" i="31"/>
  <c r="FI83" i="31"/>
  <c r="FE83" i="31"/>
  <c r="FA83" i="31"/>
  <c r="EW83" i="31"/>
  <c r="GF83" i="31"/>
  <c r="GB83" i="31"/>
  <c r="FX83" i="31"/>
  <c r="FT83" i="31"/>
  <c r="FP83" i="31"/>
  <c r="FL83" i="31"/>
  <c r="FH83" i="31"/>
  <c r="FD83" i="31"/>
  <c r="EZ83" i="31"/>
  <c r="EV83" i="31"/>
  <c r="GH83" i="31"/>
  <c r="FR83" i="31"/>
  <c r="FJ83" i="31"/>
  <c r="FB83" i="31"/>
  <c r="GD83" i="31"/>
  <c r="FO83" i="31"/>
  <c r="FG83" i="31"/>
  <c r="EY83" i="31"/>
  <c r="FZ83" i="31"/>
  <c r="FN83" i="31"/>
  <c r="FF83" i="31"/>
  <c r="EX83" i="31"/>
  <c r="FV83" i="31"/>
  <c r="FK83" i="31"/>
  <c r="FC83" i="31"/>
  <c r="ES117" i="31"/>
  <c r="EO16" i="31"/>
  <c r="EQ49" i="31"/>
  <c r="EM49" i="31"/>
  <c r="EI49" i="31"/>
  <c r="EE49" i="31"/>
  <c r="EA49" i="31"/>
  <c r="DW49" i="31"/>
  <c r="DS49" i="31"/>
  <c r="DO49" i="31"/>
  <c r="DK49" i="31"/>
  <c r="DG49" i="31"/>
  <c r="EP49" i="31"/>
  <c r="EL49" i="31"/>
  <c r="EH49" i="31"/>
  <c r="ED49" i="31"/>
  <c r="DZ49" i="31"/>
  <c r="DV49" i="31"/>
  <c r="DR49" i="31"/>
  <c r="DN49" i="31"/>
  <c r="DJ49" i="31"/>
  <c r="DF49" i="31"/>
  <c r="EO49" i="31"/>
  <c r="EK49" i="31"/>
  <c r="EG49" i="31"/>
  <c r="EC49" i="31"/>
  <c r="DY49" i="31"/>
  <c r="DU49" i="31"/>
  <c r="DQ49" i="31"/>
  <c r="DM49" i="31"/>
  <c r="DI49" i="31"/>
  <c r="DE49" i="31"/>
  <c r="EN49" i="31"/>
  <c r="EJ49" i="31"/>
  <c r="EF49" i="31"/>
  <c r="EB49" i="31"/>
  <c r="DX49" i="31"/>
  <c r="DT49" i="31"/>
  <c r="DP49" i="31"/>
  <c r="DL49" i="31"/>
  <c r="DH49" i="31"/>
  <c r="EO20" i="31"/>
  <c r="EP87" i="31"/>
  <c r="EL87" i="31"/>
  <c r="EH87" i="31"/>
  <c r="ED87" i="31"/>
  <c r="DZ87" i="31"/>
  <c r="DV87" i="31"/>
  <c r="DR87" i="31"/>
  <c r="DN87" i="31"/>
  <c r="DJ87" i="31"/>
  <c r="DF87" i="31"/>
  <c r="EO87" i="31"/>
  <c r="EK87" i="31"/>
  <c r="EG87" i="31"/>
  <c r="EC87" i="31"/>
  <c r="DY87" i="31"/>
  <c r="DU87" i="31"/>
  <c r="DQ87" i="31"/>
  <c r="DM87" i="31"/>
  <c r="DI87" i="31"/>
  <c r="DE87" i="31"/>
  <c r="ER87" i="31"/>
  <c r="EN87" i="31"/>
  <c r="EJ87" i="31"/>
  <c r="EF87" i="31"/>
  <c r="EB87" i="31"/>
  <c r="DX87" i="31"/>
  <c r="DT87" i="31"/>
  <c r="DP87" i="31"/>
  <c r="DL87" i="31"/>
  <c r="DH87" i="31"/>
  <c r="EQ87" i="31"/>
  <c r="EM87" i="31"/>
  <c r="EI87" i="31"/>
  <c r="EE87" i="31"/>
  <c r="EA87" i="31"/>
  <c r="DW87" i="31"/>
  <c r="DS87" i="31"/>
  <c r="DO87" i="31"/>
  <c r="DK87" i="31"/>
  <c r="DG87" i="31"/>
  <c r="ES84" i="31"/>
  <c r="DD121" i="31"/>
  <c r="DD88" i="31"/>
  <c r="DD54" i="31"/>
  <c r="EK21" i="31"/>
  <c r="EG21" i="31"/>
  <c r="EC21" i="31"/>
  <c r="DY21" i="31"/>
  <c r="DU21" i="31"/>
  <c r="DQ21" i="31"/>
  <c r="DM21" i="31"/>
  <c r="DI21" i="31"/>
  <c r="DE21" i="31"/>
  <c r="EL21" i="31"/>
  <c r="EF21" i="31"/>
  <c r="EA21" i="31"/>
  <c r="DV21" i="31"/>
  <c r="DP21" i="31"/>
  <c r="DK21" i="31"/>
  <c r="DF21" i="31"/>
  <c r="EJ21" i="31"/>
  <c r="EE21" i="31"/>
  <c r="DZ21" i="31"/>
  <c r="DT21" i="31"/>
  <c r="DO21" i="31"/>
  <c r="DJ21" i="31"/>
  <c r="EI21" i="31"/>
  <c r="ED21" i="31"/>
  <c r="DX21" i="31"/>
  <c r="DS21" i="31"/>
  <c r="DN21" i="31"/>
  <c r="DH21" i="31"/>
  <c r="EM21" i="31"/>
  <c r="EH21" i="31"/>
  <c r="EB21" i="31"/>
  <c r="DW21" i="31"/>
  <c r="DR21" i="31"/>
  <c r="DL21" i="31"/>
  <c r="DG21" i="31"/>
  <c r="ES119" i="31"/>
  <c r="EU115" i="31"/>
  <c r="EU82" i="31"/>
  <c r="EU48" i="31"/>
  <c r="GC15" i="31"/>
  <c r="FY15" i="31"/>
  <c r="FU15" i="31"/>
  <c r="FQ15" i="31"/>
  <c r="FM15" i="31"/>
  <c r="FI15" i="31"/>
  <c r="FE15" i="31"/>
  <c r="FA15" i="31"/>
  <c r="EW15" i="31"/>
  <c r="GB15" i="31"/>
  <c r="FW15" i="31"/>
  <c r="FR15" i="31"/>
  <c r="FL15" i="31"/>
  <c r="FG15" i="31"/>
  <c r="FB15" i="31"/>
  <c r="EV15" i="31"/>
  <c r="GA15" i="31"/>
  <c r="FV15" i="31"/>
  <c r="FP15" i="31"/>
  <c r="FK15" i="31"/>
  <c r="FF15" i="31"/>
  <c r="EZ15" i="31"/>
  <c r="FZ15" i="31"/>
  <c r="FT15" i="31"/>
  <c r="FO15" i="31"/>
  <c r="FJ15" i="31"/>
  <c r="FD15" i="31"/>
  <c r="EY15" i="31"/>
  <c r="GD15" i="31"/>
  <c r="FX15" i="31"/>
  <c r="FS15" i="31"/>
  <c r="FN15" i="31"/>
  <c r="FH15" i="31"/>
  <c r="FC15" i="31"/>
  <c r="EX15" i="31"/>
  <c r="GF20" i="31"/>
  <c r="ES86" i="31"/>
  <c r="GJ119" i="31"/>
  <c r="GI116" i="31"/>
  <c r="GE116" i="31"/>
  <c r="GA116" i="31"/>
  <c r="FW116" i="31"/>
  <c r="FS116" i="31"/>
  <c r="FO116" i="31"/>
  <c r="FK116" i="31"/>
  <c r="FG116" i="31"/>
  <c r="FC116" i="31"/>
  <c r="EY116" i="31"/>
  <c r="GD116" i="31"/>
  <c r="FY116" i="31"/>
  <c r="FT116" i="31"/>
  <c r="FN116" i="31"/>
  <c r="FI116" i="31"/>
  <c r="FD116" i="31"/>
  <c r="EX116" i="31"/>
  <c r="GH116" i="31"/>
  <c r="GC116" i="31"/>
  <c r="FX116" i="31"/>
  <c r="FR116" i="31"/>
  <c r="FM116" i="31"/>
  <c r="FH116" i="31"/>
  <c r="FB116" i="31"/>
  <c r="EW116" i="31"/>
  <c r="GG116" i="31"/>
  <c r="GB116" i="31"/>
  <c r="FV116" i="31"/>
  <c r="FQ116" i="31"/>
  <c r="FL116" i="31"/>
  <c r="FF116" i="31"/>
  <c r="FA116" i="31"/>
  <c r="EV116" i="31"/>
  <c r="FU116" i="31"/>
  <c r="EZ116" i="31"/>
  <c r="FP116" i="31"/>
  <c r="GF116" i="31"/>
  <c r="FJ116" i="31"/>
  <c r="FZ116" i="31"/>
  <c r="FE116" i="31"/>
  <c r="ES52" i="31"/>
  <c r="GJ84" i="31"/>
  <c r="GJ86" i="31"/>
  <c r="ER83" i="31"/>
  <c r="EN83" i="31"/>
  <c r="EJ83" i="31"/>
  <c r="EF83" i="31"/>
  <c r="EB83" i="31"/>
  <c r="DX83" i="31"/>
  <c r="DT83" i="31"/>
  <c r="DP83" i="31"/>
  <c r="DL83" i="31"/>
  <c r="DH83" i="31"/>
  <c r="EQ83" i="31"/>
  <c r="EM83" i="31"/>
  <c r="EI83" i="31"/>
  <c r="EE83" i="31"/>
  <c r="EA83" i="31"/>
  <c r="DW83" i="31"/>
  <c r="DS83" i="31"/>
  <c r="DO83" i="31"/>
  <c r="DK83" i="31"/>
  <c r="DG83" i="31"/>
  <c r="EK83" i="31"/>
  <c r="EC83" i="31"/>
  <c r="DU83" i="31"/>
  <c r="DM83" i="31"/>
  <c r="DE83" i="31"/>
  <c r="EP83" i="31"/>
  <c r="EH83" i="31"/>
  <c r="DZ83" i="31"/>
  <c r="DR83" i="31"/>
  <c r="DJ83" i="31"/>
  <c r="EO83" i="31"/>
  <c r="EG83" i="31"/>
  <c r="DY83" i="31"/>
  <c r="DQ83" i="31"/>
  <c r="DI83" i="31"/>
  <c r="EL83" i="31"/>
  <c r="ED83" i="31"/>
  <c r="DV83" i="31"/>
  <c r="DN83" i="31"/>
  <c r="DF83" i="31"/>
  <c r="EP120" i="31"/>
  <c r="EL120" i="31"/>
  <c r="EH120" i="31"/>
  <c r="ED120" i="31"/>
  <c r="DZ120" i="31"/>
  <c r="DV120" i="31"/>
  <c r="DR120" i="31"/>
  <c r="DN120" i="31"/>
  <c r="DJ120" i="31"/>
  <c r="DF120" i="31"/>
  <c r="EO120" i="31"/>
  <c r="EK120" i="31"/>
  <c r="EG120" i="31"/>
  <c r="EC120" i="31"/>
  <c r="DY120" i="31"/>
  <c r="DU120" i="31"/>
  <c r="DQ120" i="31"/>
  <c r="DM120" i="31"/>
  <c r="DI120" i="31"/>
  <c r="DE120" i="31"/>
  <c r="ER120" i="31"/>
  <c r="EN120" i="31"/>
  <c r="EJ120" i="31"/>
  <c r="EF120" i="31"/>
  <c r="EB120" i="31"/>
  <c r="DX120" i="31"/>
  <c r="DT120" i="31"/>
  <c r="DP120" i="31"/>
  <c r="DL120" i="31"/>
  <c r="DH120" i="31"/>
  <c r="EM120" i="31"/>
  <c r="DW120" i="31"/>
  <c r="DG120" i="31"/>
  <c r="EI120" i="31"/>
  <c r="DS120" i="31"/>
  <c r="EE120" i="31"/>
  <c r="DO120" i="31"/>
  <c r="DK120" i="31"/>
  <c r="EQ120" i="31"/>
  <c r="EA120" i="31"/>
  <c r="EU121" i="31"/>
  <c r="EU88" i="31"/>
  <c r="EU54" i="31"/>
  <c r="GD21" i="31"/>
  <c r="FZ21" i="31"/>
  <c r="FV21" i="31"/>
  <c r="FR21" i="31"/>
  <c r="FN21" i="31"/>
  <c r="FJ21" i="31"/>
  <c r="FF21" i="31"/>
  <c r="FB21" i="31"/>
  <c r="EX21" i="31"/>
  <c r="GB21" i="31"/>
  <c r="FW21" i="31"/>
  <c r="FQ21" i="31"/>
  <c r="FL21" i="31"/>
  <c r="FG21" i="31"/>
  <c r="FA21" i="31"/>
  <c r="EV21" i="31"/>
  <c r="GA21" i="31"/>
  <c r="FU21" i="31"/>
  <c r="FP21" i="31"/>
  <c r="FK21" i="31"/>
  <c r="FE21" i="31"/>
  <c r="EZ21" i="31"/>
  <c r="FY21" i="31"/>
  <c r="FT21" i="31"/>
  <c r="FO21" i="31"/>
  <c r="FI21" i="31"/>
  <c r="FD21" i="31"/>
  <c r="EY21" i="31"/>
  <c r="GC21" i="31"/>
  <c r="FX21" i="31"/>
  <c r="FS21" i="31"/>
  <c r="FM21" i="31"/>
  <c r="FH21" i="31"/>
  <c r="FC21" i="31"/>
  <c r="EW21" i="31"/>
  <c r="L2" i="31"/>
  <c r="Q37" i="31"/>
  <c r="GE53" i="31"/>
  <c r="GA53" i="31"/>
  <c r="FW53" i="31"/>
  <c r="FS53" i="31"/>
  <c r="FO53" i="31"/>
  <c r="FK53" i="31"/>
  <c r="FG53" i="31"/>
  <c r="FC53" i="31"/>
  <c r="EY53" i="31"/>
  <c r="GH53" i="31"/>
  <c r="GD53" i="31"/>
  <c r="FZ53" i="31"/>
  <c r="FV53" i="31"/>
  <c r="FR53" i="31"/>
  <c r="FN53" i="31"/>
  <c r="FJ53" i="31"/>
  <c r="FF53" i="31"/>
  <c r="FB53" i="31"/>
  <c r="EX53" i="31"/>
  <c r="GG53" i="31"/>
  <c r="GC53" i="31"/>
  <c r="FY53" i="31"/>
  <c r="FU53" i="31"/>
  <c r="FQ53" i="31"/>
  <c r="FM53" i="31"/>
  <c r="FI53" i="31"/>
  <c r="FE53" i="31"/>
  <c r="FA53" i="31"/>
  <c r="EW53" i="31"/>
  <c r="GF53" i="31"/>
  <c r="GB53" i="31"/>
  <c r="FX53" i="31"/>
  <c r="FT53" i="31"/>
  <c r="FP53" i="31"/>
  <c r="FL53" i="31"/>
  <c r="FH53" i="31"/>
  <c r="FD53" i="31"/>
  <c r="EZ53" i="31"/>
  <c r="EV53" i="31"/>
  <c r="GJ117" i="31"/>
  <c r="EO116" i="31"/>
  <c r="EK116" i="31"/>
  <c r="EG116" i="31"/>
  <c r="EC116" i="31"/>
  <c r="DY116" i="31"/>
  <c r="DU116" i="31"/>
  <c r="DQ116" i="31"/>
  <c r="DM116" i="31"/>
  <c r="DI116" i="31"/>
  <c r="DE116" i="31"/>
  <c r="ER116" i="31"/>
  <c r="EN116" i="31"/>
  <c r="EJ116" i="31"/>
  <c r="EF116" i="31"/>
  <c r="EB116" i="31"/>
  <c r="DX116" i="31"/>
  <c r="DT116" i="31"/>
  <c r="DP116" i="31"/>
  <c r="DL116" i="31"/>
  <c r="DH116" i="31"/>
  <c r="EQ116" i="31"/>
  <c r="EM116" i="31"/>
  <c r="EI116" i="31"/>
  <c r="EE116" i="31"/>
  <c r="EA116" i="31"/>
  <c r="DW116" i="31"/>
  <c r="DS116" i="31"/>
  <c r="DO116" i="31"/>
  <c r="DK116" i="31"/>
  <c r="DG116" i="31"/>
  <c r="EH116" i="31"/>
  <c r="DR116" i="31"/>
  <c r="ED116" i="31"/>
  <c r="DN116" i="31"/>
  <c r="EP116" i="31"/>
  <c r="DZ116" i="31"/>
  <c r="DJ116" i="31"/>
  <c r="EL116" i="31"/>
  <c r="DV116" i="31"/>
  <c r="DF116" i="31"/>
  <c r="DD115" i="31"/>
  <c r="DD82" i="31"/>
  <c r="DD48" i="31"/>
  <c r="EM15" i="31"/>
  <c r="EI15" i="31"/>
  <c r="EE15" i="31"/>
  <c r="EA15" i="31"/>
  <c r="DW15" i="31"/>
  <c r="DS15" i="31"/>
  <c r="DO15" i="31"/>
  <c r="DK15" i="31"/>
  <c r="DG15" i="31"/>
  <c r="EL15" i="31"/>
  <c r="EH15" i="31"/>
  <c r="ED15" i="31"/>
  <c r="DZ15" i="31"/>
  <c r="DV15" i="31"/>
  <c r="DR15" i="31"/>
  <c r="DN15" i="31"/>
  <c r="DJ15" i="31"/>
  <c r="DF15" i="31"/>
  <c r="EK15" i="31"/>
  <c r="EG15" i="31"/>
  <c r="EC15" i="31"/>
  <c r="DY15" i="31"/>
  <c r="DU15" i="31"/>
  <c r="DQ15" i="31"/>
  <c r="DM15" i="31"/>
  <c r="DI15" i="31"/>
  <c r="DE15" i="31"/>
  <c r="EJ15" i="31"/>
  <c r="EF15" i="31"/>
  <c r="EB15" i="31"/>
  <c r="DX15" i="31"/>
  <c r="DT15" i="31"/>
  <c r="DP15" i="31"/>
  <c r="DL15" i="31"/>
  <c r="DH15" i="31"/>
  <c r="GI87" i="31"/>
  <c r="GE87" i="31"/>
  <c r="GA87" i="31"/>
  <c r="FW87" i="31"/>
  <c r="FS87" i="31"/>
  <c r="FO87" i="31"/>
  <c r="FK87" i="31"/>
  <c r="FG87" i="31"/>
  <c r="FC87" i="31"/>
  <c r="EY87" i="31"/>
  <c r="GH87" i="31"/>
  <c r="GD87" i="31"/>
  <c r="FZ87" i="31"/>
  <c r="FV87" i="31"/>
  <c r="FR87" i="31"/>
  <c r="FN87" i="31"/>
  <c r="FJ87" i="31"/>
  <c r="FF87" i="31"/>
  <c r="FB87" i="31"/>
  <c r="EX87" i="31"/>
  <c r="GG87" i="31"/>
  <c r="GC87" i="31"/>
  <c r="FY87" i="31"/>
  <c r="FU87" i="31"/>
  <c r="FQ87" i="31"/>
  <c r="FM87" i="31"/>
  <c r="FI87" i="31"/>
  <c r="FE87" i="31"/>
  <c r="FA87" i="31"/>
  <c r="EW87" i="31"/>
  <c r="GF87" i="31"/>
  <c r="GB87" i="31"/>
  <c r="FX87" i="31"/>
  <c r="FT87" i="31"/>
  <c r="FP87" i="31"/>
  <c r="FL87" i="31"/>
  <c r="FH87" i="31"/>
  <c r="FD87" i="31"/>
  <c r="EZ87" i="31"/>
  <c r="EV87" i="31"/>
  <c r="GG49" i="31"/>
  <c r="GC49" i="31"/>
  <c r="FY49" i="31"/>
  <c r="FU49" i="31"/>
  <c r="FQ49" i="31"/>
  <c r="FM49" i="31"/>
  <c r="FI49" i="31"/>
  <c r="FE49" i="31"/>
  <c r="FA49" i="31"/>
  <c r="EW49" i="31"/>
  <c r="GF49" i="31"/>
  <c r="GB49" i="31"/>
  <c r="FX49" i="31"/>
  <c r="FT49" i="31"/>
  <c r="FP49" i="31"/>
  <c r="FL49" i="31"/>
  <c r="FH49" i="31"/>
  <c r="FD49" i="31"/>
  <c r="EZ49" i="31"/>
  <c r="EV49" i="31"/>
  <c r="GE49" i="31"/>
  <c r="GA49" i="31"/>
  <c r="FW49" i="31"/>
  <c r="FS49" i="31"/>
  <c r="FO49" i="31"/>
  <c r="FK49" i="31"/>
  <c r="FG49" i="31"/>
  <c r="FC49" i="31"/>
  <c r="EY49" i="31"/>
  <c r="GH49" i="31"/>
  <c r="GD49" i="31"/>
  <c r="FZ49" i="31"/>
  <c r="FV49" i="31"/>
  <c r="FR49" i="31"/>
  <c r="FN49" i="31"/>
  <c r="FJ49" i="31"/>
  <c r="FF49" i="31"/>
  <c r="FB49" i="31"/>
  <c r="EX49" i="31"/>
  <c r="EO53" i="31"/>
  <c r="EK53" i="31"/>
  <c r="EG53" i="31"/>
  <c r="EC53" i="31"/>
  <c r="DY53" i="31"/>
  <c r="DU53" i="31"/>
  <c r="DQ53" i="31"/>
  <c r="DM53" i="31"/>
  <c r="DI53" i="31"/>
  <c r="DE53" i="31"/>
  <c r="EN53" i="31"/>
  <c r="EJ53" i="31"/>
  <c r="EF53" i="31"/>
  <c r="EB53" i="31"/>
  <c r="DX53" i="31"/>
  <c r="DT53" i="31"/>
  <c r="DP53" i="31"/>
  <c r="DL53" i="31"/>
  <c r="DH53" i="31"/>
  <c r="EQ53" i="31"/>
  <c r="EM53" i="31"/>
  <c r="EI53" i="31"/>
  <c r="EE53" i="31"/>
  <c r="EA53" i="31"/>
  <c r="DW53" i="31"/>
  <c r="DS53" i="31"/>
  <c r="DO53" i="31"/>
  <c r="DK53" i="31"/>
  <c r="DG53" i="31"/>
  <c r="EP53" i="31"/>
  <c r="EL53" i="31"/>
  <c r="EH53" i="31"/>
  <c r="ED53" i="31"/>
  <c r="DZ53" i="31"/>
  <c r="DV53" i="31"/>
  <c r="DR53" i="31"/>
  <c r="DN53" i="31"/>
  <c r="DJ53" i="31"/>
  <c r="DF53" i="31"/>
  <c r="GJ52" i="31"/>
  <c r="N22" i="31"/>
  <c r="DD22" i="31"/>
  <c r="O23" i="31"/>
  <c r="EU22" i="31"/>
  <c r="ES50" i="31"/>
  <c r="DD14" i="31"/>
  <c r="N14" i="31"/>
  <c r="EU14" i="31"/>
  <c r="O13" i="31"/>
  <c r="GI120" i="31"/>
  <c r="GE120" i="31"/>
  <c r="GA120" i="31"/>
  <c r="FW120" i="31"/>
  <c r="FS120" i="31"/>
  <c r="FO120" i="31"/>
  <c r="FK120" i="31"/>
  <c r="FG120" i="31"/>
  <c r="FC120" i="31"/>
  <c r="EY120" i="31"/>
  <c r="GH120" i="31"/>
  <c r="GD120" i="31"/>
  <c r="FZ120" i="31"/>
  <c r="FV120" i="31"/>
  <c r="FR120" i="31"/>
  <c r="FN120" i="31"/>
  <c r="FJ120" i="31"/>
  <c r="FF120" i="31"/>
  <c r="FB120" i="31"/>
  <c r="EX120" i="31"/>
  <c r="GG120" i="31"/>
  <c r="GC120" i="31"/>
  <c r="FY120" i="31"/>
  <c r="FU120" i="31"/>
  <c r="FQ120" i="31"/>
  <c r="FM120" i="31"/>
  <c r="FI120" i="31"/>
  <c r="FE120" i="31"/>
  <c r="FA120" i="31"/>
  <c r="EW120" i="31"/>
  <c r="FT120" i="31"/>
  <c r="FD120" i="31"/>
  <c r="GF120" i="31"/>
  <c r="FP120" i="31"/>
  <c r="EZ120" i="31"/>
  <c r="GB120" i="31"/>
  <c r="FL120" i="31"/>
  <c r="EV120" i="31"/>
  <c r="FX120" i="31"/>
  <c r="FH120" i="31"/>
  <c r="Q37" i="27"/>
  <c r="L2" i="27"/>
  <c r="V4" i="20"/>
  <c r="ES18" i="27"/>
  <c r="P18" i="27" s="1"/>
  <c r="ES50" i="27"/>
  <c r="GJ18" i="27"/>
  <c r="Q18" i="27" s="1"/>
  <c r="GJ84" i="27"/>
  <c r="EU121" i="27"/>
  <c r="EU88" i="27"/>
  <c r="EU54" i="27"/>
  <c r="GA21" i="27"/>
  <c r="FW21" i="27"/>
  <c r="FS21" i="27"/>
  <c r="FO21" i="27"/>
  <c r="FK21" i="27"/>
  <c r="FG21" i="27"/>
  <c r="FC21" i="27"/>
  <c r="EY21" i="27"/>
  <c r="GC21" i="27"/>
  <c r="FY21" i="27"/>
  <c r="FU21" i="27"/>
  <c r="FQ21" i="27"/>
  <c r="FM21" i="27"/>
  <c r="FI21" i="27"/>
  <c r="FE21" i="27"/>
  <c r="FA21" i="27"/>
  <c r="EW21" i="27"/>
  <c r="FX21" i="27"/>
  <c r="FP21" i="27"/>
  <c r="FH21" i="27"/>
  <c r="EZ21" i="27"/>
  <c r="GD21" i="27"/>
  <c r="FV21" i="27"/>
  <c r="FN21" i="27"/>
  <c r="FF21" i="27"/>
  <c r="EX21" i="27"/>
  <c r="GB21" i="27"/>
  <c r="FT21" i="27"/>
  <c r="FL21" i="27"/>
  <c r="FD21" i="27"/>
  <c r="EV21" i="27"/>
  <c r="FZ21" i="27"/>
  <c r="FR21" i="27"/>
  <c r="FJ21" i="27"/>
  <c r="FB21" i="27"/>
  <c r="GJ119" i="27"/>
  <c r="GF53" i="27"/>
  <c r="GB53" i="27"/>
  <c r="FX53" i="27"/>
  <c r="FT53" i="27"/>
  <c r="FP53" i="27"/>
  <c r="FL53" i="27"/>
  <c r="FH53" i="27"/>
  <c r="FD53" i="27"/>
  <c r="EZ53" i="27"/>
  <c r="EV53" i="27"/>
  <c r="GH53" i="27"/>
  <c r="GC53" i="27"/>
  <c r="FW53" i="27"/>
  <c r="FR53" i="27"/>
  <c r="FM53" i="27"/>
  <c r="FG53" i="27"/>
  <c r="FB53" i="27"/>
  <c r="EW53" i="27"/>
  <c r="GG53" i="27"/>
  <c r="GA53" i="27"/>
  <c r="FV53" i="27"/>
  <c r="FQ53" i="27"/>
  <c r="FK53" i="27"/>
  <c r="FF53" i="27"/>
  <c r="FA53" i="27"/>
  <c r="GE53" i="27"/>
  <c r="FZ53" i="27"/>
  <c r="FU53" i="27"/>
  <c r="FO53" i="27"/>
  <c r="FJ53" i="27"/>
  <c r="FE53" i="27"/>
  <c r="EY53" i="27"/>
  <c r="GD53" i="27"/>
  <c r="FY53" i="27"/>
  <c r="FS53" i="27"/>
  <c r="FN53" i="27"/>
  <c r="FI53" i="27"/>
  <c r="FC53" i="27"/>
  <c r="EX53" i="27"/>
  <c r="GF116" i="27"/>
  <c r="GB116" i="27"/>
  <c r="FX116" i="27"/>
  <c r="FT116" i="27"/>
  <c r="FP116" i="27"/>
  <c r="FL116" i="27"/>
  <c r="FH116" i="27"/>
  <c r="FD116" i="27"/>
  <c r="EZ116" i="27"/>
  <c r="EV116" i="27"/>
  <c r="GH116" i="27"/>
  <c r="GC116" i="27"/>
  <c r="FW116" i="27"/>
  <c r="FR116" i="27"/>
  <c r="FM116" i="27"/>
  <c r="FG116" i="27"/>
  <c r="FB116" i="27"/>
  <c r="EW116" i="27"/>
  <c r="GG116" i="27"/>
  <c r="GA116" i="27"/>
  <c r="FV116" i="27"/>
  <c r="FQ116" i="27"/>
  <c r="FK116" i="27"/>
  <c r="FF116" i="27"/>
  <c r="FA116" i="27"/>
  <c r="GE116" i="27"/>
  <c r="FZ116" i="27"/>
  <c r="FU116" i="27"/>
  <c r="FO116" i="27"/>
  <c r="FJ116" i="27"/>
  <c r="FE116" i="27"/>
  <c r="EY116" i="27"/>
  <c r="FS116" i="27"/>
  <c r="EX116" i="27"/>
  <c r="GI116" i="27"/>
  <c r="FN116" i="27"/>
  <c r="GD116" i="27"/>
  <c r="FI116" i="27"/>
  <c r="FY116" i="27"/>
  <c r="FC116" i="27"/>
  <c r="GJ117" i="27"/>
  <c r="EO20" i="27"/>
  <c r="DD22" i="27"/>
  <c r="N22" i="27"/>
  <c r="EU22" i="27"/>
  <c r="O23" i="27"/>
  <c r="DD115" i="27"/>
  <c r="DD82" i="27"/>
  <c r="DD48" i="27"/>
  <c r="EK15" i="27"/>
  <c r="EG15" i="27"/>
  <c r="EC15" i="27"/>
  <c r="DY15" i="27"/>
  <c r="DU15" i="27"/>
  <c r="DQ15" i="27"/>
  <c r="DM15" i="27"/>
  <c r="DI15" i="27"/>
  <c r="DE15" i="27"/>
  <c r="EL15" i="27"/>
  <c r="EF15" i="27"/>
  <c r="EA15" i="27"/>
  <c r="DV15" i="27"/>
  <c r="DP15" i="27"/>
  <c r="DK15" i="27"/>
  <c r="DF15" i="27"/>
  <c r="EM15" i="27"/>
  <c r="EH15" i="27"/>
  <c r="EB15" i="27"/>
  <c r="DW15" i="27"/>
  <c r="DR15" i="27"/>
  <c r="DL15" i="27"/>
  <c r="DG15" i="27"/>
  <c r="EJ15" i="27"/>
  <c r="EE15" i="27"/>
  <c r="DZ15" i="27"/>
  <c r="DT15" i="27"/>
  <c r="DO15" i="27"/>
  <c r="DJ15" i="27"/>
  <c r="EI15" i="27"/>
  <c r="ED15" i="27"/>
  <c r="DX15" i="27"/>
  <c r="DS15" i="27"/>
  <c r="DN15" i="27"/>
  <c r="DH15" i="27"/>
  <c r="GF20" i="27"/>
  <c r="GG87" i="27"/>
  <c r="GC87" i="27"/>
  <c r="FY87" i="27"/>
  <c r="FU87" i="27"/>
  <c r="FQ87" i="27"/>
  <c r="FM87" i="27"/>
  <c r="FI87" i="27"/>
  <c r="FE87" i="27"/>
  <c r="FA87" i="27"/>
  <c r="EW87" i="27"/>
  <c r="GF87" i="27"/>
  <c r="GB87" i="27"/>
  <c r="FX87" i="27"/>
  <c r="FT87" i="27"/>
  <c r="FP87" i="27"/>
  <c r="FL87" i="27"/>
  <c r="FH87" i="27"/>
  <c r="FD87" i="27"/>
  <c r="EZ87" i="27"/>
  <c r="EV87" i="27"/>
  <c r="GI87" i="27"/>
  <c r="GE87" i="27"/>
  <c r="GA87" i="27"/>
  <c r="FW87" i="27"/>
  <c r="FS87" i="27"/>
  <c r="FO87" i="27"/>
  <c r="FK87" i="27"/>
  <c r="FG87" i="27"/>
  <c r="FC87" i="27"/>
  <c r="EY87" i="27"/>
  <c r="GD87" i="27"/>
  <c r="FN87" i="27"/>
  <c r="EX87" i="27"/>
  <c r="FZ87" i="27"/>
  <c r="FJ87" i="27"/>
  <c r="FV87" i="27"/>
  <c r="FF87" i="27"/>
  <c r="GH87" i="27"/>
  <c r="FR87" i="27"/>
  <c r="FB87" i="27"/>
  <c r="ES119" i="27"/>
  <c r="EP49" i="27"/>
  <c r="EL49" i="27"/>
  <c r="EH49" i="27"/>
  <c r="ED49" i="27"/>
  <c r="DZ49" i="27"/>
  <c r="DV49" i="27"/>
  <c r="DR49" i="27"/>
  <c r="DN49" i="27"/>
  <c r="DJ49" i="27"/>
  <c r="DF49" i="27"/>
  <c r="EO49" i="27"/>
  <c r="EK49" i="27"/>
  <c r="EG49" i="27"/>
  <c r="EC49" i="27"/>
  <c r="DY49" i="27"/>
  <c r="DU49" i="27"/>
  <c r="DQ49" i="27"/>
  <c r="DM49" i="27"/>
  <c r="DI49" i="27"/>
  <c r="DE49" i="27"/>
  <c r="EQ49" i="27"/>
  <c r="EM49" i="27"/>
  <c r="EI49" i="27"/>
  <c r="EE49" i="27"/>
  <c r="EA49" i="27"/>
  <c r="DW49" i="27"/>
  <c r="DS49" i="27"/>
  <c r="DO49" i="27"/>
  <c r="DK49" i="27"/>
  <c r="DG49" i="27"/>
  <c r="EN49" i="27"/>
  <c r="DX49" i="27"/>
  <c r="DH49" i="27"/>
  <c r="EJ49" i="27"/>
  <c r="DT49" i="27"/>
  <c r="EF49" i="27"/>
  <c r="DP49" i="27"/>
  <c r="EB49" i="27"/>
  <c r="DL49" i="27"/>
  <c r="GJ86" i="27"/>
  <c r="EP53" i="27"/>
  <c r="EL53" i="27"/>
  <c r="EH53" i="27"/>
  <c r="ED53" i="27"/>
  <c r="DZ53" i="27"/>
  <c r="DV53" i="27"/>
  <c r="DR53" i="27"/>
  <c r="DN53" i="27"/>
  <c r="DJ53" i="27"/>
  <c r="DF53" i="27"/>
  <c r="EO53" i="27"/>
  <c r="EJ53" i="27"/>
  <c r="EE53" i="27"/>
  <c r="DY53" i="27"/>
  <c r="DT53" i="27"/>
  <c r="DO53" i="27"/>
  <c r="DI53" i="27"/>
  <c r="EN53" i="27"/>
  <c r="EI53" i="27"/>
  <c r="EC53" i="27"/>
  <c r="DX53" i="27"/>
  <c r="DS53" i="27"/>
  <c r="DM53" i="27"/>
  <c r="DH53" i="27"/>
  <c r="EM53" i="27"/>
  <c r="EG53" i="27"/>
  <c r="EB53" i="27"/>
  <c r="DW53" i="27"/>
  <c r="DQ53" i="27"/>
  <c r="DL53" i="27"/>
  <c r="DG53" i="27"/>
  <c r="EQ53" i="27"/>
  <c r="EK53" i="27"/>
  <c r="EF53" i="27"/>
  <c r="EA53" i="27"/>
  <c r="DU53" i="27"/>
  <c r="DP53" i="27"/>
  <c r="DK53" i="27"/>
  <c r="DE53" i="27"/>
  <c r="ES52" i="27"/>
  <c r="GJ50" i="27"/>
  <c r="EU115" i="27"/>
  <c r="EU82" i="27"/>
  <c r="EU48" i="27"/>
  <c r="GD15" i="27"/>
  <c r="FZ15" i="27"/>
  <c r="FV15" i="27"/>
  <c r="FR15" i="27"/>
  <c r="FN15" i="27"/>
  <c r="FJ15" i="27"/>
  <c r="FF15" i="27"/>
  <c r="FB15" i="27"/>
  <c r="EX15" i="27"/>
  <c r="GB15" i="27"/>
  <c r="FW15" i="27"/>
  <c r="FQ15" i="27"/>
  <c r="FL15" i="27"/>
  <c r="FG15" i="27"/>
  <c r="FA15" i="27"/>
  <c r="EV15" i="27"/>
  <c r="GC15" i="27"/>
  <c r="FX15" i="27"/>
  <c r="FS15" i="27"/>
  <c r="FM15" i="27"/>
  <c r="FH15" i="27"/>
  <c r="FC15" i="27"/>
  <c r="EW15" i="27"/>
  <c r="GA15" i="27"/>
  <c r="FU15" i="27"/>
  <c r="FP15" i="27"/>
  <c r="FK15" i="27"/>
  <c r="FE15" i="27"/>
  <c r="EZ15" i="27"/>
  <c r="FY15" i="27"/>
  <c r="FT15" i="27"/>
  <c r="FO15" i="27"/>
  <c r="FI15" i="27"/>
  <c r="FD15" i="27"/>
  <c r="EY15" i="27"/>
  <c r="ES117" i="27"/>
  <c r="GF120" i="27"/>
  <c r="GB120" i="27"/>
  <c r="FX120" i="27"/>
  <c r="FT120" i="27"/>
  <c r="FP120" i="27"/>
  <c r="FL120" i="27"/>
  <c r="FH120" i="27"/>
  <c r="FD120" i="27"/>
  <c r="EZ120" i="27"/>
  <c r="EV120" i="27"/>
  <c r="GI120" i="27"/>
  <c r="GD120" i="27"/>
  <c r="FY120" i="27"/>
  <c r="FS120" i="27"/>
  <c r="FN120" i="27"/>
  <c r="FI120" i="27"/>
  <c r="FC120" i="27"/>
  <c r="EX120" i="27"/>
  <c r="GH120" i="27"/>
  <c r="GC120" i="27"/>
  <c r="FW120" i="27"/>
  <c r="FR120" i="27"/>
  <c r="FM120" i="27"/>
  <c r="FG120" i="27"/>
  <c r="FB120" i="27"/>
  <c r="EW120" i="27"/>
  <c r="FZ120" i="27"/>
  <c r="FO120" i="27"/>
  <c r="FE120" i="27"/>
  <c r="GG120" i="27"/>
  <c r="FV120" i="27"/>
  <c r="FK120" i="27"/>
  <c r="FA120" i="27"/>
  <c r="GE120" i="27"/>
  <c r="FU120" i="27"/>
  <c r="FJ120" i="27"/>
  <c r="EY120" i="27"/>
  <c r="FF120" i="27"/>
  <c r="GA120" i="27"/>
  <c r="FQ120" i="27"/>
  <c r="GF49" i="27"/>
  <c r="GB49" i="27"/>
  <c r="FX49" i="27"/>
  <c r="FT49" i="27"/>
  <c r="FP49" i="27"/>
  <c r="FL49" i="27"/>
  <c r="FH49" i="27"/>
  <c r="FD49" i="27"/>
  <c r="EZ49" i="27"/>
  <c r="EV49" i="27"/>
  <c r="GE49" i="27"/>
  <c r="GA49" i="27"/>
  <c r="FW49" i="27"/>
  <c r="FS49" i="27"/>
  <c r="FO49" i="27"/>
  <c r="FK49" i="27"/>
  <c r="FG49" i="27"/>
  <c r="FC49" i="27"/>
  <c r="EY49" i="27"/>
  <c r="GG49" i="27"/>
  <c r="GC49" i="27"/>
  <c r="FY49" i="27"/>
  <c r="FU49" i="27"/>
  <c r="FQ49" i="27"/>
  <c r="FM49" i="27"/>
  <c r="FI49" i="27"/>
  <c r="FE49" i="27"/>
  <c r="FA49" i="27"/>
  <c r="EW49" i="27"/>
  <c r="FV49" i="27"/>
  <c r="FF49" i="27"/>
  <c r="GH49" i="27"/>
  <c r="FR49" i="27"/>
  <c r="FB49" i="27"/>
  <c r="GD49" i="27"/>
  <c r="FN49" i="27"/>
  <c r="EX49" i="27"/>
  <c r="FZ49" i="27"/>
  <c r="FJ49" i="27"/>
  <c r="ES86" i="27"/>
  <c r="EO16" i="27"/>
  <c r="ER83" i="27"/>
  <c r="EN83" i="27"/>
  <c r="EJ83" i="27"/>
  <c r="EF83" i="27"/>
  <c r="EB83" i="27"/>
  <c r="DX83" i="27"/>
  <c r="DT83" i="27"/>
  <c r="DP83" i="27"/>
  <c r="DL83" i="27"/>
  <c r="DH83" i="27"/>
  <c r="EQ83" i="27"/>
  <c r="EM83" i="27"/>
  <c r="EI83" i="27"/>
  <c r="EE83" i="27"/>
  <c r="EA83" i="27"/>
  <c r="DW83" i="27"/>
  <c r="DS83" i="27"/>
  <c r="DO83" i="27"/>
  <c r="DK83" i="27"/>
  <c r="DG83" i="27"/>
  <c r="EP83" i="27"/>
  <c r="EL83" i="27"/>
  <c r="EH83" i="27"/>
  <c r="ED83" i="27"/>
  <c r="DZ83" i="27"/>
  <c r="DV83" i="27"/>
  <c r="DR83" i="27"/>
  <c r="DN83" i="27"/>
  <c r="DJ83" i="27"/>
  <c r="DF83" i="27"/>
  <c r="EG83" i="27"/>
  <c r="DQ83" i="27"/>
  <c r="EC83" i="27"/>
  <c r="DM83" i="27"/>
  <c r="EO83" i="27"/>
  <c r="DY83" i="27"/>
  <c r="DI83" i="27"/>
  <c r="EK83" i="27"/>
  <c r="DU83" i="27"/>
  <c r="DE83" i="27"/>
  <c r="ES84" i="27"/>
  <c r="ER87" i="27"/>
  <c r="EN87" i="27"/>
  <c r="EJ87" i="27"/>
  <c r="EF87" i="27"/>
  <c r="EB87" i="27"/>
  <c r="DX87" i="27"/>
  <c r="DT87" i="27"/>
  <c r="DP87" i="27"/>
  <c r="DL87" i="27"/>
  <c r="DH87" i="27"/>
  <c r="EQ87" i="27"/>
  <c r="EM87" i="27"/>
  <c r="EI87" i="27"/>
  <c r="EE87" i="27"/>
  <c r="EA87" i="27"/>
  <c r="DW87" i="27"/>
  <c r="DS87" i="27"/>
  <c r="DO87" i="27"/>
  <c r="DK87" i="27"/>
  <c r="DG87" i="27"/>
  <c r="EP87" i="27"/>
  <c r="EL87" i="27"/>
  <c r="EH87" i="27"/>
  <c r="ED87" i="27"/>
  <c r="DZ87" i="27"/>
  <c r="DV87" i="27"/>
  <c r="DR87" i="27"/>
  <c r="DN87" i="27"/>
  <c r="DJ87" i="27"/>
  <c r="DF87" i="27"/>
  <c r="EG87" i="27"/>
  <c r="DQ87" i="27"/>
  <c r="EC87" i="27"/>
  <c r="DM87" i="27"/>
  <c r="EO87" i="27"/>
  <c r="DY87" i="27"/>
  <c r="DI87" i="27"/>
  <c r="EK87" i="27"/>
  <c r="DU87" i="27"/>
  <c r="DE87" i="27"/>
  <c r="GJ52" i="27"/>
  <c r="DD121" i="27"/>
  <c r="DD88" i="27"/>
  <c r="DD54" i="27"/>
  <c r="EL21" i="27"/>
  <c r="EH21" i="27"/>
  <c r="ED21" i="27"/>
  <c r="DZ21" i="27"/>
  <c r="DV21" i="27"/>
  <c r="DR21" i="27"/>
  <c r="DN21" i="27"/>
  <c r="DJ21" i="27"/>
  <c r="DF21" i="27"/>
  <c r="EJ21" i="27"/>
  <c r="EF21" i="27"/>
  <c r="EB21" i="27"/>
  <c r="DX21" i="27"/>
  <c r="DT21" i="27"/>
  <c r="DP21" i="27"/>
  <c r="DL21" i="27"/>
  <c r="DH21" i="27"/>
  <c r="EM21" i="27"/>
  <c r="EE21" i="27"/>
  <c r="DW21" i="27"/>
  <c r="DO21" i="27"/>
  <c r="DG21" i="27"/>
  <c r="EK21" i="27"/>
  <c r="EC21" i="27"/>
  <c r="DU21" i="27"/>
  <c r="DM21" i="27"/>
  <c r="DE21" i="27"/>
  <c r="EI21" i="27"/>
  <c r="EA21" i="27"/>
  <c r="DS21" i="27"/>
  <c r="DK21" i="27"/>
  <c r="EG21" i="27"/>
  <c r="DY21" i="27"/>
  <c r="DQ21" i="27"/>
  <c r="DI21" i="27"/>
  <c r="EU14" i="27"/>
  <c r="N14" i="27"/>
  <c r="O13" i="27"/>
  <c r="DD14" i="27"/>
  <c r="GF16" i="27"/>
  <c r="GG83" i="27"/>
  <c r="GC83" i="27"/>
  <c r="FY83" i="27"/>
  <c r="FU83" i="27"/>
  <c r="FQ83" i="27"/>
  <c r="FM83" i="27"/>
  <c r="FI83" i="27"/>
  <c r="FE83" i="27"/>
  <c r="FA83" i="27"/>
  <c r="EW83" i="27"/>
  <c r="GF83" i="27"/>
  <c r="GB83" i="27"/>
  <c r="FX83" i="27"/>
  <c r="FT83" i="27"/>
  <c r="FP83" i="27"/>
  <c r="FL83" i="27"/>
  <c r="FH83" i="27"/>
  <c r="FD83" i="27"/>
  <c r="EZ83" i="27"/>
  <c r="EV83" i="27"/>
  <c r="GI83" i="27"/>
  <c r="GE83" i="27"/>
  <c r="GA83" i="27"/>
  <c r="FW83" i="27"/>
  <c r="FS83" i="27"/>
  <c r="FO83" i="27"/>
  <c r="FK83" i="27"/>
  <c r="FG83" i="27"/>
  <c r="FC83" i="27"/>
  <c r="EY83" i="27"/>
  <c r="GD83" i="27"/>
  <c r="FN83" i="27"/>
  <c r="EX83" i="27"/>
  <c r="FZ83" i="27"/>
  <c r="FJ83" i="27"/>
  <c r="FV83" i="27"/>
  <c r="FF83" i="27"/>
  <c r="GH83" i="27"/>
  <c r="FR83" i="27"/>
  <c r="FB83" i="27"/>
  <c r="EQ116" i="27"/>
  <c r="EM116" i="27"/>
  <c r="EI116" i="27"/>
  <c r="EE116" i="27"/>
  <c r="EA116" i="27"/>
  <c r="DW116" i="27"/>
  <c r="DS116" i="27"/>
  <c r="DO116" i="27"/>
  <c r="DK116" i="27"/>
  <c r="DG116" i="27"/>
  <c r="EP116" i="27"/>
  <c r="EK116" i="27"/>
  <c r="EF116" i="27"/>
  <c r="DZ116" i="27"/>
  <c r="DU116" i="27"/>
  <c r="DP116" i="27"/>
  <c r="DJ116" i="27"/>
  <c r="DE116" i="27"/>
  <c r="EO116" i="27"/>
  <c r="EJ116" i="27"/>
  <c r="ED116" i="27"/>
  <c r="DY116" i="27"/>
  <c r="DT116" i="27"/>
  <c r="DN116" i="27"/>
  <c r="DI116" i="27"/>
  <c r="EN116" i="27"/>
  <c r="EH116" i="27"/>
  <c r="EC116" i="27"/>
  <c r="DX116" i="27"/>
  <c r="DR116" i="27"/>
  <c r="DM116" i="27"/>
  <c r="DH116" i="27"/>
  <c r="EB116" i="27"/>
  <c r="DF116" i="27"/>
  <c r="ER116" i="27"/>
  <c r="DV116" i="27"/>
  <c r="EL116" i="27"/>
  <c r="DQ116" i="27"/>
  <c r="EG116" i="27"/>
  <c r="DL116" i="27"/>
  <c r="EQ120" i="27"/>
  <c r="EM120" i="27"/>
  <c r="EI120" i="27"/>
  <c r="EE120" i="27"/>
  <c r="EA120" i="27"/>
  <c r="DW120" i="27"/>
  <c r="DS120" i="27"/>
  <c r="DO120" i="27"/>
  <c r="DK120" i="27"/>
  <c r="DG120" i="27"/>
  <c r="ER120" i="27"/>
  <c r="EL120" i="27"/>
  <c r="EG120" i="27"/>
  <c r="EB120" i="27"/>
  <c r="DV120" i="27"/>
  <c r="DQ120" i="27"/>
  <c r="DL120" i="27"/>
  <c r="DF120" i="27"/>
  <c r="EP120" i="27"/>
  <c r="EK120" i="27"/>
  <c r="EF120" i="27"/>
  <c r="DZ120" i="27"/>
  <c r="DU120" i="27"/>
  <c r="DP120" i="27"/>
  <c r="DJ120" i="27"/>
  <c r="DE120" i="27"/>
  <c r="EH120" i="27"/>
  <c r="DX120" i="27"/>
  <c r="DM120" i="27"/>
  <c r="EO120" i="27"/>
  <c r="ED120" i="27"/>
  <c r="DT120" i="27"/>
  <c r="DI120" i="27"/>
  <c r="EN120" i="27"/>
  <c r="EC120" i="27"/>
  <c r="DR120" i="27"/>
  <c r="DH120" i="27"/>
  <c r="DN120" i="27"/>
  <c r="EJ120" i="27"/>
  <c r="DY120" i="27"/>
  <c r="G12" i="20"/>
  <c r="H12" i="20" s="1"/>
  <c r="G9" i="20"/>
  <c r="H9" i="20" s="1"/>
  <c r="G13" i="20"/>
  <c r="H13" i="20" s="1"/>
  <c r="C13" i="20"/>
  <c r="D13" i="20" s="1"/>
  <c r="G6" i="20"/>
  <c r="H6" i="20" s="1"/>
  <c r="C6" i="20"/>
  <c r="D6" i="20" s="1"/>
  <c r="C10" i="20"/>
  <c r="D10" i="20" s="1"/>
  <c r="G10" i="20"/>
  <c r="H10" i="20" s="1"/>
  <c r="C3" i="20"/>
  <c r="D3" i="20" s="1"/>
  <c r="G2" i="20"/>
  <c r="H2" i="20" s="1"/>
  <c r="G5" i="20"/>
  <c r="H5" i="20" s="1"/>
  <c r="B30" i="20" l="1"/>
  <c r="D29" i="20"/>
  <c r="G29" i="20" s="1"/>
  <c r="J29" i="20" s="1"/>
  <c r="M29" i="20" s="1"/>
  <c r="AF27" i="20"/>
  <c r="AI27" i="20" s="1"/>
  <c r="AL27" i="20" s="1"/>
  <c r="AO27" i="20" s="1"/>
  <c r="AD28" i="20"/>
  <c r="R27" i="20"/>
  <c r="U27" i="20" s="1"/>
  <c r="X27" i="20" s="1"/>
  <c r="AA27" i="20" s="1"/>
  <c r="P28" i="20"/>
  <c r="GJ19" i="31"/>
  <c r="Q19" i="31" s="1"/>
  <c r="ES19" i="31"/>
  <c r="P19" i="31" s="1"/>
  <c r="ES17" i="31"/>
  <c r="P17" i="31" s="1"/>
  <c r="GJ17" i="31"/>
  <c r="Q17" i="31" s="1"/>
  <c r="DD114" i="31"/>
  <c r="DD81" i="31"/>
  <c r="DD47" i="31"/>
  <c r="EK14" i="31"/>
  <c r="EG14" i="31"/>
  <c r="EC14" i="31"/>
  <c r="DY14" i="31"/>
  <c r="DU14" i="31"/>
  <c r="DQ14" i="31"/>
  <c r="DM14" i="31"/>
  <c r="DI14" i="31"/>
  <c r="DE14" i="31"/>
  <c r="EJ14" i="31"/>
  <c r="EF14" i="31"/>
  <c r="EB14" i="31"/>
  <c r="DX14" i="31"/>
  <c r="DT14" i="31"/>
  <c r="DP14" i="31"/>
  <c r="DL14" i="31"/>
  <c r="DH14" i="31"/>
  <c r="EM14" i="31"/>
  <c r="EI14" i="31"/>
  <c r="EE14" i="31"/>
  <c r="EA14" i="31"/>
  <c r="DW14" i="31"/>
  <c r="DS14" i="31"/>
  <c r="DO14" i="31"/>
  <c r="DK14" i="31"/>
  <c r="DG14" i="31"/>
  <c r="EL14" i="31"/>
  <c r="EH14" i="31"/>
  <c r="ED14" i="31"/>
  <c r="DZ14" i="31"/>
  <c r="DV14" i="31"/>
  <c r="DN14" i="31"/>
  <c r="DJ14" i="31"/>
  <c r="DF14" i="31"/>
  <c r="DR14" i="31"/>
  <c r="DD122" i="31"/>
  <c r="DD89" i="31"/>
  <c r="DD55" i="31"/>
  <c r="EM22" i="31"/>
  <c r="EI22" i="31"/>
  <c r="EE22" i="31"/>
  <c r="EA22" i="31"/>
  <c r="DW22" i="31"/>
  <c r="DS22" i="31"/>
  <c r="DO22" i="31"/>
  <c r="DK22" i="31"/>
  <c r="DG22" i="31"/>
  <c r="EJ22" i="31"/>
  <c r="ED22" i="31"/>
  <c r="DY22" i="31"/>
  <c r="DT22" i="31"/>
  <c r="DN22" i="31"/>
  <c r="DI22" i="31"/>
  <c r="EH22" i="31"/>
  <c r="EC22" i="31"/>
  <c r="DX22" i="31"/>
  <c r="DR22" i="31"/>
  <c r="DM22" i="31"/>
  <c r="DH22" i="31"/>
  <c r="EL22" i="31"/>
  <c r="EG22" i="31"/>
  <c r="EB22" i="31"/>
  <c r="DV22" i="31"/>
  <c r="DQ22" i="31"/>
  <c r="DL22" i="31"/>
  <c r="DF22" i="31"/>
  <c r="EK22" i="31"/>
  <c r="EF22" i="31"/>
  <c r="DZ22" i="31"/>
  <c r="DU22" i="31"/>
  <c r="DP22" i="31"/>
  <c r="DJ22" i="31"/>
  <c r="DE22" i="31"/>
  <c r="ES53" i="31"/>
  <c r="EN48" i="31"/>
  <c r="EJ48" i="31"/>
  <c r="EF48" i="31"/>
  <c r="EB48" i="31"/>
  <c r="DX48" i="31"/>
  <c r="DT48" i="31"/>
  <c r="DP48" i="31"/>
  <c r="DL48" i="31"/>
  <c r="DH48" i="31"/>
  <c r="EQ48" i="31"/>
  <c r="EM48" i="31"/>
  <c r="EI48" i="31"/>
  <c r="EE48" i="31"/>
  <c r="EA48" i="31"/>
  <c r="DW48" i="31"/>
  <c r="DS48" i="31"/>
  <c r="DO48" i="31"/>
  <c r="DK48" i="31"/>
  <c r="DG48" i="31"/>
  <c r="EP48" i="31"/>
  <c r="EL48" i="31"/>
  <c r="EH48" i="31"/>
  <c r="ED48" i="31"/>
  <c r="DZ48" i="31"/>
  <c r="DV48" i="31"/>
  <c r="DR48" i="31"/>
  <c r="DN48" i="31"/>
  <c r="DJ48" i="31"/>
  <c r="DF48" i="31"/>
  <c r="EO48" i="31"/>
  <c r="EK48" i="31"/>
  <c r="EG48" i="31"/>
  <c r="EC48" i="31"/>
  <c r="DY48" i="31"/>
  <c r="DU48" i="31"/>
  <c r="DQ48" i="31"/>
  <c r="DM48" i="31"/>
  <c r="DI48" i="31"/>
  <c r="DE48" i="31"/>
  <c r="GJ53" i="31"/>
  <c r="GF21" i="31"/>
  <c r="GH54" i="31"/>
  <c r="GD54" i="31"/>
  <c r="FZ54" i="31"/>
  <c r="FV54" i="31"/>
  <c r="FR54" i="31"/>
  <c r="FN54" i="31"/>
  <c r="FJ54" i="31"/>
  <c r="FF54" i="31"/>
  <c r="FB54" i="31"/>
  <c r="EX54" i="31"/>
  <c r="GG54" i="31"/>
  <c r="GC54" i="31"/>
  <c r="FY54" i="31"/>
  <c r="FU54" i="31"/>
  <c r="FQ54" i="31"/>
  <c r="FM54" i="31"/>
  <c r="FI54" i="31"/>
  <c r="FE54" i="31"/>
  <c r="FA54" i="31"/>
  <c r="EW54" i="31"/>
  <c r="GF54" i="31"/>
  <c r="GB54" i="31"/>
  <c r="FX54" i="31"/>
  <c r="FT54" i="31"/>
  <c r="FP54" i="31"/>
  <c r="FL54" i="31"/>
  <c r="FH54" i="31"/>
  <c r="FD54" i="31"/>
  <c r="EZ54" i="31"/>
  <c r="EV54" i="31"/>
  <c r="GE54" i="31"/>
  <c r="GA54" i="31"/>
  <c r="FW54" i="31"/>
  <c r="FS54" i="31"/>
  <c r="FO54" i="31"/>
  <c r="FK54" i="31"/>
  <c r="FG54" i="31"/>
  <c r="FC54" i="31"/>
  <c r="EY54" i="31"/>
  <c r="GF15" i="31"/>
  <c r="GH48" i="31"/>
  <c r="GD48" i="31"/>
  <c r="FZ48" i="31"/>
  <c r="FV48" i="31"/>
  <c r="FR48" i="31"/>
  <c r="FN48" i="31"/>
  <c r="FJ48" i="31"/>
  <c r="FF48" i="31"/>
  <c r="FB48" i="31"/>
  <c r="EX48" i="31"/>
  <c r="GG48" i="31"/>
  <c r="GC48" i="31"/>
  <c r="FY48" i="31"/>
  <c r="FU48" i="31"/>
  <c r="FQ48" i="31"/>
  <c r="FM48" i="31"/>
  <c r="FI48" i="31"/>
  <c r="FE48" i="31"/>
  <c r="FA48" i="31"/>
  <c r="EW48" i="31"/>
  <c r="GF48" i="31"/>
  <c r="GB48" i="31"/>
  <c r="FX48" i="31"/>
  <c r="FT48" i="31"/>
  <c r="FP48" i="31"/>
  <c r="FL48" i="31"/>
  <c r="FH48" i="31"/>
  <c r="FD48" i="31"/>
  <c r="EZ48" i="31"/>
  <c r="EV48" i="31"/>
  <c r="GE48" i="31"/>
  <c r="GA48" i="31"/>
  <c r="FW48" i="31"/>
  <c r="FS48" i="31"/>
  <c r="FO48" i="31"/>
  <c r="FK48" i="31"/>
  <c r="FG48" i="31"/>
  <c r="FC48" i="31"/>
  <c r="EY48" i="31"/>
  <c r="ER88" i="31"/>
  <c r="EN88" i="31"/>
  <c r="EJ88" i="31"/>
  <c r="EF88" i="31"/>
  <c r="EB88" i="31"/>
  <c r="DX88" i="31"/>
  <c r="DT88" i="31"/>
  <c r="DP88" i="31"/>
  <c r="DL88" i="31"/>
  <c r="DH88" i="31"/>
  <c r="EQ88" i="31"/>
  <c r="EM88" i="31"/>
  <c r="EI88" i="31"/>
  <c r="EE88" i="31"/>
  <c r="EA88" i="31"/>
  <c r="DW88" i="31"/>
  <c r="DS88" i="31"/>
  <c r="DO88" i="31"/>
  <c r="DK88" i="31"/>
  <c r="DG88" i="31"/>
  <c r="EP88" i="31"/>
  <c r="EL88" i="31"/>
  <c r="EH88" i="31"/>
  <c r="ED88" i="31"/>
  <c r="DZ88" i="31"/>
  <c r="DV88" i="31"/>
  <c r="DR88" i="31"/>
  <c r="DN88" i="31"/>
  <c r="DJ88" i="31"/>
  <c r="DF88" i="31"/>
  <c r="EO88" i="31"/>
  <c r="EK88" i="31"/>
  <c r="EG88" i="31"/>
  <c r="EC88" i="31"/>
  <c r="DY88" i="31"/>
  <c r="DU88" i="31"/>
  <c r="DQ88" i="31"/>
  <c r="DM88" i="31"/>
  <c r="DI88" i="31"/>
  <c r="DE88" i="31"/>
  <c r="GJ83" i="31"/>
  <c r="N13" i="31"/>
  <c r="EU13" i="31"/>
  <c r="O12" i="31"/>
  <c r="DD13" i="31"/>
  <c r="GJ49" i="31"/>
  <c r="GJ87" i="31"/>
  <c r="EO15" i="31"/>
  <c r="EQ82" i="31"/>
  <c r="EM82" i="31"/>
  <c r="EI82" i="31"/>
  <c r="EE82" i="31"/>
  <c r="EA82" i="31"/>
  <c r="DW82" i="31"/>
  <c r="DS82" i="31"/>
  <c r="DO82" i="31"/>
  <c r="DK82" i="31"/>
  <c r="DG82" i="31"/>
  <c r="EP82" i="31"/>
  <c r="EL82" i="31"/>
  <c r="EH82" i="31"/>
  <c r="ED82" i="31"/>
  <c r="DZ82" i="31"/>
  <c r="DV82" i="31"/>
  <c r="DR82" i="31"/>
  <c r="DN82" i="31"/>
  <c r="DJ82" i="31"/>
  <c r="DF82" i="31"/>
  <c r="EO82" i="31"/>
  <c r="EK82" i="31"/>
  <c r="EG82" i="31"/>
  <c r="EC82" i="31"/>
  <c r="DY82" i="31"/>
  <c r="DU82" i="31"/>
  <c r="DQ82" i="31"/>
  <c r="DM82" i="31"/>
  <c r="DI82" i="31"/>
  <c r="DE82" i="31"/>
  <c r="ER82" i="31"/>
  <c r="EN82" i="31"/>
  <c r="EJ82" i="31"/>
  <c r="EF82" i="31"/>
  <c r="EB82" i="31"/>
  <c r="DX82" i="31"/>
  <c r="DT82" i="31"/>
  <c r="DP82" i="31"/>
  <c r="DL82" i="31"/>
  <c r="DH82" i="31"/>
  <c r="ES116" i="31"/>
  <c r="GG88" i="31"/>
  <c r="GC88" i="31"/>
  <c r="FY88" i="31"/>
  <c r="FU88" i="31"/>
  <c r="FQ88" i="31"/>
  <c r="FM88" i="31"/>
  <c r="FI88" i="31"/>
  <c r="FE88" i="31"/>
  <c r="FA88" i="31"/>
  <c r="EW88" i="31"/>
  <c r="GF88" i="31"/>
  <c r="GB88" i="31"/>
  <c r="FX88" i="31"/>
  <c r="FT88" i="31"/>
  <c r="FP88" i="31"/>
  <c r="FL88" i="31"/>
  <c r="FH88" i="31"/>
  <c r="FD88" i="31"/>
  <c r="EZ88" i="31"/>
  <c r="EV88" i="31"/>
  <c r="GI88" i="31"/>
  <c r="GE88" i="31"/>
  <c r="GA88" i="31"/>
  <c r="FW88" i="31"/>
  <c r="FS88" i="31"/>
  <c r="FO88" i="31"/>
  <c r="FK88" i="31"/>
  <c r="FG88" i="31"/>
  <c r="FC88" i="31"/>
  <c r="EY88" i="31"/>
  <c r="GH88" i="31"/>
  <c r="GD88" i="31"/>
  <c r="FZ88" i="31"/>
  <c r="FV88" i="31"/>
  <c r="FR88" i="31"/>
  <c r="FN88" i="31"/>
  <c r="FJ88" i="31"/>
  <c r="FF88" i="31"/>
  <c r="FB88" i="31"/>
  <c r="EX88" i="31"/>
  <c r="GJ116" i="31"/>
  <c r="GI82" i="31"/>
  <c r="GE82" i="31"/>
  <c r="GA82" i="31"/>
  <c r="GH82" i="31"/>
  <c r="GD82" i="31"/>
  <c r="FZ82" i="31"/>
  <c r="FV82" i="31"/>
  <c r="GG82" i="31"/>
  <c r="FY82" i="31"/>
  <c r="FT82" i="31"/>
  <c r="FP82" i="31"/>
  <c r="FL82" i="31"/>
  <c r="FH82" i="31"/>
  <c r="FD82" i="31"/>
  <c r="EZ82" i="31"/>
  <c r="EV82" i="31"/>
  <c r="GF82" i="31"/>
  <c r="FX82" i="31"/>
  <c r="FS82" i="31"/>
  <c r="FO82" i="31"/>
  <c r="FK82" i="31"/>
  <c r="FG82" i="31"/>
  <c r="FC82" i="31"/>
  <c r="EY82" i="31"/>
  <c r="GC82" i="31"/>
  <c r="FW82" i="31"/>
  <c r="FR82" i="31"/>
  <c r="FN82" i="31"/>
  <c r="FJ82" i="31"/>
  <c r="FF82" i="31"/>
  <c r="FB82" i="31"/>
  <c r="EX82" i="31"/>
  <c r="GB82" i="31"/>
  <c r="FU82" i="31"/>
  <c r="FQ82" i="31"/>
  <c r="FM82" i="31"/>
  <c r="FI82" i="31"/>
  <c r="FE82" i="31"/>
  <c r="FA82" i="31"/>
  <c r="EW82" i="31"/>
  <c r="ER121" i="31"/>
  <c r="EN121" i="31"/>
  <c r="EJ121" i="31"/>
  <c r="EF121" i="31"/>
  <c r="EB121" i="31"/>
  <c r="DX121" i="31"/>
  <c r="DT121" i="31"/>
  <c r="DP121" i="31"/>
  <c r="DL121" i="31"/>
  <c r="DH121" i="31"/>
  <c r="EQ121" i="31"/>
  <c r="EM121" i="31"/>
  <c r="EI121" i="31"/>
  <c r="EE121" i="31"/>
  <c r="EA121" i="31"/>
  <c r="DW121" i="31"/>
  <c r="DS121" i="31"/>
  <c r="DO121" i="31"/>
  <c r="DK121" i="31"/>
  <c r="DG121" i="31"/>
  <c r="EP121" i="31"/>
  <c r="EL121" i="31"/>
  <c r="EH121" i="31"/>
  <c r="ED121" i="31"/>
  <c r="DZ121" i="31"/>
  <c r="DV121" i="31"/>
  <c r="DR121" i="31"/>
  <c r="DN121" i="31"/>
  <c r="DJ121" i="31"/>
  <c r="DF121" i="31"/>
  <c r="EO121" i="31"/>
  <c r="DY121" i="31"/>
  <c r="DI121" i="31"/>
  <c r="EK121" i="31"/>
  <c r="DU121" i="31"/>
  <c r="DE121" i="31"/>
  <c r="EG121" i="31"/>
  <c r="DQ121" i="31"/>
  <c r="EC121" i="31"/>
  <c r="DM121" i="31"/>
  <c r="ES49" i="31"/>
  <c r="EU114" i="31"/>
  <c r="EU81" i="31"/>
  <c r="EU47" i="31"/>
  <c r="GD14" i="31"/>
  <c r="FZ14" i="31"/>
  <c r="FV14" i="31"/>
  <c r="FR14" i="31"/>
  <c r="FN14" i="31"/>
  <c r="FJ14" i="31"/>
  <c r="FF14" i="31"/>
  <c r="FB14" i="31"/>
  <c r="EX14" i="31"/>
  <c r="GC14" i="31"/>
  <c r="FY14" i="31"/>
  <c r="FU14" i="31"/>
  <c r="FQ14" i="31"/>
  <c r="FM14" i="31"/>
  <c r="FI14" i="31"/>
  <c r="FE14" i="31"/>
  <c r="FA14" i="31"/>
  <c r="EW14" i="31"/>
  <c r="GB14" i="31"/>
  <c r="FX14" i="31"/>
  <c r="FT14" i="31"/>
  <c r="FP14" i="31"/>
  <c r="FL14" i="31"/>
  <c r="FH14" i="31"/>
  <c r="FD14" i="31"/>
  <c r="EZ14" i="31"/>
  <c r="EV14" i="31"/>
  <c r="GA14" i="31"/>
  <c r="FW14" i="31"/>
  <c r="FS14" i="31"/>
  <c r="FO14" i="31"/>
  <c r="FK14" i="31"/>
  <c r="FG14" i="31"/>
  <c r="FC14" i="31"/>
  <c r="EY14" i="31"/>
  <c r="EU122" i="31"/>
  <c r="EU89" i="31"/>
  <c r="EU55" i="31"/>
  <c r="GB22" i="31"/>
  <c r="FX22" i="31"/>
  <c r="FT22" i="31"/>
  <c r="FP22" i="31"/>
  <c r="FL22" i="31"/>
  <c r="FH22" i="31"/>
  <c r="FD22" i="31"/>
  <c r="EZ22" i="31"/>
  <c r="EV22" i="31"/>
  <c r="FZ22" i="31"/>
  <c r="FU22" i="31"/>
  <c r="FO22" i="31"/>
  <c r="FJ22" i="31"/>
  <c r="FE22" i="31"/>
  <c r="EY22" i="31"/>
  <c r="GD22" i="31"/>
  <c r="FY22" i="31"/>
  <c r="FS22" i="31"/>
  <c r="FN22" i="31"/>
  <c r="FI22" i="31"/>
  <c r="FC22" i="31"/>
  <c r="EX22" i="31"/>
  <c r="GC22" i="31"/>
  <c r="FW22" i="31"/>
  <c r="FR22" i="31"/>
  <c r="FM22" i="31"/>
  <c r="FG22" i="31"/>
  <c r="FB22" i="31"/>
  <c r="EW22" i="31"/>
  <c r="GA22" i="31"/>
  <c r="FV22" i="31"/>
  <c r="FQ22" i="31"/>
  <c r="FK22" i="31"/>
  <c r="FF22" i="31"/>
  <c r="FA22" i="31"/>
  <c r="EQ115" i="31"/>
  <c r="EM115" i="31"/>
  <c r="EI115" i="31"/>
  <c r="EE115" i="31"/>
  <c r="EA115" i="31"/>
  <c r="DW115" i="31"/>
  <c r="DS115" i="31"/>
  <c r="DO115" i="31"/>
  <c r="DK115" i="31"/>
  <c r="DG115" i="31"/>
  <c r="EP115" i="31"/>
  <c r="EL115" i="31"/>
  <c r="EH115" i="31"/>
  <c r="ED115" i="31"/>
  <c r="DZ115" i="31"/>
  <c r="DV115" i="31"/>
  <c r="DR115" i="31"/>
  <c r="DN115" i="31"/>
  <c r="DJ115" i="31"/>
  <c r="DF115" i="31"/>
  <c r="EO115" i="31"/>
  <c r="EK115" i="31"/>
  <c r="EG115" i="31"/>
  <c r="EC115" i="31"/>
  <c r="DY115" i="31"/>
  <c r="DU115" i="31"/>
  <c r="DQ115" i="31"/>
  <c r="DM115" i="31"/>
  <c r="DI115" i="31"/>
  <c r="DE115" i="31"/>
  <c r="ER115" i="31"/>
  <c r="EB115" i="31"/>
  <c r="DL115" i="31"/>
  <c r="EN115" i="31"/>
  <c r="DX115" i="31"/>
  <c r="DH115" i="31"/>
  <c r="EJ115" i="31"/>
  <c r="DT115" i="31"/>
  <c r="EF115" i="31"/>
  <c r="DP115" i="31"/>
  <c r="GG121" i="31"/>
  <c r="GC121" i="31"/>
  <c r="FY121" i="31"/>
  <c r="FU121" i="31"/>
  <c r="FQ121" i="31"/>
  <c r="FM121" i="31"/>
  <c r="FI121" i="31"/>
  <c r="FE121" i="31"/>
  <c r="FA121" i="31"/>
  <c r="EW121" i="31"/>
  <c r="GF121" i="31"/>
  <c r="GB121" i="31"/>
  <c r="FX121" i="31"/>
  <c r="FT121" i="31"/>
  <c r="FP121" i="31"/>
  <c r="FL121" i="31"/>
  <c r="FH121" i="31"/>
  <c r="FD121" i="31"/>
  <c r="EZ121" i="31"/>
  <c r="EV121" i="31"/>
  <c r="GI121" i="31"/>
  <c r="GE121" i="31"/>
  <c r="GA121" i="31"/>
  <c r="FW121" i="31"/>
  <c r="FS121" i="31"/>
  <c r="FO121" i="31"/>
  <c r="FK121" i="31"/>
  <c r="FG121" i="31"/>
  <c r="FC121" i="31"/>
  <c r="EY121" i="31"/>
  <c r="FV121" i="31"/>
  <c r="FF121" i="31"/>
  <c r="GH121" i="31"/>
  <c r="FR121" i="31"/>
  <c r="FB121" i="31"/>
  <c r="GD121" i="31"/>
  <c r="FN121" i="31"/>
  <c r="EX121" i="31"/>
  <c r="FZ121" i="31"/>
  <c r="FJ121" i="31"/>
  <c r="ES83" i="31"/>
  <c r="GF115" i="31"/>
  <c r="GB115" i="31"/>
  <c r="FX115" i="31"/>
  <c r="FT115" i="31"/>
  <c r="FP115" i="31"/>
  <c r="FL115" i="31"/>
  <c r="FH115" i="31"/>
  <c r="FD115" i="31"/>
  <c r="EZ115" i="31"/>
  <c r="EV115" i="31"/>
  <c r="GI115" i="31"/>
  <c r="GE115" i="31"/>
  <c r="GA115" i="31"/>
  <c r="FW115" i="31"/>
  <c r="FS115" i="31"/>
  <c r="FO115" i="31"/>
  <c r="FK115" i="31"/>
  <c r="FG115" i="31"/>
  <c r="FC115" i="31"/>
  <c r="EY115" i="31"/>
  <c r="GH115" i="31"/>
  <c r="GD115" i="31"/>
  <c r="FZ115" i="31"/>
  <c r="FV115" i="31"/>
  <c r="FR115" i="31"/>
  <c r="FN115" i="31"/>
  <c r="FJ115" i="31"/>
  <c r="FF115" i="31"/>
  <c r="FB115" i="31"/>
  <c r="EX115" i="31"/>
  <c r="FY115" i="31"/>
  <c r="FI115" i="31"/>
  <c r="FU115" i="31"/>
  <c r="FE115" i="31"/>
  <c r="GG115" i="31"/>
  <c r="FQ115" i="31"/>
  <c r="FA115" i="31"/>
  <c r="GC115" i="31"/>
  <c r="FM115" i="31"/>
  <c r="EW115" i="31"/>
  <c r="EO21" i="31"/>
  <c r="GJ120" i="31"/>
  <c r="EU23" i="31"/>
  <c r="DD23" i="31"/>
  <c r="O24" i="31"/>
  <c r="N23" i="31"/>
  <c r="ES120" i="31"/>
  <c r="EN54" i="31"/>
  <c r="EJ54" i="31"/>
  <c r="EF54" i="31"/>
  <c r="EB54" i="31"/>
  <c r="DX54" i="31"/>
  <c r="DT54" i="31"/>
  <c r="DP54" i="31"/>
  <c r="DL54" i="31"/>
  <c r="DH54" i="31"/>
  <c r="EQ54" i="31"/>
  <c r="EM54" i="31"/>
  <c r="EI54" i="31"/>
  <c r="EE54" i="31"/>
  <c r="EA54" i="31"/>
  <c r="DW54" i="31"/>
  <c r="DS54" i="31"/>
  <c r="DO54" i="31"/>
  <c r="DK54" i="31"/>
  <c r="DG54" i="31"/>
  <c r="EP54" i="31"/>
  <c r="EL54" i="31"/>
  <c r="EH54" i="31"/>
  <c r="ED54" i="31"/>
  <c r="DZ54" i="31"/>
  <c r="DV54" i="31"/>
  <c r="DR54" i="31"/>
  <c r="DN54" i="31"/>
  <c r="DJ54" i="31"/>
  <c r="DF54" i="31"/>
  <c r="EO54" i="31"/>
  <c r="EK54" i="31"/>
  <c r="EG54" i="31"/>
  <c r="EC54" i="31"/>
  <c r="DY54" i="31"/>
  <c r="DU54" i="31"/>
  <c r="DQ54" i="31"/>
  <c r="DM54" i="31"/>
  <c r="DI54" i="31"/>
  <c r="DE54" i="31"/>
  <c r="ES87" i="31"/>
  <c r="U5" i="20"/>
  <c r="ES17" i="27"/>
  <c r="P17" i="27" s="1"/>
  <c r="ES83" i="27"/>
  <c r="GJ17" i="27"/>
  <c r="Q17" i="27" s="1"/>
  <c r="EP88" i="27"/>
  <c r="EL88" i="27"/>
  <c r="EH88" i="27"/>
  <c r="ED88" i="27"/>
  <c r="DZ88" i="27"/>
  <c r="DV88" i="27"/>
  <c r="DR88" i="27"/>
  <c r="DN88" i="27"/>
  <c r="DJ88" i="27"/>
  <c r="DF88" i="27"/>
  <c r="EO88" i="27"/>
  <c r="EK88" i="27"/>
  <c r="EG88" i="27"/>
  <c r="EC88" i="27"/>
  <c r="DY88" i="27"/>
  <c r="DU88" i="27"/>
  <c r="DQ88" i="27"/>
  <c r="DM88" i="27"/>
  <c r="DI88" i="27"/>
  <c r="DE88" i="27"/>
  <c r="ER88" i="27"/>
  <c r="EN88" i="27"/>
  <c r="EJ88" i="27"/>
  <c r="EF88" i="27"/>
  <c r="EB88" i="27"/>
  <c r="DX88" i="27"/>
  <c r="DT88" i="27"/>
  <c r="DP88" i="27"/>
  <c r="DL88" i="27"/>
  <c r="DH88" i="27"/>
  <c r="EM88" i="27"/>
  <c r="DW88" i="27"/>
  <c r="DG88" i="27"/>
  <c r="EI88" i="27"/>
  <c r="DS88" i="27"/>
  <c r="EE88" i="27"/>
  <c r="DO88" i="27"/>
  <c r="EQ88" i="27"/>
  <c r="EA88" i="27"/>
  <c r="DK88" i="27"/>
  <c r="ES120" i="27"/>
  <c r="GJ83" i="27"/>
  <c r="EU114" i="27"/>
  <c r="EU81" i="27"/>
  <c r="EU47" i="27"/>
  <c r="GA14" i="27"/>
  <c r="FW14" i="27"/>
  <c r="FS14" i="27"/>
  <c r="FO14" i="27"/>
  <c r="FK14" i="27"/>
  <c r="FG14" i="27"/>
  <c r="FC14" i="27"/>
  <c r="EY14" i="27"/>
  <c r="GD14" i="27"/>
  <c r="FY14" i="27"/>
  <c r="FT14" i="27"/>
  <c r="FN14" i="27"/>
  <c r="FI14" i="27"/>
  <c r="FD14" i="27"/>
  <c r="EX14" i="27"/>
  <c r="GC14" i="27"/>
  <c r="FX14" i="27"/>
  <c r="FR14" i="27"/>
  <c r="FM14" i="27"/>
  <c r="FH14" i="27"/>
  <c r="FB14" i="27"/>
  <c r="EW14" i="27"/>
  <c r="FZ14" i="27"/>
  <c r="FU14" i="27"/>
  <c r="FP14" i="27"/>
  <c r="FJ14" i="27"/>
  <c r="FE14" i="27"/>
  <c r="EZ14" i="27"/>
  <c r="GB14" i="27"/>
  <c r="FV14" i="27"/>
  <c r="FQ14" i="27"/>
  <c r="FL14" i="27"/>
  <c r="FF14" i="27"/>
  <c r="FA14" i="27"/>
  <c r="EV14" i="27"/>
  <c r="EO54" i="27"/>
  <c r="EK54" i="27"/>
  <c r="EG54" i="27"/>
  <c r="EC54" i="27"/>
  <c r="DY54" i="27"/>
  <c r="DU54" i="27"/>
  <c r="DQ54" i="27"/>
  <c r="DM54" i="27"/>
  <c r="DI54" i="27"/>
  <c r="DE54" i="27"/>
  <c r="EP54" i="27"/>
  <c r="EJ54" i="27"/>
  <c r="EE54" i="27"/>
  <c r="DZ54" i="27"/>
  <c r="DT54" i="27"/>
  <c r="DO54" i="27"/>
  <c r="DJ54" i="27"/>
  <c r="EN54" i="27"/>
  <c r="EI54" i="27"/>
  <c r="ED54" i="27"/>
  <c r="DX54" i="27"/>
  <c r="DS54" i="27"/>
  <c r="DN54" i="27"/>
  <c r="DH54" i="27"/>
  <c r="EM54" i="27"/>
  <c r="EH54" i="27"/>
  <c r="EB54" i="27"/>
  <c r="DW54" i="27"/>
  <c r="DR54" i="27"/>
  <c r="DL54" i="27"/>
  <c r="DG54" i="27"/>
  <c r="EQ54" i="27"/>
  <c r="EL54" i="27"/>
  <c r="EF54" i="27"/>
  <c r="EA54" i="27"/>
  <c r="DV54" i="27"/>
  <c r="DP54" i="27"/>
  <c r="DK54" i="27"/>
  <c r="DF54" i="27"/>
  <c r="ES87" i="27"/>
  <c r="GJ49" i="27"/>
  <c r="GJ120" i="27"/>
  <c r="GH115" i="27"/>
  <c r="GD115" i="27"/>
  <c r="FZ115" i="27"/>
  <c r="FV115" i="27"/>
  <c r="GE115" i="27"/>
  <c r="FY115" i="27"/>
  <c r="FT115" i="27"/>
  <c r="FP115" i="27"/>
  <c r="FL115" i="27"/>
  <c r="FH115" i="27"/>
  <c r="FD115" i="27"/>
  <c r="EZ115" i="27"/>
  <c r="EV115" i="27"/>
  <c r="GI115" i="27"/>
  <c r="GC115" i="27"/>
  <c r="FX115" i="27"/>
  <c r="FS115" i="27"/>
  <c r="FO115" i="27"/>
  <c r="FK115" i="27"/>
  <c r="FG115" i="27"/>
  <c r="FC115" i="27"/>
  <c r="EY115" i="27"/>
  <c r="GG115" i="27"/>
  <c r="GB115" i="27"/>
  <c r="FW115" i="27"/>
  <c r="FR115" i="27"/>
  <c r="FN115" i="27"/>
  <c r="FJ115" i="27"/>
  <c r="FF115" i="27"/>
  <c r="FB115" i="27"/>
  <c r="EX115" i="27"/>
  <c r="GA115" i="27"/>
  <c r="FI115" i="27"/>
  <c r="FU115" i="27"/>
  <c r="FE115" i="27"/>
  <c r="FQ115" i="27"/>
  <c r="FA115" i="27"/>
  <c r="GF115" i="27"/>
  <c r="FM115" i="27"/>
  <c r="EW115" i="27"/>
  <c r="EP82" i="27"/>
  <c r="EL82" i="27"/>
  <c r="EH82" i="27"/>
  <c r="ED82" i="27"/>
  <c r="DZ82" i="27"/>
  <c r="DV82" i="27"/>
  <c r="DR82" i="27"/>
  <c r="DN82" i="27"/>
  <c r="DJ82" i="27"/>
  <c r="DF82" i="27"/>
  <c r="ER82" i="27"/>
  <c r="EN82" i="27"/>
  <c r="EJ82" i="27"/>
  <c r="EF82" i="27"/>
  <c r="EB82" i="27"/>
  <c r="DX82" i="27"/>
  <c r="DT82" i="27"/>
  <c r="DP82" i="27"/>
  <c r="DL82" i="27"/>
  <c r="DH82" i="27"/>
  <c r="EO82" i="27"/>
  <c r="EG82" i="27"/>
  <c r="DY82" i="27"/>
  <c r="DQ82" i="27"/>
  <c r="DI82" i="27"/>
  <c r="EM82" i="27"/>
  <c r="EE82" i="27"/>
  <c r="DW82" i="27"/>
  <c r="DO82" i="27"/>
  <c r="DG82" i="27"/>
  <c r="EK82" i="27"/>
  <c r="EC82" i="27"/>
  <c r="DU82" i="27"/>
  <c r="DM82" i="27"/>
  <c r="DE82" i="27"/>
  <c r="EQ82" i="27"/>
  <c r="EI82" i="27"/>
  <c r="EA82" i="27"/>
  <c r="DS82" i="27"/>
  <c r="DK82" i="27"/>
  <c r="GF21" i="27"/>
  <c r="GI88" i="27"/>
  <c r="GE88" i="27"/>
  <c r="GA88" i="27"/>
  <c r="FW88" i="27"/>
  <c r="FS88" i="27"/>
  <c r="FO88" i="27"/>
  <c r="FK88" i="27"/>
  <c r="FG88" i="27"/>
  <c r="FC88" i="27"/>
  <c r="EY88" i="27"/>
  <c r="GH88" i="27"/>
  <c r="GD88" i="27"/>
  <c r="FZ88" i="27"/>
  <c r="FV88" i="27"/>
  <c r="FR88" i="27"/>
  <c r="FN88" i="27"/>
  <c r="FJ88" i="27"/>
  <c r="FF88" i="27"/>
  <c r="FB88" i="27"/>
  <c r="EX88" i="27"/>
  <c r="GG88" i="27"/>
  <c r="GC88" i="27"/>
  <c r="FY88" i="27"/>
  <c r="FU88" i="27"/>
  <c r="FQ88" i="27"/>
  <c r="FM88" i="27"/>
  <c r="FI88" i="27"/>
  <c r="FE88" i="27"/>
  <c r="FA88" i="27"/>
  <c r="EW88" i="27"/>
  <c r="FT88" i="27"/>
  <c r="FD88" i="27"/>
  <c r="GF88" i="27"/>
  <c r="FP88" i="27"/>
  <c r="EZ88" i="27"/>
  <c r="GB88" i="27"/>
  <c r="FL88" i="27"/>
  <c r="EV88" i="27"/>
  <c r="FX88" i="27"/>
  <c r="FH88" i="27"/>
  <c r="EQ115" i="27"/>
  <c r="EM115" i="27"/>
  <c r="EI115" i="27"/>
  <c r="EE115" i="27"/>
  <c r="EA115" i="27"/>
  <c r="DW115" i="27"/>
  <c r="DS115" i="27"/>
  <c r="DO115" i="27"/>
  <c r="DK115" i="27"/>
  <c r="DG115" i="27"/>
  <c r="EP115" i="27"/>
  <c r="EL115" i="27"/>
  <c r="EH115" i="27"/>
  <c r="ED115" i="27"/>
  <c r="DZ115" i="27"/>
  <c r="DV115" i="27"/>
  <c r="DR115" i="27"/>
  <c r="DN115" i="27"/>
  <c r="DJ115" i="27"/>
  <c r="DF115" i="27"/>
  <c r="EO115" i="27"/>
  <c r="EK115" i="27"/>
  <c r="EG115" i="27"/>
  <c r="EC115" i="27"/>
  <c r="DY115" i="27"/>
  <c r="DU115" i="27"/>
  <c r="DQ115" i="27"/>
  <c r="DM115" i="27"/>
  <c r="DI115" i="27"/>
  <c r="DE115" i="27"/>
  <c r="ER115" i="27"/>
  <c r="EB115" i="27"/>
  <c r="DL115" i="27"/>
  <c r="EN115" i="27"/>
  <c r="DX115" i="27"/>
  <c r="DH115" i="27"/>
  <c r="EJ115" i="27"/>
  <c r="DT115" i="27"/>
  <c r="DP115" i="27"/>
  <c r="EF115" i="27"/>
  <c r="DD122" i="27"/>
  <c r="DD89" i="27"/>
  <c r="DD55" i="27"/>
  <c r="EK22" i="27"/>
  <c r="EG22" i="27"/>
  <c r="EC22" i="27"/>
  <c r="DY22" i="27"/>
  <c r="DU22" i="27"/>
  <c r="DQ22" i="27"/>
  <c r="DM22" i="27"/>
  <c r="DI22" i="27"/>
  <c r="DE22" i="27"/>
  <c r="EM22" i="27"/>
  <c r="EI22" i="27"/>
  <c r="EE22" i="27"/>
  <c r="EA22" i="27"/>
  <c r="DW22" i="27"/>
  <c r="DS22" i="27"/>
  <c r="DO22" i="27"/>
  <c r="DK22" i="27"/>
  <c r="DG22" i="27"/>
  <c r="EL22" i="27"/>
  <c r="ED22" i="27"/>
  <c r="DV22" i="27"/>
  <c r="DN22" i="27"/>
  <c r="DF22" i="27"/>
  <c r="EJ22" i="27"/>
  <c r="EB22" i="27"/>
  <c r="DT22" i="27"/>
  <c r="DL22" i="27"/>
  <c r="EH22" i="27"/>
  <c r="DZ22" i="27"/>
  <c r="DR22" i="27"/>
  <c r="DJ22" i="27"/>
  <c r="EF22" i="27"/>
  <c r="DX22" i="27"/>
  <c r="DP22" i="27"/>
  <c r="DH22" i="27"/>
  <c r="GJ53" i="27"/>
  <c r="GH121" i="27"/>
  <c r="GD121" i="27"/>
  <c r="FZ121" i="27"/>
  <c r="FV121" i="27"/>
  <c r="FR121" i="27"/>
  <c r="FN121" i="27"/>
  <c r="FJ121" i="27"/>
  <c r="FF121" i="27"/>
  <c r="FB121" i="27"/>
  <c r="EX121" i="27"/>
  <c r="GI121" i="27"/>
  <c r="GC121" i="27"/>
  <c r="FX121" i="27"/>
  <c r="FS121" i="27"/>
  <c r="FM121" i="27"/>
  <c r="FH121" i="27"/>
  <c r="FC121" i="27"/>
  <c r="EW121" i="27"/>
  <c r="GG121" i="27"/>
  <c r="GB121" i="27"/>
  <c r="FW121" i="27"/>
  <c r="FQ121" i="27"/>
  <c r="FL121" i="27"/>
  <c r="FG121" i="27"/>
  <c r="FA121" i="27"/>
  <c r="EV121" i="27"/>
  <c r="FY121" i="27"/>
  <c r="FO121" i="27"/>
  <c r="FD121" i="27"/>
  <c r="GF121" i="27"/>
  <c r="FU121" i="27"/>
  <c r="FK121" i="27"/>
  <c r="EZ121" i="27"/>
  <c r="GE121" i="27"/>
  <c r="FT121" i="27"/>
  <c r="FI121" i="27"/>
  <c r="EY121" i="27"/>
  <c r="GA121" i="27"/>
  <c r="FP121" i="27"/>
  <c r="FE121" i="27"/>
  <c r="ES116" i="27"/>
  <c r="EU13" i="27"/>
  <c r="DD13" i="27"/>
  <c r="N13" i="27"/>
  <c r="O12" i="27"/>
  <c r="EO121" i="27"/>
  <c r="EK121" i="27"/>
  <c r="EG121" i="27"/>
  <c r="EC121" i="27"/>
  <c r="DY121" i="27"/>
  <c r="DU121" i="27"/>
  <c r="DQ121" i="27"/>
  <c r="DM121" i="27"/>
  <c r="DI121" i="27"/>
  <c r="DE121" i="27"/>
  <c r="EQ121" i="27"/>
  <c r="EL121" i="27"/>
  <c r="EF121" i="27"/>
  <c r="EA121" i="27"/>
  <c r="DV121" i="27"/>
  <c r="DP121" i="27"/>
  <c r="DK121" i="27"/>
  <c r="DF121" i="27"/>
  <c r="EP121" i="27"/>
  <c r="EJ121" i="27"/>
  <c r="EE121" i="27"/>
  <c r="DZ121" i="27"/>
  <c r="DT121" i="27"/>
  <c r="DO121" i="27"/>
  <c r="DJ121" i="27"/>
  <c r="ER121" i="27"/>
  <c r="EH121" i="27"/>
  <c r="DW121" i="27"/>
  <c r="DL121" i="27"/>
  <c r="EN121" i="27"/>
  <c r="ED121" i="27"/>
  <c r="DS121" i="27"/>
  <c r="DH121" i="27"/>
  <c r="EM121" i="27"/>
  <c r="EB121" i="27"/>
  <c r="DR121" i="27"/>
  <c r="DG121" i="27"/>
  <c r="EI121" i="27"/>
  <c r="DX121" i="27"/>
  <c r="DN121" i="27"/>
  <c r="GF15" i="27"/>
  <c r="GG48" i="27"/>
  <c r="GC48" i="27"/>
  <c r="FY48" i="27"/>
  <c r="FU48" i="27"/>
  <c r="FQ48" i="27"/>
  <c r="FM48" i="27"/>
  <c r="FI48" i="27"/>
  <c r="FE48" i="27"/>
  <c r="FA48" i="27"/>
  <c r="EW48" i="27"/>
  <c r="GF48" i="27"/>
  <c r="GB48" i="27"/>
  <c r="FX48" i="27"/>
  <c r="FT48" i="27"/>
  <c r="FP48" i="27"/>
  <c r="FL48" i="27"/>
  <c r="FH48" i="27"/>
  <c r="FD48" i="27"/>
  <c r="EZ48" i="27"/>
  <c r="EV48" i="27"/>
  <c r="GH48" i="27"/>
  <c r="GD48" i="27"/>
  <c r="FZ48" i="27"/>
  <c r="FV48" i="27"/>
  <c r="FR48" i="27"/>
  <c r="FN48" i="27"/>
  <c r="FJ48" i="27"/>
  <c r="FF48" i="27"/>
  <c r="FB48" i="27"/>
  <c r="EX48" i="27"/>
  <c r="GA48" i="27"/>
  <c r="FK48" i="27"/>
  <c r="FW48" i="27"/>
  <c r="FG48" i="27"/>
  <c r="FS48" i="27"/>
  <c r="FC48" i="27"/>
  <c r="GE48" i="27"/>
  <c r="FO48" i="27"/>
  <c r="EY48" i="27"/>
  <c r="ES19" i="27"/>
  <c r="P19" i="27" s="1"/>
  <c r="ES49" i="27"/>
  <c r="EO15" i="27"/>
  <c r="DD23" i="27"/>
  <c r="N23" i="27"/>
  <c r="O24" i="27"/>
  <c r="EU23" i="27"/>
  <c r="GJ116" i="27"/>
  <c r="DD114" i="27"/>
  <c r="DD81" i="27"/>
  <c r="DD47" i="27"/>
  <c r="EL14" i="27"/>
  <c r="EH14" i="27"/>
  <c r="ED14" i="27"/>
  <c r="DZ14" i="27"/>
  <c r="DV14" i="27"/>
  <c r="DR14" i="27"/>
  <c r="DN14" i="27"/>
  <c r="DJ14" i="27"/>
  <c r="DF14" i="27"/>
  <c r="EI14" i="27"/>
  <c r="EC14" i="27"/>
  <c r="DX14" i="27"/>
  <c r="DS14" i="27"/>
  <c r="DM14" i="27"/>
  <c r="DH14" i="27"/>
  <c r="EM14" i="27"/>
  <c r="EG14" i="27"/>
  <c r="EB14" i="27"/>
  <c r="DW14" i="27"/>
  <c r="DQ14" i="27"/>
  <c r="DL14" i="27"/>
  <c r="DG14" i="27"/>
  <c r="EJ14" i="27"/>
  <c r="EE14" i="27"/>
  <c r="DY14" i="27"/>
  <c r="DT14" i="27"/>
  <c r="DO14" i="27"/>
  <c r="DI14" i="27"/>
  <c r="EK14" i="27"/>
  <c r="EF14" i="27"/>
  <c r="EA14" i="27"/>
  <c r="DU14" i="27"/>
  <c r="DP14" i="27"/>
  <c r="DK14" i="27"/>
  <c r="DE14" i="27"/>
  <c r="EO21" i="27"/>
  <c r="GJ19" i="27"/>
  <c r="Q19" i="27" s="1"/>
  <c r="GI82" i="27"/>
  <c r="GE82" i="27"/>
  <c r="GA82" i="27"/>
  <c r="FW82" i="27"/>
  <c r="FS82" i="27"/>
  <c r="FO82" i="27"/>
  <c r="FK82" i="27"/>
  <c r="FG82" i="27"/>
  <c r="FC82" i="27"/>
  <c r="EY82" i="27"/>
  <c r="GH82" i="27"/>
  <c r="GD82" i="27"/>
  <c r="FZ82" i="27"/>
  <c r="FV82" i="27"/>
  <c r="FR82" i="27"/>
  <c r="FN82" i="27"/>
  <c r="FJ82" i="27"/>
  <c r="FF82" i="27"/>
  <c r="FB82" i="27"/>
  <c r="GG82" i="27"/>
  <c r="GC82" i="27"/>
  <c r="FY82" i="27"/>
  <c r="FU82" i="27"/>
  <c r="FQ82" i="27"/>
  <c r="FM82" i="27"/>
  <c r="FI82" i="27"/>
  <c r="FE82" i="27"/>
  <c r="FA82" i="27"/>
  <c r="EW82" i="27"/>
  <c r="GB82" i="27"/>
  <c r="FL82" i="27"/>
  <c r="EX82" i="27"/>
  <c r="FX82" i="27"/>
  <c r="FH82" i="27"/>
  <c r="EV82" i="27"/>
  <c r="FT82" i="27"/>
  <c r="FD82" i="27"/>
  <c r="GF82" i="27"/>
  <c r="FP82" i="27"/>
  <c r="EZ82" i="27"/>
  <c r="ES53" i="27"/>
  <c r="GJ87" i="27"/>
  <c r="EQ48" i="27"/>
  <c r="EM48" i="27"/>
  <c r="EI48" i="27"/>
  <c r="EE48" i="27"/>
  <c r="EA48" i="27"/>
  <c r="DW48" i="27"/>
  <c r="DS48" i="27"/>
  <c r="DO48" i="27"/>
  <c r="DK48" i="27"/>
  <c r="DG48" i="27"/>
  <c r="EP48" i="27"/>
  <c r="EL48" i="27"/>
  <c r="EH48" i="27"/>
  <c r="ED48" i="27"/>
  <c r="DZ48" i="27"/>
  <c r="DV48" i="27"/>
  <c r="DR48" i="27"/>
  <c r="DN48" i="27"/>
  <c r="DJ48" i="27"/>
  <c r="DF48" i="27"/>
  <c r="EN48" i="27"/>
  <c r="EJ48" i="27"/>
  <c r="EF48" i="27"/>
  <c r="EB48" i="27"/>
  <c r="DX48" i="27"/>
  <c r="DT48" i="27"/>
  <c r="DP48" i="27"/>
  <c r="DL48" i="27"/>
  <c r="DH48" i="27"/>
  <c r="EC48" i="27"/>
  <c r="DM48" i="27"/>
  <c r="EO48" i="27"/>
  <c r="DY48" i="27"/>
  <c r="DI48" i="27"/>
  <c r="EK48" i="27"/>
  <c r="DU48" i="27"/>
  <c r="DE48" i="27"/>
  <c r="EG48" i="27"/>
  <c r="DQ48" i="27"/>
  <c r="EU122" i="27"/>
  <c r="EU89" i="27"/>
  <c r="EU55" i="27"/>
  <c r="GD22" i="27"/>
  <c r="FZ22" i="27"/>
  <c r="FV22" i="27"/>
  <c r="FR22" i="27"/>
  <c r="FN22" i="27"/>
  <c r="FJ22" i="27"/>
  <c r="FF22" i="27"/>
  <c r="FB22" i="27"/>
  <c r="EX22" i="27"/>
  <c r="GB22" i="27"/>
  <c r="FX22" i="27"/>
  <c r="FT22" i="27"/>
  <c r="FP22" i="27"/>
  <c r="FL22" i="27"/>
  <c r="FH22" i="27"/>
  <c r="FD22" i="27"/>
  <c r="EZ22" i="27"/>
  <c r="EV22" i="27"/>
  <c r="FW22" i="27"/>
  <c r="FO22" i="27"/>
  <c r="FG22" i="27"/>
  <c r="EY22" i="27"/>
  <c r="GC22" i="27"/>
  <c r="FU22" i="27"/>
  <c r="FM22" i="27"/>
  <c r="FE22" i="27"/>
  <c r="EW22" i="27"/>
  <c r="GA22" i="27"/>
  <c r="FS22" i="27"/>
  <c r="FK22" i="27"/>
  <c r="FC22" i="27"/>
  <c r="FY22" i="27"/>
  <c r="FQ22" i="27"/>
  <c r="FI22" i="27"/>
  <c r="FA22" i="27"/>
  <c r="GE54" i="27"/>
  <c r="GA54" i="27"/>
  <c r="FW54" i="27"/>
  <c r="FS54" i="27"/>
  <c r="FO54" i="27"/>
  <c r="FK54" i="27"/>
  <c r="FG54" i="27"/>
  <c r="FC54" i="27"/>
  <c r="EY54" i="27"/>
  <c r="GH54" i="27"/>
  <c r="GC54" i="27"/>
  <c r="FX54" i="27"/>
  <c r="FR54" i="27"/>
  <c r="FM54" i="27"/>
  <c r="FH54" i="27"/>
  <c r="FB54" i="27"/>
  <c r="EW54" i="27"/>
  <c r="GG54" i="27"/>
  <c r="GB54" i="27"/>
  <c r="FV54" i="27"/>
  <c r="FQ54" i="27"/>
  <c r="FL54" i="27"/>
  <c r="FF54" i="27"/>
  <c r="FA54" i="27"/>
  <c r="EV54" i="27"/>
  <c r="GF54" i="27"/>
  <c r="FZ54" i="27"/>
  <c r="FU54" i="27"/>
  <c r="FP54" i="27"/>
  <c r="FJ54" i="27"/>
  <c r="FE54" i="27"/>
  <c r="EZ54" i="27"/>
  <c r="GD54" i="27"/>
  <c r="FY54" i="27"/>
  <c r="FT54" i="27"/>
  <c r="FN54" i="27"/>
  <c r="FI54" i="27"/>
  <c r="FD54" i="27"/>
  <c r="EX54" i="27"/>
  <c r="B31" i="20" l="1"/>
  <c r="D30" i="20"/>
  <c r="G30" i="20" s="1"/>
  <c r="J30" i="20" s="1"/>
  <c r="M30" i="20" s="1"/>
  <c r="P29" i="20"/>
  <c r="R28" i="20"/>
  <c r="U28" i="20" s="1"/>
  <c r="X28" i="20" s="1"/>
  <c r="AA28" i="20" s="1"/>
  <c r="AD29" i="20"/>
  <c r="AF28" i="20"/>
  <c r="AI28" i="20" s="1"/>
  <c r="AL28" i="20" s="1"/>
  <c r="AO28" i="20" s="1"/>
  <c r="ES20" i="31"/>
  <c r="P20" i="31" s="1"/>
  <c r="ES16" i="31"/>
  <c r="P16" i="31" s="1"/>
  <c r="ES88" i="31"/>
  <c r="GJ16" i="31"/>
  <c r="Q16" i="31" s="1"/>
  <c r="GJ20" i="31"/>
  <c r="Q20" i="31" s="1"/>
  <c r="N24" i="31"/>
  <c r="O25" i="31"/>
  <c r="DD24" i="31"/>
  <c r="EU24" i="31"/>
  <c r="ES115" i="31"/>
  <c r="GF22" i="31"/>
  <c r="GF14" i="31"/>
  <c r="GH81" i="31"/>
  <c r="GD81" i="31"/>
  <c r="FZ81" i="31"/>
  <c r="FV81" i="31"/>
  <c r="FR81" i="31"/>
  <c r="FN81" i="31"/>
  <c r="FJ81" i="31"/>
  <c r="FF81" i="31"/>
  <c r="FB81" i="31"/>
  <c r="EX81" i="31"/>
  <c r="GG81" i="31"/>
  <c r="GC81" i="31"/>
  <c r="FY81" i="31"/>
  <c r="FU81" i="31"/>
  <c r="FQ81" i="31"/>
  <c r="FM81" i="31"/>
  <c r="FI81" i="31"/>
  <c r="FE81" i="31"/>
  <c r="FA81" i="31"/>
  <c r="EW81" i="31"/>
  <c r="GF81" i="31"/>
  <c r="GB81" i="31"/>
  <c r="FX81" i="31"/>
  <c r="FT81" i="31"/>
  <c r="FP81" i="31"/>
  <c r="FL81" i="31"/>
  <c r="FH81" i="31"/>
  <c r="FD81" i="31"/>
  <c r="EZ81" i="31"/>
  <c r="EV81" i="31"/>
  <c r="GI81" i="31"/>
  <c r="GE81" i="31"/>
  <c r="GA81" i="31"/>
  <c r="FW81" i="31"/>
  <c r="FS81" i="31"/>
  <c r="FO81" i="31"/>
  <c r="FK81" i="31"/>
  <c r="FG81" i="31"/>
  <c r="FC81" i="31"/>
  <c r="EY81" i="31"/>
  <c r="ES121" i="31"/>
  <c r="GJ82" i="31"/>
  <c r="ES82" i="31"/>
  <c r="GJ54" i="31"/>
  <c r="ES48" i="31"/>
  <c r="EO22" i="31"/>
  <c r="EP89" i="31"/>
  <c r="EL89" i="31"/>
  <c r="EH89" i="31"/>
  <c r="ED89" i="31"/>
  <c r="DZ89" i="31"/>
  <c r="DV89" i="31"/>
  <c r="DR89" i="31"/>
  <c r="DN89" i="31"/>
  <c r="DJ89" i="31"/>
  <c r="DF89" i="31"/>
  <c r="EO89" i="31"/>
  <c r="EK89" i="31"/>
  <c r="EG89" i="31"/>
  <c r="EC89" i="31"/>
  <c r="DY89" i="31"/>
  <c r="DU89" i="31"/>
  <c r="DQ89" i="31"/>
  <c r="DM89" i="31"/>
  <c r="DI89" i="31"/>
  <c r="DE89" i="31"/>
  <c r="ER89" i="31"/>
  <c r="EN89" i="31"/>
  <c r="EJ89" i="31"/>
  <c r="EF89" i="31"/>
  <c r="EB89" i="31"/>
  <c r="DX89" i="31"/>
  <c r="DT89" i="31"/>
  <c r="DP89" i="31"/>
  <c r="DL89" i="31"/>
  <c r="DH89" i="31"/>
  <c r="EQ89" i="31"/>
  <c r="EM89" i="31"/>
  <c r="EI89" i="31"/>
  <c r="EE89" i="31"/>
  <c r="EA89" i="31"/>
  <c r="DW89" i="31"/>
  <c r="DS89" i="31"/>
  <c r="DO89" i="31"/>
  <c r="DK89" i="31"/>
  <c r="DG89" i="31"/>
  <c r="EO14" i="31"/>
  <c r="DD123" i="31"/>
  <c r="DD90" i="31"/>
  <c r="DD56" i="31"/>
  <c r="EK23" i="31"/>
  <c r="EG23" i="31"/>
  <c r="EC23" i="31"/>
  <c r="DY23" i="31"/>
  <c r="DU23" i="31"/>
  <c r="DQ23" i="31"/>
  <c r="DM23" i="31"/>
  <c r="DI23" i="31"/>
  <c r="DE23" i="31"/>
  <c r="EL23" i="31"/>
  <c r="EF23" i="31"/>
  <c r="EA23" i="31"/>
  <c r="DV23" i="31"/>
  <c r="DP23" i="31"/>
  <c r="DK23" i="31"/>
  <c r="DF23" i="31"/>
  <c r="EJ23" i="31"/>
  <c r="EE23" i="31"/>
  <c r="DZ23" i="31"/>
  <c r="DT23" i="31"/>
  <c r="DO23" i="31"/>
  <c r="DJ23" i="31"/>
  <c r="EI23" i="31"/>
  <c r="ED23" i="31"/>
  <c r="DX23" i="31"/>
  <c r="DS23" i="31"/>
  <c r="DN23" i="31"/>
  <c r="DH23" i="31"/>
  <c r="EM23" i="31"/>
  <c r="EH23" i="31"/>
  <c r="EB23" i="31"/>
  <c r="DW23" i="31"/>
  <c r="DR23" i="31"/>
  <c r="DL23" i="31"/>
  <c r="DG23" i="31"/>
  <c r="GH55" i="31"/>
  <c r="GD55" i="31"/>
  <c r="FZ55" i="31"/>
  <c r="FV55" i="31"/>
  <c r="FR55" i="31"/>
  <c r="FN55" i="31"/>
  <c r="FJ55" i="31"/>
  <c r="FF55" i="31"/>
  <c r="FB55" i="31"/>
  <c r="EX55" i="31"/>
  <c r="GG55" i="31"/>
  <c r="GC55" i="31"/>
  <c r="FY55" i="31"/>
  <c r="FU55" i="31"/>
  <c r="FQ55" i="31"/>
  <c r="FM55" i="31"/>
  <c r="FI55" i="31"/>
  <c r="FE55" i="31"/>
  <c r="FA55" i="31"/>
  <c r="EW55" i="31"/>
  <c r="GB55" i="31"/>
  <c r="FT55" i="31"/>
  <c r="FL55" i="31"/>
  <c r="FD55" i="31"/>
  <c r="EV55" i="31"/>
  <c r="GA55" i="31"/>
  <c r="FS55" i="31"/>
  <c r="FK55" i="31"/>
  <c r="FC55" i="31"/>
  <c r="GF55" i="31"/>
  <c r="FX55" i="31"/>
  <c r="FP55" i="31"/>
  <c r="FH55" i="31"/>
  <c r="EZ55" i="31"/>
  <c r="GE55" i="31"/>
  <c r="FW55" i="31"/>
  <c r="FO55" i="31"/>
  <c r="FG55" i="31"/>
  <c r="EY55" i="31"/>
  <c r="GH114" i="31"/>
  <c r="GD114" i="31"/>
  <c r="FZ114" i="31"/>
  <c r="FV114" i="31"/>
  <c r="FR114" i="31"/>
  <c r="FN114" i="31"/>
  <c r="FJ114" i="31"/>
  <c r="FF114" i="31"/>
  <c r="FB114" i="31"/>
  <c r="EX114" i="31"/>
  <c r="GG114" i="31"/>
  <c r="GC114" i="31"/>
  <c r="FY114" i="31"/>
  <c r="FU114" i="31"/>
  <c r="FQ114" i="31"/>
  <c r="FM114" i="31"/>
  <c r="FI114" i="31"/>
  <c r="FE114" i="31"/>
  <c r="FA114" i="31"/>
  <c r="EW114" i="31"/>
  <c r="GF114" i="31"/>
  <c r="GB114" i="31"/>
  <c r="FX114" i="31"/>
  <c r="FT114" i="31"/>
  <c r="FP114" i="31"/>
  <c r="FL114" i="31"/>
  <c r="FH114" i="31"/>
  <c r="FD114" i="31"/>
  <c r="EZ114" i="31"/>
  <c r="EV114" i="31"/>
  <c r="FW114" i="31"/>
  <c r="FG114" i="31"/>
  <c r="GI114" i="31"/>
  <c r="FS114" i="31"/>
  <c r="FC114" i="31"/>
  <c r="GE114" i="31"/>
  <c r="FO114" i="31"/>
  <c r="EY114" i="31"/>
  <c r="GA114" i="31"/>
  <c r="FK114" i="31"/>
  <c r="GJ88" i="31"/>
  <c r="DD113" i="31"/>
  <c r="DD80" i="31"/>
  <c r="DD46" i="31"/>
  <c r="EM13" i="31"/>
  <c r="EI13" i="31"/>
  <c r="EE13" i="31"/>
  <c r="EA13" i="31"/>
  <c r="DW13" i="31"/>
  <c r="DS13" i="31"/>
  <c r="DO13" i="31"/>
  <c r="DK13" i="31"/>
  <c r="DG13" i="31"/>
  <c r="EL13" i="31"/>
  <c r="EH13" i="31"/>
  <c r="ED13" i="31"/>
  <c r="DZ13" i="31"/>
  <c r="DV13" i="31"/>
  <c r="DR13" i="31"/>
  <c r="DN13" i="31"/>
  <c r="DJ13" i="31"/>
  <c r="DF13" i="31"/>
  <c r="EK13" i="31"/>
  <c r="EG13" i="31"/>
  <c r="EC13" i="31"/>
  <c r="DY13" i="31"/>
  <c r="DU13" i="31"/>
  <c r="DQ13" i="31"/>
  <c r="DM13" i="31"/>
  <c r="DI13" i="31"/>
  <c r="DE13" i="31"/>
  <c r="EB13" i="31"/>
  <c r="DT13" i="31"/>
  <c r="DL13" i="31"/>
  <c r="EJ13" i="31"/>
  <c r="EF13" i="31"/>
  <c r="DX13" i="31"/>
  <c r="DP13" i="31"/>
  <c r="DH13" i="31"/>
  <c r="EO122" i="31"/>
  <c r="EQ122" i="31"/>
  <c r="EL122" i="31"/>
  <c r="EH122" i="31"/>
  <c r="ED122" i="31"/>
  <c r="DZ122" i="31"/>
  <c r="DV122" i="31"/>
  <c r="DR122" i="31"/>
  <c r="DN122" i="31"/>
  <c r="DJ122" i="31"/>
  <c r="DF122" i="31"/>
  <c r="EP122" i="31"/>
  <c r="EK122" i="31"/>
  <c r="EG122" i="31"/>
  <c r="EC122" i="31"/>
  <c r="DY122" i="31"/>
  <c r="DU122" i="31"/>
  <c r="DQ122" i="31"/>
  <c r="DM122" i="31"/>
  <c r="DI122" i="31"/>
  <c r="DE122" i="31"/>
  <c r="EN122" i="31"/>
  <c r="EJ122" i="31"/>
  <c r="EF122" i="31"/>
  <c r="EB122" i="31"/>
  <c r="DX122" i="31"/>
  <c r="DT122" i="31"/>
  <c r="DP122" i="31"/>
  <c r="DL122" i="31"/>
  <c r="DH122" i="31"/>
  <c r="EE122" i="31"/>
  <c r="DO122" i="31"/>
  <c r="ER122" i="31"/>
  <c r="EA122" i="31"/>
  <c r="DK122" i="31"/>
  <c r="EM122" i="31"/>
  <c r="DW122" i="31"/>
  <c r="DG122" i="31"/>
  <c r="EI122" i="31"/>
  <c r="DS122" i="31"/>
  <c r="EP47" i="31"/>
  <c r="EL47" i="31"/>
  <c r="EH47" i="31"/>
  <c r="ED47" i="31"/>
  <c r="DZ47" i="31"/>
  <c r="DV47" i="31"/>
  <c r="DR47" i="31"/>
  <c r="DN47" i="31"/>
  <c r="DJ47" i="31"/>
  <c r="DF47" i="31"/>
  <c r="EO47" i="31"/>
  <c r="EK47" i="31"/>
  <c r="EG47" i="31"/>
  <c r="EC47" i="31"/>
  <c r="DY47" i="31"/>
  <c r="DU47" i="31"/>
  <c r="DQ47" i="31"/>
  <c r="DM47" i="31"/>
  <c r="DI47" i="31"/>
  <c r="DE47" i="31"/>
  <c r="EN47" i="31"/>
  <c r="EJ47" i="31"/>
  <c r="EF47" i="31"/>
  <c r="EB47" i="31"/>
  <c r="DX47" i="31"/>
  <c r="DT47" i="31"/>
  <c r="DP47" i="31"/>
  <c r="DL47" i="31"/>
  <c r="DH47" i="31"/>
  <c r="EI47" i="31"/>
  <c r="DS47" i="31"/>
  <c r="EE47" i="31"/>
  <c r="DO47" i="31"/>
  <c r="EQ47" i="31"/>
  <c r="EA47" i="31"/>
  <c r="DK47" i="31"/>
  <c r="DG47" i="31"/>
  <c r="EM47" i="31"/>
  <c r="DW47" i="31"/>
  <c r="EU123" i="31"/>
  <c r="EU90" i="31"/>
  <c r="EU56" i="31"/>
  <c r="GD23" i="31"/>
  <c r="FZ23" i="31"/>
  <c r="FV23" i="31"/>
  <c r="FR23" i="31"/>
  <c r="FN23" i="31"/>
  <c r="FJ23" i="31"/>
  <c r="FF23" i="31"/>
  <c r="FB23" i="31"/>
  <c r="EX23" i="31"/>
  <c r="GB23" i="31"/>
  <c r="FW23" i="31"/>
  <c r="FQ23" i="31"/>
  <c r="FL23" i="31"/>
  <c r="FG23" i="31"/>
  <c r="FA23" i="31"/>
  <c r="EV23" i="31"/>
  <c r="GA23" i="31"/>
  <c r="FU23" i="31"/>
  <c r="FP23" i="31"/>
  <c r="FK23" i="31"/>
  <c r="FE23" i="31"/>
  <c r="EZ23" i="31"/>
  <c r="FY23" i="31"/>
  <c r="FT23" i="31"/>
  <c r="FO23" i="31"/>
  <c r="FI23" i="31"/>
  <c r="FD23" i="31"/>
  <c r="EY23" i="31"/>
  <c r="GC23" i="31"/>
  <c r="FX23" i="31"/>
  <c r="FS23" i="31"/>
  <c r="FM23" i="31"/>
  <c r="FH23" i="31"/>
  <c r="FC23" i="31"/>
  <c r="EW23" i="31"/>
  <c r="GJ121" i="31"/>
  <c r="GI89" i="31"/>
  <c r="GE89" i="31"/>
  <c r="GA89" i="31"/>
  <c r="FW89" i="31"/>
  <c r="FS89" i="31"/>
  <c r="FO89" i="31"/>
  <c r="FK89" i="31"/>
  <c r="FG89" i="31"/>
  <c r="FC89" i="31"/>
  <c r="EY89" i="31"/>
  <c r="GH89" i="31"/>
  <c r="GD89" i="31"/>
  <c r="FZ89" i="31"/>
  <c r="FV89" i="31"/>
  <c r="FR89" i="31"/>
  <c r="FN89" i="31"/>
  <c r="FJ89" i="31"/>
  <c r="FF89" i="31"/>
  <c r="FB89" i="31"/>
  <c r="EX89" i="31"/>
  <c r="GG89" i="31"/>
  <c r="GC89" i="31"/>
  <c r="FY89" i="31"/>
  <c r="FU89" i="31"/>
  <c r="FQ89" i="31"/>
  <c r="FM89" i="31"/>
  <c r="FI89" i="31"/>
  <c r="FE89" i="31"/>
  <c r="FA89" i="31"/>
  <c r="EW89" i="31"/>
  <c r="GF89" i="31"/>
  <c r="GB89" i="31"/>
  <c r="FX89" i="31"/>
  <c r="FT89" i="31"/>
  <c r="FP89" i="31"/>
  <c r="FL89" i="31"/>
  <c r="FH89" i="31"/>
  <c r="FD89" i="31"/>
  <c r="EZ89" i="31"/>
  <c r="EV89" i="31"/>
  <c r="DD12" i="31"/>
  <c r="N12" i="31"/>
  <c r="EU12" i="31"/>
  <c r="O11" i="31"/>
  <c r="EO81" i="31"/>
  <c r="EK81" i="31"/>
  <c r="EG81" i="31"/>
  <c r="EC81" i="31"/>
  <c r="DY81" i="31"/>
  <c r="DU81" i="31"/>
  <c r="DQ81" i="31"/>
  <c r="DM81" i="31"/>
  <c r="DI81" i="31"/>
  <c r="DE81" i="31"/>
  <c r="ER81" i="31"/>
  <c r="EN81" i="31"/>
  <c r="EJ81" i="31"/>
  <c r="EF81" i="31"/>
  <c r="EB81" i="31"/>
  <c r="DX81" i="31"/>
  <c r="DT81" i="31"/>
  <c r="DP81" i="31"/>
  <c r="DL81" i="31"/>
  <c r="DH81" i="31"/>
  <c r="EQ81" i="31"/>
  <c r="EM81" i="31"/>
  <c r="EI81" i="31"/>
  <c r="EE81" i="31"/>
  <c r="EA81" i="31"/>
  <c r="DW81" i="31"/>
  <c r="DS81" i="31"/>
  <c r="DO81" i="31"/>
  <c r="DK81" i="31"/>
  <c r="DG81" i="31"/>
  <c r="EP81" i="31"/>
  <c r="EL81" i="31"/>
  <c r="EH81" i="31"/>
  <c r="ED81" i="31"/>
  <c r="DZ81" i="31"/>
  <c r="DV81" i="31"/>
  <c r="DR81" i="31"/>
  <c r="DN81" i="31"/>
  <c r="DJ81" i="31"/>
  <c r="DF81" i="31"/>
  <c r="ES54" i="31"/>
  <c r="GJ115" i="31"/>
  <c r="GH122" i="31"/>
  <c r="GD122" i="31"/>
  <c r="FZ122" i="31"/>
  <c r="FV122" i="31"/>
  <c r="FR122" i="31"/>
  <c r="FN122" i="31"/>
  <c r="FJ122" i="31"/>
  <c r="FF122" i="31"/>
  <c r="FB122" i="31"/>
  <c r="EX122" i="31"/>
  <c r="GI122" i="31"/>
  <c r="GC122" i="31"/>
  <c r="FX122" i="31"/>
  <c r="FS122" i="31"/>
  <c r="FM122" i="31"/>
  <c r="FH122" i="31"/>
  <c r="FC122" i="31"/>
  <c r="EW122" i="31"/>
  <c r="GG122" i="31"/>
  <c r="GB122" i="31"/>
  <c r="FW122" i="31"/>
  <c r="FQ122" i="31"/>
  <c r="FL122" i="31"/>
  <c r="FG122" i="31"/>
  <c r="FA122" i="31"/>
  <c r="EV122" i="31"/>
  <c r="GF122" i="31"/>
  <c r="GA122" i="31"/>
  <c r="FU122" i="31"/>
  <c r="FP122" i="31"/>
  <c r="FK122" i="31"/>
  <c r="FE122" i="31"/>
  <c r="EZ122" i="31"/>
  <c r="FT122" i="31"/>
  <c r="EY122" i="31"/>
  <c r="FO122" i="31"/>
  <c r="GE122" i="31"/>
  <c r="FI122" i="31"/>
  <c r="FD122" i="31"/>
  <c r="FY122" i="31"/>
  <c r="GF47" i="31"/>
  <c r="GB47" i="31"/>
  <c r="FX47" i="31"/>
  <c r="FT47" i="31"/>
  <c r="FP47" i="31"/>
  <c r="FL47" i="31"/>
  <c r="FH47" i="31"/>
  <c r="FD47" i="31"/>
  <c r="EZ47" i="31"/>
  <c r="EV47" i="31"/>
  <c r="GE47" i="31"/>
  <c r="GA47" i="31"/>
  <c r="FW47" i="31"/>
  <c r="FS47" i="31"/>
  <c r="FO47" i="31"/>
  <c r="FK47" i="31"/>
  <c r="FG47" i="31"/>
  <c r="FC47" i="31"/>
  <c r="EY47" i="31"/>
  <c r="GH47" i="31"/>
  <c r="GD47" i="31"/>
  <c r="FZ47" i="31"/>
  <c r="FV47" i="31"/>
  <c r="FR47" i="31"/>
  <c r="FN47" i="31"/>
  <c r="FJ47" i="31"/>
  <c r="FF47" i="31"/>
  <c r="FB47" i="31"/>
  <c r="EX47" i="31"/>
  <c r="GG47" i="31"/>
  <c r="GC47" i="31"/>
  <c r="FY47" i="31"/>
  <c r="FU47" i="31"/>
  <c r="FQ47" i="31"/>
  <c r="FM47" i="31"/>
  <c r="FI47" i="31"/>
  <c r="FE47" i="31"/>
  <c r="FA47" i="31"/>
  <c r="EW47" i="31"/>
  <c r="EU113" i="31"/>
  <c r="EU80" i="31"/>
  <c r="EU46" i="31"/>
  <c r="GB13" i="31"/>
  <c r="FX13" i="31"/>
  <c r="FT13" i="31"/>
  <c r="FP13" i="31"/>
  <c r="FL13" i="31"/>
  <c r="FH13" i="31"/>
  <c r="FD13" i="31"/>
  <c r="EZ13" i="31"/>
  <c r="EV13" i="31"/>
  <c r="GA13" i="31"/>
  <c r="FW13" i="31"/>
  <c r="FS13" i="31"/>
  <c r="FO13" i="31"/>
  <c r="FK13" i="31"/>
  <c r="FG13" i="31"/>
  <c r="FC13" i="31"/>
  <c r="EY13" i="31"/>
  <c r="GD13" i="31"/>
  <c r="FZ13" i="31"/>
  <c r="FV13" i="31"/>
  <c r="FR13" i="31"/>
  <c r="FN13" i="31"/>
  <c r="FJ13" i="31"/>
  <c r="FF13" i="31"/>
  <c r="FB13" i="31"/>
  <c r="EX13" i="31"/>
  <c r="GC13" i="31"/>
  <c r="FY13" i="31"/>
  <c r="FQ13" i="31"/>
  <c r="FM13" i="31"/>
  <c r="FE13" i="31"/>
  <c r="EW13" i="31"/>
  <c r="FU13" i="31"/>
  <c r="FI13" i="31"/>
  <c r="FA13" i="31"/>
  <c r="GJ48" i="31"/>
  <c r="EN55" i="31"/>
  <c r="EJ55" i="31"/>
  <c r="EF55" i="31"/>
  <c r="EB55" i="31"/>
  <c r="DX55" i="31"/>
  <c r="DT55" i="31"/>
  <c r="DP55" i="31"/>
  <c r="DL55" i="31"/>
  <c r="EQ55" i="31"/>
  <c r="EM55" i="31"/>
  <c r="EI55" i="31"/>
  <c r="EE55" i="31"/>
  <c r="EA55" i="31"/>
  <c r="DW55" i="31"/>
  <c r="DS55" i="31"/>
  <c r="DO55" i="31"/>
  <c r="DK55" i="31"/>
  <c r="DG55" i="31"/>
  <c r="EL55" i="31"/>
  <c r="ED55" i="31"/>
  <c r="DV55" i="31"/>
  <c r="DN55" i="31"/>
  <c r="DH55" i="31"/>
  <c r="EK55" i="31"/>
  <c r="EC55" i="31"/>
  <c r="DU55" i="31"/>
  <c r="DM55" i="31"/>
  <c r="DF55" i="31"/>
  <c r="EP55" i="31"/>
  <c r="EH55" i="31"/>
  <c r="DZ55" i="31"/>
  <c r="DR55" i="31"/>
  <c r="DJ55" i="31"/>
  <c r="DE55" i="31"/>
  <c r="EO55" i="31"/>
  <c r="EG55" i="31"/>
  <c r="DY55" i="31"/>
  <c r="DQ55" i="31"/>
  <c r="DI55" i="31"/>
  <c r="EO114" i="31"/>
  <c r="EK114" i="31"/>
  <c r="EG114" i="31"/>
  <c r="EC114" i="31"/>
  <c r="DY114" i="31"/>
  <c r="DU114" i="31"/>
  <c r="DQ114" i="31"/>
  <c r="DM114" i="31"/>
  <c r="DI114" i="31"/>
  <c r="DE114" i="31"/>
  <c r="ER114" i="31"/>
  <c r="EN114" i="31"/>
  <c r="EJ114" i="31"/>
  <c r="EF114" i="31"/>
  <c r="EB114" i="31"/>
  <c r="DX114" i="31"/>
  <c r="DT114" i="31"/>
  <c r="DP114" i="31"/>
  <c r="DL114" i="31"/>
  <c r="DH114" i="31"/>
  <c r="EQ114" i="31"/>
  <c r="EM114" i="31"/>
  <c r="EI114" i="31"/>
  <c r="EE114" i="31"/>
  <c r="EA114" i="31"/>
  <c r="DW114" i="31"/>
  <c r="DS114" i="31"/>
  <c r="DO114" i="31"/>
  <c r="DK114" i="31"/>
  <c r="DG114" i="31"/>
  <c r="EP114" i="31"/>
  <c r="DZ114" i="31"/>
  <c r="DJ114" i="31"/>
  <c r="EL114" i="31"/>
  <c r="DV114" i="31"/>
  <c r="DF114" i="31"/>
  <c r="EH114" i="31"/>
  <c r="DR114" i="31"/>
  <c r="ED114" i="31"/>
  <c r="DN114" i="31"/>
  <c r="V5" i="20"/>
  <c r="GJ20" i="27"/>
  <c r="Q20" i="27" s="1"/>
  <c r="ES20" i="27"/>
  <c r="P20" i="27" s="1"/>
  <c r="ES16" i="27"/>
  <c r="P16" i="27" s="1"/>
  <c r="GJ16" i="27"/>
  <c r="Q16" i="27" s="1"/>
  <c r="GF122" i="27"/>
  <c r="GB122" i="27"/>
  <c r="FX122" i="27"/>
  <c r="FT122" i="27"/>
  <c r="FP122" i="27"/>
  <c r="FL122" i="27"/>
  <c r="FH122" i="27"/>
  <c r="FD122" i="27"/>
  <c r="EZ122" i="27"/>
  <c r="EV122" i="27"/>
  <c r="GH122" i="27"/>
  <c r="GC122" i="27"/>
  <c r="FW122" i="27"/>
  <c r="FR122" i="27"/>
  <c r="FM122" i="27"/>
  <c r="FG122" i="27"/>
  <c r="GG122" i="27"/>
  <c r="GA122" i="27"/>
  <c r="FV122" i="27"/>
  <c r="FQ122" i="27"/>
  <c r="FK122" i="27"/>
  <c r="FF122" i="27"/>
  <c r="FA122" i="27"/>
  <c r="GE122" i="27"/>
  <c r="FZ122" i="27"/>
  <c r="FU122" i="27"/>
  <c r="FO122" i="27"/>
  <c r="FJ122" i="27"/>
  <c r="FE122" i="27"/>
  <c r="EY122" i="27"/>
  <c r="GI122" i="27"/>
  <c r="FN122" i="27"/>
  <c r="EX122" i="27"/>
  <c r="GD122" i="27"/>
  <c r="FI122" i="27"/>
  <c r="EW122" i="27"/>
  <c r="FY122" i="27"/>
  <c r="FC122" i="27"/>
  <c r="FS122" i="27"/>
  <c r="FB122" i="27"/>
  <c r="GJ82" i="27"/>
  <c r="GJ48" i="27"/>
  <c r="EU113" i="27"/>
  <c r="EU80" i="27"/>
  <c r="EU46" i="27"/>
  <c r="GB13" i="27"/>
  <c r="FX13" i="27"/>
  <c r="FT13" i="27"/>
  <c r="FP13" i="27"/>
  <c r="FL13" i="27"/>
  <c r="FH13" i="27"/>
  <c r="FD13" i="27"/>
  <c r="EZ13" i="27"/>
  <c r="EV13" i="27"/>
  <c r="GD13" i="27"/>
  <c r="FY13" i="27"/>
  <c r="FS13" i="27"/>
  <c r="FN13" i="27"/>
  <c r="FI13" i="27"/>
  <c r="FC13" i="27"/>
  <c r="EX13" i="27"/>
  <c r="GA13" i="27"/>
  <c r="FV13" i="27"/>
  <c r="FQ13" i="27"/>
  <c r="FK13" i="27"/>
  <c r="FF13" i="27"/>
  <c r="FA13" i="27"/>
  <c r="FZ13" i="27"/>
  <c r="FU13" i="27"/>
  <c r="FO13" i="27"/>
  <c r="FJ13" i="27"/>
  <c r="FE13" i="27"/>
  <c r="EY13" i="27"/>
  <c r="GC13" i="27"/>
  <c r="FW13" i="27"/>
  <c r="FR13" i="27"/>
  <c r="FM13" i="27"/>
  <c r="FG13" i="27"/>
  <c r="FB13" i="27"/>
  <c r="EW13" i="27"/>
  <c r="EO47" i="27"/>
  <c r="EK47" i="27"/>
  <c r="EG47" i="27"/>
  <c r="EC47" i="27"/>
  <c r="DY47" i="27"/>
  <c r="DU47" i="27"/>
  <c r="DQ47" i="27"/>
  <c r="DM47" i="27"/>
  <c r="DI47" i="27"/>
  <c r="DE47" i="27"/>
  <c r="EN47" i="27"/>
  <c r="EJ47" i="27"/>
  <c r="EF47" i="27"/>
  <c r="EB47" i="27"/>
  <c r="DX47" i="27"/>
  <c r="DT47" i="27"/>
  <c r="DP47" i="27"/>
  <c r="DL47" i="27"/>
  <c r="DH47" i="27"/>
  <c r="EP47" i="27"/>
  <c r="EL47" i="27"/>
  <c r="EH47" i="27"/>
  <c r="ED47" i="27"/>
  <c r="DZ47" i="27"/>
  <c r="DV47" i="27"/>
  <c r="DR47" i="27"/>
  <c r="DN47" i="27"/>
  <c r="DJ47" i="27"/>
  <c r="DF47" i="27"/>
  <c r="EQ47" i="27"/>
  <c r="EA47" i="27"/>
  <c r="DK47" i="27"/>
  <c r="EM47" i="27"/>
  <c r="DW47" i="27"/>
  <c r="DG47" i="27"/>
  <c r="EI47" i="27"/>
  <c r="DS47" i="27"/>
  <c r="EE47" i="27"/>
  <c r="DO47" i="27"/>
  <c r="DD123" i="27"/>
  <c r="DD90" i="27"/>
  <c r="DD56" i="27"/>
  <c r="EJ23" i="27"/>
  <c r="EF23" i="27"/>
  <c r="EB23" i="27"/>
  <c r="DX23" i="27"/>
  <c r="DT23" i="27"/>
  <c r="DP23" i="27"/>
  <c r="DL23" i="27"/>
  <c r="DH23" i="27"/>
  <c r="EL23" i="27"/>
  <c r="EH23" i="27"/>
  <c r="ED23" i="27"/>
  <c r="DZ23" i="27"/>
  <c r="DV23" i="27"/>
  <c r="DR23" i="27"/>
  <c r="DN23" i="27"/>
  <c r="DJ23" i="27"/>
  <c r="DF23" i="27"/>
  <c r="EI23" i="27"/>
  <c r="EA23" i="27"/>
  <c r="DS23" i="27"/>
  <c r="DK23" i="27"/>
  <c r="EG23" i="27"/>
  <c r="DY23" i="27"/>
  <c r="DQ23" i="27"/>
  <c r="DI23" i="27"/>
  <c r="EM23" i="27"/>
  <c r="EE23" i="27"/>
  <c r="DW23" i="27"/>
  <c r="DO23" i="27"/>
  <c r="DG23" i="27"/>
  <c r="EK23" i="27"/>
  <c r="EC23" i="27"/>
  <c r="DU23" i="27"/>
  <c r="DM23" i="27"/>
  <c r="DE23" i="27"/>
  <c r="DD12" i="27"/>
  <c r="N12" i="27"/>
  <c r="O11" i="27"/>
  <c r="EU12" i="27"/>
  <c r="EO22" i="27"/>
  <c r="GJ115" i="27"/>
  <c r="GH114" i="27"/>
  <c r="GD114" i="27"/>
  <c r="FZ114" i="27"/>
  <c r="FV114" i="27"/>
  <c r="FR114" i="27"/>
  <c r="FN114" i="27"/>
  <c r="FJ114" i="27"/>
  <c r="FF114" i="27"/>
  <c r="FB114" i="27"/>
  <c r="EX114" i="27"/>
  <c r="GG114" i="27"/>
  <c r="GC114" i="27"/>
  <c r="FY114" i="27"/>
  <c r="FU114" i="27"/>
  <c r="FQ114" i="27"/>
  <c r="FM114" i="27"/>
  <c r="FI114" i="27"/>
  <c r="FE114" i="27"/>
  <c r="FA114" i="27"/>
  <c r="EW114" i="27"/>
  <c r="GF114" i="27"/>
  <c r="GB114" i="27"/>
  <c r="FX114" i="27"/>
  <c r="FT114" i="27"/>
  <c r="FP114" i="27"/>
  <c r="FL114" i="27"/>
  <c r="FH114" i="27"/>
  <c r="FD114" i="27"/>
  <c r="EZ114" i="27"/>
  <c r="EV114" i="27"/>
  <c r="FW114" i="27"/>
  <c r="FG114" i="27"/>
  <c r="GI114" i="27"/>
  <c r="FS114" i="27"/>
  <c r="FC114" i="27"/>
  <c r="GE114" i="27"/>
  <c r="FO114" i="27"/>
  <c r="EY114" i="27"/>
  <c r="FK114" i="27"/>
  <c r="GA114" i="27"/>
  <c r="ES88" i="27"/>
  <c r="GF22" i="27"/>
  <c r="GJ54" i="27"/>
  <c r="GH55" i="27"/>
  <c r="GD55" i="27"/>
  <c r="FZ55" i="27"/>
  <c r="FV55" i="27"/>
  <c r="FR55" i="27"/>
  <c r="FN55" i="27"/>
  <c r="FJ55" i="27"/>
  <c r="FF55" i="27"/>
  <c r="FB55" i="27"/>
  <c r="EX55" i="27"/>
  <c r="GF55" i="27"/>
  <c r="GA55" i="27"/>
  <c r="FU55" i="27"/>
  <c r="FP55" i="27"/>
  <c r="FK55" i="27"/>
  <c r="FE55" i="27"/>
  <c r="EZ55" i="27"/>
  <c r="GE55" i="27"/>
  <c r="FY55" i="27"/>
  <c r="FT55" i="27"/>
  <c r="FO55" i="27"/>
  <c r="FI55" i="27"/>
  <c r="FD55" i="27"/>
  <c r="EY55" i="27"/>
  <c r="GC55" i="27"/>
  <c r="FX55" i="27"/>
  <c r="FS55" i="27"/>
  <c r="FM55" i="27"/>
  <c r="FH55" i="27"/>
  <c r="FC55" i="27"/>
  <c r="EW55" i="27"/>
  <c r="GG55" i="27"/>
  <c r="GB55" i="27"/>
  <c r="FW55" i="27"/>
  <c r="FQ55" i="27"/>
  <c r="FL55" i="27"/>
  <c r="FG55" i="27"/>
  <c r="FA55" i="27"/>
  <c r="EV55" i="27"/>
  <c r="EO14" i="27"/>
  <c r="ER81" i="27"/>
  <c r="EN81" i="27"/>
  <c r="EJ81" i="27"/>
  <c r="EF81" i="27"/>
  <c r="EB81" i="27"/>
  <c r="DX81" i="27"/>
  <c r="DT81" i="27"/>
  <c r="DP81" i="27"/>
  <c r="DL81" i="27"/>
  <c r="EP81" i="27"/>
  <c r="EL81" i="27"/>
  <c r="EH81" i="27"/>
  <c r="ED81" i="27"/>
  <c r="DZ81" i="27"/>
  <c r="DV81" i="27"/>
  <c r="DR81" i="27"/>
  <c r="DN81" i="27"/>
  <c r="DJ81" i="27"/>
  <c r="DF81" i="27"/>
  <c r="EO81" i="27"/>
  <c r="EG81" i="27"/>
  <c r="DY81" i="27"/>
  <c r="DQ81" i="27"/>
  <c r="DI81" i="27"/>
  <c r="EM81" i="27"/>
  <c r="EE81" i="27"/>
  <c r="DW81" i="27"/>
  <c r="DO81" i="27"/>
  <c r="DH81" i="27"/>
  <c r="EK81" i="27"/>
  <c r="EC81" i="27"/>
  <c r="DU81" i="27"/>
  <c r="DM81" i="27"/>
  <c r="DG81" i="27"/>
  <c r="EA81" i="27"/>
  <c r="EQ81" i="27"/>
  <c r="DK81" i="27"/>
  <c r="EI81" i="27"/>
  <c r="DE81" i="27"/>
  <c r="DS81" i="27"/>
  <c r="EU123" i="27"/>
  <c r="EU90" i="27"/>
  <c r="EU56" i="27"/>
  <c r="GC23" i="27"/>
  <c r="FY23" i="27"/>
  <c r="FU23" i="27"/>
  <c r="FQ23" i="27"/>
  <c r="FM23" i="27"/>
  <c r="FI23" i="27"/>
  <c r="FE23" i="27"/>
  <c r="FA23" i="27"/>
  <c r="EW23" i="27"/>
  <c r="GA23" i="27"/>
  <c r="FW23" i="27"/>
  <c r="FS23" i="27"/>
  <c r="FO23" i="27"/>
  <c r="FK23" i="27"/>
  <c r="FG23" i="27"/>
  <c r="FC23" i="27"/>
  <c r="EY23" i="27"/>
  <c r="GB23" i="27"/>
  <c r="FT23" i="27"/>
  <c r="FL23" i="27"/>
  <c r="FD23" i="27"/>
  <c r="EV23" i="27"/>
  <c r="FZ23" i="27"/>
  <c r="FR23" i="27"/>
  <c r="FJ23" i="27"/>
  <c r="FB23" i="27"/>
  <c r="FX23" i="27"/>
  <c r="FP23" i="27"/>
  <c r="FH23" i="27"/>
  <c r="EZ23" i="27"/>
  <c r="GD23" i="27"/>
  <c r="FV23" i="27"/>
  <c r="FN23" i="27"/>
  <c r="FF23" i="27"/>
  <c r="EX23" i="27"/>
  <c r="EN55" i="27"/>
  <c r="EJ55" i="27"/>
  <c r="EF55" i="27"/>
  <c r="EB55" i="27"/>
  <c r="DX55" i="27"/>
  <c r="DT55" i="27"/>
  <c r="DP55" i="27"/>
  <c r="DL55" i="27"/>
  <c r="DH55" i="27"/>
  <c r="EM55" i="27"/>
  <c r="EH55" i="27"/>
  <c r="EC55" i="27"/>
  <c r="DW55" i="27"/>
  <c r="DR55" i="27"/>
  <c r="DM55" i="27"/>
  <c r="DG55" i="27"/>
  <c r="EQ55" i="27"/>
  <c r="EL55" i="27"/>
  <c r="EG55" i="27"/>
  <c r="EA55" i="27"/>
  <c r="DV55" i="27"/>
  <c r="DQ55" i="27"/>
  <c r="DK55" i="27"/>
  <c r="DF55" i="27"/>
  <c r="EP55" i="27"/>
  <c r="EK55" i="27"/>
  <c r="EE55" i="27"/>
  <c r="DZ55" i="27"/>
  <c r="DU55" i="27"/>
  <c r="DO55" i="27"/>
  <c r="DJ55" i="27"/>
  <c r="DE55" i="27"/>
  <c r="EO55" i="27"/>
  <c r="EI55" i="27"/>
  <c r="ED55" i="27"/>
  <c r="DY55" i="27"/>
  <c r="DS55" i="27"/>
  <c r="DN55" i="27"/>
  <c r="DI55" i="27"/>
  <c r="ES54" i="27"/>
  <c r="GG89" i="27"/>
  <c r="GC89" i="27"/>
  <c r="FY89" i="27"/>
  <c r="FU89" i="27"/>
  <c r="FQ89" i="27"/>
  <c r="FM89" i="27"/>
  <c r="FI89" i="27"/>
  <c r="FE89" i="27"/>
  <c r="FA89" i="27"/>
  <c r="EW89" i="27"/>
  <c r="GF89" i="27"/>
  <c r="GB89" i="27"/>
  <c r="FX89" i="27"/>
  <c r="FT89" i="27"/>
  <c r="FP89" i="27"/>
  <c r="FL89" i="27"/>
  <c r="FH89" i="27"/>
  <c r="FD89" i="27"/>
  <c r="EZ89" i="27"/>
  <c r="EV89" i="27"/>
  <c r="GI89" i="27"/>
  <c r="GE89" i="27"/>
  <c r="GA89" i="27"/>
  <c r="FW89" i="27"/>
  <c r="FS89" i="27"/>
  <c r="FO89" i="27"/>
  <c r="FK89" i="27"/>
  <c r="FG89" i="27"/>
  <c r="FC89" i="27"/>
  <c r="EY89" i="27"/>
  <c r="FV89" i="27"/>
  <c r="FF89" i="27"/>
  <c r="GH89" i="27"/>
  <c r="FR89" i="27"/>
  <c r="FB89" i="27"/>
  <c r="GD89" i="27"/>
  <c r="FN89" i="27"/>
  <c r="EX89" i="27"/>
  <c r="FZ89" i="27"/>
  <c r="FJ89" i="27"/>
  <c r="ES48" i="27"/>
  <c r="EO114" i="27"/>
  <c r="EK114" i="27"/>
  <c r="EG114" i="27"/>
  <c r="EC114" i="27"/>
  <c r="DY114" i="27"/>
  <c r="DU114" i="27"/>
  <c r="DQ114" i="27"/>
  <c r="DM114" i="27"/>
  <c r="DI114" i="27"/>
  <c r="DE114" i="27"/>
  <c r="ER114" i="27"/>
  <c r="EN114" i="27"/>
  <c r="EJ114" i="27"/>
  <c r="EQ114" i="27"/>
  <c r="EM114" i="27"/>
  <c r="EI114" i="27"/>
  <c r="EE114" i="27"/>
  <c r="EA114" i="27"/>
  <c r="DW114" i="27"/>
  <c r="DS114" i="27"/>
  <c r="DO114" i="27"/>
  <c r="DK114" i="27"/>
  <c r="DG114" i="27"/>
  <c r="EP114" i="27"/>
  <c r="ED114" i="27"/>
  <c r="DV114" i="27"/>
  <c r="DN114" i="27"/>
  <c r="DF114" i="27"/>
  <c r="EL114" i="27"/>
  <c r="EB114" i="27"/>
  <c r="DT114" i="27"/>
  <c r="DL114" i="27"/>
  <c r="EH114" i="27"/>
  <c r="DZ114" i="27"/>
  <c r="DR114" i="27"/>
  <c r="DJ114" i="27"/>
  <c r="DP114" i="27"/>
  <c r="DH114" i="27"/>
  <c r="EF114" i="27"/>
  <c r="DX114" i="27"/>
  <c r="O25" i="27"/>
  <c r="DD24" i="27"/>
  <c r="EU24" i="27"/>
  <c r="N24" i="27"/>
  <c r="ES121" i="27"/>
  <c r="DD113" i="27"/>
  <c r="DD80" i="27"/>
  <c r="DD46" i="27"/>
  <c r="EM13" i="27"/>
  <c r="EI13" i="27"/>
  <c r="EE13" i="27"/>
  <c r="EA13" i="27"/>
  <c r="DW13" i="27"/>
  <c r="DS13" i="27"/>
  <c r="DO13" i="27"/>
  <c r="DK13" i="27"/>
  <c r="DG13" i="27"/>
  <c r="EH13" i="27"/>
  <c r="EC13" i="27"/>
  <c r="DX13" i="27"/>
  <c r="DR13" i="27"/>
  <c r="DM13" i="27"/>
  <c r="DH13" i="27"/>
  <c r="EK13" i="27"/>
  <c r="EF13" i="27"/>
  <c r="DZ13" i="27"/>
  <c r="DU13" i="27"/>
  <c r="DP13" i="27"/>
  <c r="DJ13" i="27"/>
  <c r="DE13" i="27"/>
  <c r="EJ13" i="27"/>
  <c r="ED13" i="27"/>
  <c r="DY13" i="27"/>
  <c r="DT13" i="27"/>
  <c r="DN13" i="27"/>
  <c r="DI13" i="27"/>
  <c r="EL13" i="27"/>
  <c r="EG13" i="27"/>
  <c r="EB13" i="27"/>
  <c r="DV13" i="27"/>
  <c r="DQ13" i="27"/>
  <c r="DL13" i="27"/>
  <c r="DF13" i="27"/>
  <c r="ER89" i="27"/>
  <c r="EN89" i="27"/>
  <c r="EJ89" i="27"/>
  <c r="EF89" i="27"/>
  <c r="EB89" i="27"/>
  <c r="DX89" i="27"/>
  <c r="DT89" i="27"/>
  <c r="DP89" i="27"/>
  <c r="DL89" i="27"/>
  <c r="DH89" i="27"/>
  <c r="EQ89" i="27"/>
  <c r="EM89" i="27"/>
  <c r="EI89" i="27"/>
  <c r="EE89" i="27"/>
  <c r="EA89" i="27"/>
  <c r="DW89" i="27"/>
  <c r="DS89" i="27"/>
  <c r="DO89" i="27"/>
  <c r="DK89" i="27"/>
  <c r="DG89" i="27"/>
  <c r="EP89" i="27"/>
  <c r="EL89" i="27"/>
  <c r="EH89" i="27"/>
  <c r="ED89" i="27"/>
  <c r="DZ89" i="27"/>
  <c r="DV89" i="27"/>
  <c r="DR89" i="27"/>
  <c r="DN89" i="27"/>
  <c r="DJ89" i="27"/>
  <c r="DF89" i="27"/>
  <c r="EO89" i="27"/>
  <c r="DY89" i="27"/>
  <c r="DI89" i="27"/>
  <c r="EK89" i="27"/>
  <c r="DU89" i="27"/>
  <c r="DE89" i="27"/>
  <c r="EG89" i="27"/>
  <c r="DQ89" i="27"/>
  <c r="EC89" i="27"/>
  <c r="DM89" i="27"/>
  <c r="ES115" i="27"/>
  <c r="GJ88" i="27"/>
  <c r="ES82" i="27"/>
  <c r="GE47" i="27"/>
  <c r="GA47" i="27"/>
  <c r="FW47" i="27"/>
  <c r="FS47" i="27"/>
  <c r="FO47" i="27"/>
  <c r="FK47" i="27"/>
  <c r="FG47" i="27"/>
  <c r="FC47" i="27"/>
  <c r="EY47" i="27"/>
  <c r="GH47" i="27"/>
  <c r="GD47" i="27"/>
  <c r="FZ47" i="27"/>
  <c r="FV47" i="27"/>
  <c r="FR47" i="27"/>
  <c r="FN47" i="27"/>
  <c r="FJ47" i="27"/>
  <c r="FF47" i="27"/>
  <c r="FB47" i="27"/>
  <c r="EX47" i="27"/>
  <c r="GF47" i="27"/>
  <c r="GB47" i="27"/>
  <c r="FX47" i="27"/>
  <c r="FT47" i="27"/>
  <c r="FP47" i="27"/>
  <c r="FL47" i="27"/>
  <c r="FH47" i="27"/>
  <c r="FD47" i="27"/>
  <c r="EZ47" i="27"/>
  <c r="EV47" i="27"/>
  <c r="FY47" i="27"/>
  <c r="FI47" i="27"/>
  <c r="FU47" i="27"/>
  <c r="FE47" i="27"/>
  <c r="GG47" i="27"/>
  <c r="FQ47" i="27"/>
  <c r="FA47" i="27"/>
  <c r="GC47" i="27"/>
  <c r="FM47" i="27"/>
  <c r="EW47" i="27"/>
  <c r="GJ121" i="27"/>
  <c r="EQ122" i="27"/>
  <c r="EM122" i="27"/>
  <c r="EI122" i="27"/>
  <c r="EE122" i="27"/>
  <c r="EA122" i="27"/>
  <c r="DW122" i="27"/>
  <c r="DS122" i="27"/>
  <c r="DO122" i="27"/>
  <c r="DK122" i="27"/>
  <c r="DG122" i="27"/>
  <c r="EO122" i="27"/>
  <c r="EJ122" i="27"/>
  <c r="ED122" i="27"/>
  <c r="DY122" i="27"/>
  <c r="DT122" i="27"/>
  <c r="DN122" i="27"/>
  <c r="DI122" i="27"/>
  <c r="EN122" i="27"/>
  <c r="EH122" i="27"/>
  <c r="EC122" i="27"/>
  <c r="DX122" i="27"/>
  <c r="DR122" i="27"/>
  <c r="DM122" i="27"/>
  <c r="DH122" i="27"/>
  <c r="EL122" i="27"/>
  <c r="EB122" i="27"/>
  <c r="DQ122" i="27"/>
  <c r="DF122" i="27"/>
  <c r="EK122" i="27"/>
  <c r="DZ122" i="27"/>
  <c r="DP122" i="27"/>
  <c r="DE122" i="27"/>
  <c r="ER122" i="27"/>
  <c r="EG122" i="27"/>
  <c r="DV122" i="27"/>
  <c r="DL122" i="27"/>
  <c r="EF122" i="27"/>
  <c r="DU122" i="27"/>
  <c r="DJ122" i="27"/>
  <c r="EP122" i="27"/>
  <c r="GF14" i="27"/>
  <c r="GG81" i="27"/>
  <c r="GC81" i="27"/>
  <c r="FY81" i="27"/>
  <c r="FU81" i="27"/>
  <c r="FQ81" i="27"/>
  <c r="FM81" i="27"/>
  <c r="FI81" i="27"/>
  <c r="FE81" i="27"/>
  <c r="FA81" i="27"/>
  <c r="EW81" i="27"/>
  <c r="GI81" i="27"/>
  <c r="GE81" i="27"/>
  <c r="GA81" i="27"/>
  <c r="FW81" i="27"/>
  <c r="FS81" i="27"/>
  <c r="FO81" i="27"/>
  <c r="FK81" i="27"/>
  <c r="FG81" i="27"/>
  <c r="FC81" i="27"/>
  <c r="EY81" i="27"/>
  <c r="GD81" i="27"/>
  <c r="FV81" i="27"/>
  <c r="FN81" i="27"/>
  <c r="FF81" i="27"/>
  <c r="EX81" i="27"/>
  <c r="GB81" i="27"/>
  <c r="FT81" i="27"/>
  <c r="FL81" i="27"/>
  <c r="FD81" i="27"/>
  <c r="EV81" i="27"/>
  <c r="GH81" i="27"/>
  <c r="FZ81" i="27"/>
  <c r="FR81" i="27"/>
  <c r="FJ81" i="27"/>
  <c r="FB81" i="27"/>
  <c r="GF81" i="27"/>
  <c r="FX81" i="27"/>
  <c r="FP81" i="27"/>
  <c r="FH81" i="27"/>
  <c r="EZ81" i="27"/>
  <c r="B32" i="20" l="1"/>
  <c r="D31" i="20"/>
  <c r="G31" i="20" s="1"/>
  <c r="J31" i="20" s="1"/>
  <c r="M31" i="20" s="1"/>
  <c r="AD30" i="20"/>
  <c r="AF29" i="20"/>
  <c r="AI29" i="20" s="1"/>
  <c r="AL29" i="20" s="1"/>
  <c r="AO29" i="20" s="1"/>
  <c r="P30" i="20"/>
  <c r="R29" i="20"/>
  <c r="U29" i="20" s="1"/>
  <c r="X29" i="20" s="1"/>
  <c r="AA29" i="20" s="1"/>
  <c r="ES15" i="31"/>
  <c r="P15" i="31" s="1"/>
  <c r="ES21" i="31"/>
  <c r="P21" i="31" s="1"/>
  <c r="GJ21" i="31"/>
  <c r="Q21" i="31" s="1"/>
  <c r="GJ15" i="31"/>
  <c r="Q15" i="31" s="1"/>
  <c r="GH46" i="31"/>
  <c r="GD46" i="31"/>
  <c r="FZ46" i="31"/>
  <c r="FV46" i="31"/>
  <c r="FR46" i="31"/>
  <c r="FN46" i="31"/>
  <c r="FJ46" i="31"/>
  <c r="FF46" i="31"/>
  <c r="FB46" i="31"/>
  <c r="EX46" i="31"/>
  <c r="GG46" i="31"/>
  <c r="GC46" i="31"/>
  <c r="FY46" i="31"/>
  <c r="FU46" i="31"/>
  <c r="FQ46" i="31"/>
  <c r="FM46" i="31"/>
  <c r="FI46" i="31"/>
  <c r="FE46" i="31"/>
  <c r="FA46" i="31"/>
  <c r="EW46" i="31"/>
  <c r="GF46" i="31"/>
  <c r="GB46" i="31"/>
  <c r="FX46" i="31"/>
  <c r="FT46" i="31"/>
  <c r="FP46" i="31"/>
  <c r="FL46" i="31"/>
  <c r="FH46" i="31"/>
  <c r="FD46" i="31"/>
  <c r="EZ46" i="31"/>
  <c r="EV46" i="31"/>
  <c r="GE46" i="31"/>
  <c r="FO46" i="31"/>
  <c r="EY46" i="31"/>
  <c r="GA46" i="31"/>
  <c r="FK46" i="31"/>
  <c r="FW46" i="31"/>
  <c r="FG46" i="31"/>
  <c r="FC46" i="31"/>
  <c r="FS46" i="31"/>
  <c r="GJ47" i="31"/>
  <c r="GJ122" i="31"/>
  <c r="DD112" i="31"/>
  <c r="DD79" i="31"/>
  <c r="DD45" i="31"/>
  <c r="EK12" i="31"/>
  <c r="EG12" i="31"/>
  <c r="EC12" i="31"/>
  <c r="DY12" i="31"/>
  <c r="DU12" i="31"/>
  <c r="DQ12" i="31"/>
  <c r="DM12" i="31"/>
  <c r="DI12" i="31"/>
  <c r="DE12" i="31"/>
  <c r="EJ12" i="31"/>
  <c r="EF12" i="31"/>
  <c r="EB12" i="31"/>
  <c r="DX12" i="31"/>
  <c r="DT12" i="31"/>
  <c r="DP12" i="31"/>
  <c r="DL12" i="31"/>
  <c r="DH12" i="31"/>
  <c r="EM12" i="31"/>
  <c r="EI12" i="31"/>
  <c r="EE12" i="31"/>
  <c r="EA12" i="31"/>
  <c r="DW12" i="31"/>
  <c r="DS12" i="31"/>
  <c r="DO12" i="31"/>
  <c r="DK12" i="31"/>
  <c r="DG12" i="31"/>
  <c r="EL12" i="31"/>
  <c r="EH12" i="31"/>
  <c r="ED12" i="31"/>
  <c r="DZ12" i="31"/>
  <c r="DV12" i="31"/>
  <c r="DR12" i="31"/>
  <c r="DN12" i="31"/>
  <c r="DJ12" i="31"/>
  <c r="DF12" i="31"/>
  <c r="GG123" i="31"/>
  <c r="GC123" i="31"/>
  <c r="FY123" i="31"/>
  <c r="FU123" i="31"/>
  <c r="FQ123" i="31"/>
  <c r="FM123" i="31"/>
  <c r="FI123" i="31"/>
  <c r="FE123" i="31"/>
  <c r="FA123" i="31"/>
  <c r="EW123" i="31"/>
  <c r="GH123" i="31"/>
  <c r="GB123" i="31"/>
  <c r="FW123" i="31"/>
  <c r="GF123" i="31"/>
  <c r="GA123" i="31"/>
  <c r="FV123" i="31"/>
  <c r="FP123" i="31"/>
  <c r="FK123" i="31"/>
  <c r="FF123" i="31"/>
  <c r="EZ123" i="31"/>
  <c r="FZ123" i="31"/>
  <c r="FR123" i="31"/>
  <c r="FJ123" i="31"/>
  <c r="FC123" i="31"/>
  <c r="EV123" i="31"/>
  <c r="GI123" i="31"/>
  <c r="FX123" i="31"/>
  <c r="FO123" i="31"/>
  <c r="FH123" i="31"/>
  <c r="FB123" i="31"/>
  <c r="GE123" i="31"/>
  <c r="FT123" i="31"/>
  <c r="FN123" i="31"/>
  <c r="FG123" i="31"/>
  <c r="EY123" i="31"/>
  <c r="GD123" i="31"/>
  <c r="EX123" i="31"/>
  <c r="FS123" i="31"/>
  <c r="FL123" i="31"/>
  <c r="FD123" i="31"/>
  <c r="ES47" i="31"/>
  <c r="EN46" i="31"/>
  <c r="EJ46" i="31"/>
  <c r="EF46" i="31"/>
  <c r="EB46" i="31"/>
  <c r="DX46" i="31"/>
  <c r="DT46" i="31"/>
  <c r="DP46" i="31"/>
  <c r="DL46" i="31"/>
  <c r="DH46" i="31"/>
  <c r="EQ46" i="31"/>
  <c r="EM46" i="31"/>
  <c r="EI46" i="31"/>
  <c r="EE46" i="31"/>
  <c r="EA46" i="31"/>
  <c r="DW46" i="31"/>
  <c r="DS46" i="31"/>
  <c r="DO46" i="31"/>
  <c r="DK46" i="31"/>
  <c r="DG46" i="31"/>
  <c r="EP46" i="31"/>
  <c r="EL46" i="31"/>
  <c r="EH46" i="31"/>
  <c r="ED46" i="31"/>
  <c r="DZ46" i="31"/>
  <c r="DV46" i="31"/>
  <c r="DR46" i="31"/>
  <c r="DN46" i="31"/>
  <c r="DJ46" i="31"/>
  <c r="DF46" i="31"/>
  <c r="EG46" i="31"/>
  <c r="DQ46" i="31"/>
  <c r="EC46" i="31"/>
  <c r="DM46" i="31"/>
  <c r="EO46" i="31"/>
  <c r="DY46" i="31"/>
  <c r="DI46" i="31"/>
  <c r="EK46" i="31"/>
  <c r="DU46" i="31"/>
  <c r="DE46" i="31"/>
  <c r="ER123" i="31"/>
  <c r="EN123" i="31"/>
  <c r="EJ123" i="31"/>
  <c r="EF123" i="31"/>
  <c r="EB123" i="31"/>
  <c r="DX123" i="31"/>
  <c r="DT123" i="31"/>
  <c r="DP123" i="31"/>
  <c r="DL123" i="31"/>
  <c r="DH123" i="31"/>
  <c r="EO123" i="31"/>
  <c r="EI123" i="31"/>
  <c r="ED123" i="31"/>
  <c r="DY123" i="31"/>
  <c r="DS123" i="31"/>
  <c r="DN123" i="31"/>
  <c r="DI123" i="31"/>
  <c r="EM123" i="31"/>
  <c r="EG123" i="31"/>
  <c r="DZ123" i="31"/>
  <c r="DR123" i="31"/>
  <c r="DK123" i="31"/>
  <c r="DE123" i="31"/>
  <c r="EL123" i="31"/>
  <c r="EE123" i="31"/>
  <c r="DW123" i="31"/>
  <c r="DQ123" i="31"/>
  <c r="DJ123" i="31"/>
  <c r="EQ123" i="31"/>
  <c r="EK123" i="31"/>
  <c r="EC123" i="31"/>
  <c r="DV123" i="31"/>
  <c r="DO123" i="31"/>
  <c r="DG123" i="31"/>
  <c r="DU123" i="31"/>
  <c r="EP123" i="31"/>
  <c r="DM123" i="31"/>
  <c r="EH123" i="31"/>
  <c r="DF123" i="31"/>
  <c r="EA123" i="31"/>
  <c r="EU124" i="31"/>
  <c r="EU91" i="31"/>
  <c r="EU57" i="31"/>
  <c r="GB24" i="31"/>
  <c r="FX24" i="31"/>
  <c r="FT24" i="31"/>
  <c r="FP24" i="31"/>
  <c r="FL24" i="31"/>
  <c r="FH24" i="31"/>
  <c r="FD24" i="31"/>
  <c r="EZ24" i="31"/>
  <c r="EV24" i="31"/>
  <c r="FZ24" i="31"/>
  <c r="FU24" i="31"/>
  <c r="FO24" i="31"/>
  <c r="FJ24" i="31"/>
  <c r="FE24" i="31"/>
  <c r="EY24" i="31"/>
  <c r="GD24" i="31"/>
  <c r="FY24" i="31"/>
  <c r="FS24" i="31"/>
  <c r="FN24" i="31"/>
  <c r="FI24" i="31"/>
  <c r="FC24" i="31"/>
  <c r="EX24" i="31"/>
  <c r="GC24" i="31"/>
  <c r="FW24" i="31"/>
  <c r="FR24" i="31"/>
  <c r="FM24" i="31"/>
  <c r="FG24" i="31"/>
  <c r="FB24" i="31"/>
  <c r="EW24" i="31"/>
  <c r="GA24" i="31"/>
  <c r="FV24" i="31"/>
  <c r="FQ24" i="31"/>
  <c r="FK24" i="31"/>
  <c r="FF24" i="31"/>
  <c r="FA24" i="31"/>
  <c r="GF80" i="31"/>
  <c r="GB80" i="31"/>
  <c r="FX80" i="31"/>
  <c r="FT80" i="31"/>
  <c r="FP80" i="31"/>
  <c r="FL80" i="31"/>
  <c r="FH80" i="31"/>
  <c r="FD80" i="31"/>
  <c r="EZ80" i="31"/>
  <c r="EV80" i="31"/>
  <c r="GI80" i="31"/>
  <c r="GE80" i="31"/>
  <c r="GA80" i="31"/>
  <c r="FW80" i="31"/>
  <c r="FS80" i="31"/>
  <c r="FO80" i="31"/>
  <c r="FK80" i="31"/>
  <c r="FG80" i="31"/>
  <c r="FC80" i="31"/>
  <c r="EY80" i="31"/>
  <c r="GH80" i="31"/>
  <c r="GD80" i="31"/>
  <c r="FZ80" i="31"/>
  <c r="FV80" i="31"/>
  <c r="FR80" i="31"/>
  <c r="FN80" i="31"/>
  <c r="FJ80" i="31"/>
  <c r="FF80" i="31"/>
  <c r="FB80" i="31"/>
  <c r="EX80" i="31"/>
  <c r="GG80" i="31"/>
  <c r="GC80" i="31"/>
  <c r="FY80" i="31"/>
  <c r="FU80" i="31"/>
  <c r="FQ80" i="31"/>
  <c r="FM80" i="31"/>
  <c r="FI80" i="31"/>
  <c r="FE80" i="31"/>
  <c r="FA80" i="31"/>
  <c r="EW80" i="31"/>
  <c r="O10" i="31"/>
  <c r="EU11" i="31"/>
  <c r="DD11" i="31"/>
  <c r="EO13" i="31"/>
  <c r="EQ80" i="31"/>
  <c r="EM80" i="31"/>
  <c r="EI80" i="31"/>
  <c r="EE80" i="31"/>
  <c r="EA80" i="31"/>
  <c r="EP80" i="31"/>
  <c r="EL80" i="31"/>
  <c r="EH80" i="31"/>
  <c r="ED80" i="31"/>
  <c r="DZ80" i="31"/>
  <c r="DV80" i="31"/>
  <c r="DR80" i="31"/>
  <c r="DN80" i="31"/>
  <c r="DJ80" i="31"/>
  <c r="DF80" i="31"/>
  <c r="EO80" i="31"/>
  <c r="EK80" i="31"/>
  <c r="EG80" i="31"/>
  <c r="EC80" i="31"/>
  <c r="DY80" i="31"/>
  <c r="DU80" i="31"/>
  <c r="DQ80" i="31"/>
  <c r="DM80" i="31"/>
  <c r="DI80" i="31"/>
  <c r="DE80" i="31"/>
  <c r="ER80" i="31"/>
  <c r="EN80" i="31"/>
  <c r="EJ80" i="31"/>
  <c r="EF80" i="31"/>
  <c r="EB80" i="31"/>
  <c r="DX80" i="31"/>
  <c r="DT80" i="31"/>
  <c r="DP80" i="31"/>
  <c r="DL80" i="31"/>
  <c r="DH80" i="31"/>
  <c r="DW80" i="31"/>
  <c r="DG80" i="31"/>
  <c r="DS80" i="31"/>
  <c r="DO80" i="31"/>
  <c r="DK80" i="31"/>
  <c r="EO23" i="31"/>
  <c r="DD124" i="31"/>
  <c r="DD91" i="31"/>
  <c r="DD57" i="31"/>
  <c r="EM24" i="31"/>
  <c r="EI24" i="31"/>
  <c r="EE24" i="31"/>
  <c r="EA24" i="31"/>
  <c r="DW24" i="31"/>
  <c r="DS24" i="31"/>
  <c r="DO24" i="31"/>
  <c r="DK24" i="31"/>
  <c r="DG24" i="31"/>
  <c r="EJ24" i="31"/>
  <c r="ED24" i="31"/>
  <c r="DY24" i="31"/>
  <c r="DT24" i="31"/>
  <c r="DN24" i="31"/>
  <c r="DI24" i="31"/>
  <c r="EH24" i="31"/>
  <c r="EC24" i="31"/>
  <c r="DX24" i="31"/>
  <c r="DR24" i="31"/>
  <c r="DM24" i="31"/>
  <c r="DH24" i="31"/>
  <c r="EL24" i="31"/>
  <c r="EG24" i="31"/>
  <c r="EB24" i="31"/>
  <c r="DV24" i="31"/>
  <c r="DQ24" i="31"/>
  <c r="DL24" i="31"/>
  <c r="DF24" i="31"/>
  <c r="EK24" i="31"/>
  <c r="EF24" i="31"/>
  <c r="DZ24" i="31"/>
  <c r="DU24" i="31"/>
  <c r="DP24" i="31"/>
  <c r="DJ24" i="31"/>
  <c r="DE24" i="31"/>
  <c r="ES55" i="31"/>
  <c r="GF113" i="31"/>
  <c r="GB113" i="31"/>
  <c r="FX113" i="31"/>
  <c r="FT113" i="31"/>
  <c r="FP113" i="31"/>
  <c r="FL113" i="31"/>
  <c r="FH113" i="31"/>
  <c r="FD113" i="31"/>
  <c r="EZ113" i="31"/>
  <c r="EV113" i="31"/>
  <c r="GI113" i="31"/>
  <c r="GE113" i="31"/>
  <c r="GA113" i="31"/>
  <c r="FW113" i="31"/>
  <c r="FS113" i="31"/>
  <c r="FO113" i="31"/>
  <c r="FK113" i="31"/>
  <c r="FG113" i="31"/>
  <c r="FC113" i="31"/>
  <c r="EY113" i="31"/>
  <c r="GH113" i="31"/>
  <c r="GD113" i="31"/>
  <c r="FZ113" i="31"/>
  <c r="FV113" i="31"/>
  <c r="FR113" i="31"/>
  <c r="FN113" i="31"/>
  <c r="FJ113" i="31"/>
  <c r="FF113" i="31"/>
  <c r="FB113" i="31"/>
  <c r="EX113" i="31"/>
  <c r="GG113" i="31"/>
  <c r="FQ113" i="31"/>
  <c r="FA113" i="31"/>
  <c r="GC113" i="31"/>
  <c r="FM113" i="31"/>
  <c r="EW113" i="31"/>
  <c r="FY113" i="31"/>
  <c r="FI113" i="31"/>
  <c r="FU113" i="31"/>
  <c r="FE113" i="31"/>
  <c r="ES81" i="31"/>
  <c r="EU112" i="31"/>
  <c r="EU79" i="31"/>
  <c r="EU45" i="31"/>
  <c r="GD12" i="31"/>
  <c r="FZ12" i="31"/>
  <c r="FV12" i="31"/>
  <c r="FR12" i="31"/>
  <c r="FN12" i="31"/>
  <c r="FJ12" i="31"/>
  <c r="FF12" i="31"/>
  <c r="FB12" i="31"/>
  <c r="EX12" i="31"/>
  <c r="GC12" i="31"/>
  <c r="FY12" i="31"/>
  <c r="FU12" i="31"/>
  <c r="FQ12" i="31"/>
  <c r="FM12" i="31"/>
  <c r="FI12" i="31"/>
  <c r="FE12" i="31"/>
  <c r="FA12" i="31"/>
  <c r="EW12" i="31"/>
  <c r="GB12" i="31"/>
  <c r="FX12" i="31"/>
  <c r="FT12" i="31"/>
  <c r="FP12" i="31"/>
  <c r="FL12" i="31"/>
  <c r="FH12" i="31"/>
  <c r="FD12" i="31"/>
  <c r="EZ12" i="31"/>
  <c r="EV12" i="31"/>
  <c r="GA12" i="31"/>
  <c r="FW12" i="31"/>
  <c r="FS12" i="31"/>
  <c r="FO12" i="31"/>
  <c r="FK12" i="31"/>
  <c r="FG12" i="31"/>
  <c r="FC12" i="31"/>
  <c r="EY12" i="31"/>
  <c r="GJ89" i="31"/>
  <c r="GF23" i="31"/>
  <c r="GG56" i="31"/>
  <c r="GC56" i="31"/>
  <c r="FY56" i="31"/>
  <c r="FU56" i="31"/>
  <c r="FQ56" i="31"/>
  <c r="FM56" i="31"/>
  <c r="FI56" i="31"/>
  <c r="FE56" i="31"/>
  <c r="FA56" i="31"/>
  <c r="EW56" i="31"/>
  <c r="GF56" i="31"/>
  <c r="GB56" i="31"/>
  <c r="FX56" i="31"/>
  <c r="FT56" i="31"/>
  <c r="FP56" i="31"/>
  <c r="FL56" i="31"/>
  <c r="FH56" i="31"/>
  <c r="FD56" i="31"/>
  <c r="EZ56" i="31"/>
  <c r="EV56" i="31"/>
  <c r="GD56" i="31"/>
  <c r="FV56" i="31"/>
  <c r="FN56" i="31"/>
  <c r="FF56" i="31"/>
  <c r="EX56" i="31"/>
  <c r="GA56" i="31"/>
  <c r="FS56" i="31"/>
  <c r="FK56" i="31"/>
  <c r="FC56" i="31"/>
  <c r="GH56" i="31"/>
  <c r="FZ56" i="31"/>
  <c r="FR56" i="31"/>
  <c r="FJ56" i="31"/>
  <c r="FB56" i="31"/>
  <c r="GE56" i="31"/>
  <c r="FW56" i="31"/>
  <c r="FO56" i="31"/>
  <c r="FG56" i="31"/>
  <c r="EY56" i="31"/>
  <c r="EQ113" i="31"/>
  <c r="EM113" i="31"/>
  <c r="EI113" i="31"/>
  <c r="EE113" i="31"/>
  <c r="EA113" i="31"/>
  <c r="DW113" i="31"/>
  <c r="DS113" i="31"/>
  <c r="DO113" i="31"/>
  <c r="DK113" i="31"/>
  <c r="DG113" i="31"/>
  <c r="EP113" i="31"/>
  <c r="EL113" i="31"/>
  <c r="EH113" i="31"/>
  <c r="ED113" i="31"/>
  <c r="DZ113" i="31"/>
  <c r="DV113" i="31"/>
  <c r="DR113" i="31"/>
  <c r="DN113" i="31"/>
  <c r="DJ113" i="31"/>
  <c r="DF113" i="31"/>
  <c r="EO113" i="31"/>
  <c r="EK113" i="31"/>
  <c r="EG113" i="31"/>
  <c r="EC113" i="31"/>
  <c r="DY113" i="31"/>
  <c r="DU113" i="31"/>
  <c r="DQ113" i="31"/>
  <c r="DM113" i="31"/>
  <c r="DI113" i="31"/>
  <c r="DE113" i="31"/>
  <c r="EJ113" i="31"/>
  <c r="DT113" i="31"/>
  <c r="EF113" i="31"/>
  <c r="DP113" i="31"/>
  <c r="ER113" i="31"/>
  <c r="EB113" i="31"/>
  <c r="DL113" i="31"/>
  <c r="EN113" i="31"/>
  <c r="DX113" i="31"/>
  <c r="DH113" i="31"/>
  <c r="GJ114" i="31"/>
  <c r="GJ55" i="31"/>
  <c r="EQ56" i="31"/>
  <c r="EM56" i="31"/>
  <c r="EI56" i="31"/>
  <c r="EE56" i="31"/>
  <c r="EA56" i="31"/>
  <c r="DW56" i="31"/>
  <c r="DS56" i="31"/>
  <c r="DO56" i="31"/>
  <c r="DK56" i="31"/>
  <c r="DG56" i="31"/>
  <c r="EP56" i="31"/>
  <c r="EL56" i="31"/>
  <c r="EH56" i="31"/>
  <c r="ED56" i="31"/>
  <c r="DZ56" i="31"/>
  <c r="DV56" i="31"/>
  <c r="DR56" i="31"/>
  <c r="DN56" i="31"/>
  <c r="DJ56" i="31"/>
  <c r="DF56" i="31"/>
  <c r="EN56" i="31"/>
  <c r="EF56" i="31"/>
  <c r="DX56" i="31"/>
  <c r="DP56" i="31"/>
  <c r="DH56" i="31"/>
  <c r="EK56" i="31"/>
  <c r="EC56" i="31"/>
  <c r="DU56" i="31"/>
  <c r="DM56" i="31"/>
  <c r="DE56" i="31"/>
  <c r="EJ56" i="31"/>
  <c r="EB56" i="31"/>
  <c r="DT56" i="31"/>
  <c r="DL56" i="31"/>
  <c r="EO56" i="31"/>
  <c r="EG56" i="31"/>
  <c r="DY56" i="31"/>
  <c r="DQ56" i="31"/>
  <c r="DI56" i="31"/>
  <c r="ES89" i="31"/>
  <c r="GJ81" i="31"/>
  <c r="DD25" i="31"/>
  <c r="EU25" i="31"/>
  <c r="O26" i="31"/>
  <c r="ES114" i="31"/>
  <c r="GF13" i="31"/>
  <c r="GG90" i="31"/>
  <c r="GC90" i="31"/>
  <c r="FY90" i="31"/>
  <c r="FU90" i="31"/>
  <c r="FQ90" i="31"/>
  <c r="FM90" i="31"/>
  <c r="FI90" i="31"/>
  <c r="FE90" i="31"/>
  <c r="FA90" i="31"/>
  <c r="EW90" i="31"/>
  <c r="GF90" i="31"/>
  <c r="GB90" i="31"/>
  <c r="FX90" i="31"/>
  <c r="FT90" i="31"/>
  <c r="FP90" i="31"/>
  <c r="FL90" i="31"/>
  <c r="FH90" i="31"/>
  <c r="FD90" i="31"/>
  <c r="EZ90" i="31"/>
  <c r="EV90" i="31"/>
  <c r="GI90" i="31"/>
  <c r="GE90" i="31"/>
  <c r="GA90" i="31"/>
  <c r="FW90" i="31"/>
  <c r="FS90" i="31"/>
  <c r="FO90" i="31"/>
  <c r="FK90" i="31"/>
  <c r="FG90" i="31"/>
  <c r="FC90" i="31"/>
  <c r="EY90" i="31"/>
  <c r="GH90" i="31"/>
  <c r="GD90" i="31"/>
  <c r="FZ90" i="31"/>
  <c r="FV90" i="31"/>
  <c r="FR90" i="31"/>
  <c r="FN90" i="31"/>
  <c r="FJ90" i="31"/>
  <c r="FF90" i="31"/>
  <c r="FB90" i="31"/>
  <c r="EX90" i="31"/>
  <c r="ES122" i="31"/>
  <c r="ER90" i="31"/>
  <c r="EN90" i="31"/>
  <c r="EJ90" i="31"/>
  <c r="EF90" i="31"/>
  <c r="EB90" i="31"/>
  <c r="DX90" i="31"/>
  <c r="DT90" i="31"/>
  <c r="DP90" i="31"/>
  <c r="DL90" i="31"/>
  <c r="DH90" i="31"/>
  <c r="EQ90" i="31"/>
  <c r="EM90" i="31"/>
  <c r="EI90" i="31"/>
  <c r="EE90" i="31"/>
  <c r="EA90" i="31"/>
  <c r="DW90" i="31"/>
  <c r="DS90" i="31"/>
  <c r="DO90" i="31"/>
  <c r="DK90" i="31"/>
  <c r="DG90" i="31"/>
  <c r="EP90" i="31"/>
  <c r="EL90" i="31"/>
  <c r="EH90" i="31"/>
  <c r="ED90" i="31"/>
  <c r="DZ90" i="31"/>
  <c r="DV90" i="31"/>
  <c r="DR90" i="31"/>
  <c r="DN90" i="31"/>
  <c r="DJ90" i="31"/>
  <c r="DF90" i="31"/>
  <c r="EO90" i="31"/>
  <c r="EK90" i="31"/>
  <c r="EG90" i="31"/>
  <c r="EC90" i="31"/>
  <c r="DY90" i="31"/>
  <c r="DU90" i="31"/>
  <c r="DQ90" i="31"/>
  <c r="DM90" i="31"/>
  <c r="DI90" i="31"/>
  <c r="DE90" i="31"/>
  <c r="U6" i="20"/>
  <c r="ES15" i="27"/>
  <c r="P15" i="27" s="1"/>
  <c r="GJ15" i="27"/>
  <c r="Q15" i="27" s="1"/>
  <c r="ES122" i="27"/>
  <c r="ES21" i="27"/>
  <c r="P21" i="27" s="1"/>
  <c r="GJ21" i="27"/>
  <c r="Q21" i="27" s="1"/>
  <c r="GJ47" i="27"/>
  <c r="ES89" i="27"/>
  <c r="ER80" i="27"/>
  <c r="EN80" i="27"/>
  <c r="EJ80" i="27"/>
  <c r="EF80" i="27"/>
  <c r="EB80" i="27"/>
  <c r="DX80" i="27"/>
  <c r="DT80" i="27"/>
  <c r="DP80" i="27"/>
  <c r="DL80" i="27"/>
  <c r="DH80" i="27"/>
  <c r="EQ80" i="27"/>
  <c r="EL80" i="27"/>
  <c r="EG80" i="27"/>
  <c r="EA80" i="27"/>
  <c r="DV80" i="27"/>
  <c r="DQ80" i="27"/>
  <c r="DK80" i="27"/>
  <c r="DF80" i="27"/>
  <c r="EP80" i="27"/>
  <c r="EK80" i="27"/>
  <c r="EE80" i="27"/>
  <c r="DZ80" i="27"/>
  <c r="DU80" i="27"/>
  <c r="DO80" i="27"/>
  <c r="DJ80" i="27"/>
  <c r="DE80" i="27"/>
  <c r="EO80" i="27"/>
  <c r="EI80" i="27"/>
  <c r="ED80" i="27"/>
  <c r="DY80" i="27"/>
  <c r="DS80" i="27"/>
  <c r="DN80" i="27"/>
  <c r="DI80" i="27"/>
  <c r="EH80" i="27"/>
  <c r="DM80" i="27"/>
  <c r="DW80" i="27"/>
  <c r="EM80" i="27"/>
  <c r="DR80" i="27"/>
  <c r="DG80" i="27"/>
  <c r="EC80" i="27"/>
  <c r="EU124" i="27"/>
  <c r="EU91" i="27"/>
  <c r="EU57" i="27"/>
  <c r="GB24" i="27"/>
  <c r="FX24" i="27"/>
  <c r="FT24" i="27"/>
  <c r="FP24" i="27"/>
  <c r="FL24" i="27"/>
  <c r="FH24" i="27"/>
  <c r="FD24" i="27"/>
  <c r="EZ24" i="27"/>
  <c r="EV24" i="27"/>
  <c r="GD24" i="27"/>
  <c r="FZ24" i="27"/>
  <c r="FV24" i="27"/>
  <c r="FR24" i="27"/>
  <c r="FN24" i="27"/>
  <c r="FJ24" i="27"/>
  <c r="FF24" i="27"/>
  <c r="FB24" i="27"/>
  <c r="EX24" i="27"/>
  <c r="FW24" i="27"/>
  <c r="FO24" i="27"/>
  <c r="FG24" i="27"/>
  <c r="EY24" i="27"/>
  <c r="GC24" i="27"/>
  <c r="FU24" i="27"/>
  <c r="FM24" i="27"/>
  <c r="FE24" i="27"/>
  <c r="EW24" i="27"/>
  <c r="GA24" i="27"/>
  <c r="FS24" i="27"/>
  <c r="FK24" i="27"/>
  <c r="FC24" i="27"/>
  <c r="FY24" i="27"/>
  <c r="FQ24" i="27"/>
  <c r="FI24" i="27"/>
  <c r="FA24" i="27"/>
  <c r="GJ89" i="27"/>
  <c r="ES55" i="27"/>
  <c r="GG56" i="27"/>
  <c r="GC56" i="27"/>
  <c r="FY56" i="27"/>
  <c r="FU56" i="27"/>
  <c r="FQ56" i="27"/>
  <c r="FM56" i="27"/>
  <c r="FI56" i="27"/>
  <c r="FE56" i="27"/>
  <c r="FA56" i="27"/>
  <c r="EW56" i="27"/>
  <c r="GH56" i="27"/>
  <c r="GB56" i="27"/>
  <c r="FW56" i="27"/>
  <c r="FR56" i="27"/>
  <c r="FL56" i="27"/>
  <c r="FG56" i="27"/>
  <c r="FB56" i="27"/>
  <c r="EV56" i="27"/>
  <c r="GD56" i="27"/>
  <c r="FV56" i="27"/>
  <c r="FO56" i="27"/>
  <c r="FH56" i="27"/>
  <c r="EZ56" i="27"/>
  <c r="GA56" i="27"/>
  <c r="FT56" i="27"/>
  <c r="FN56" i="27"/>
  <c r="FF56" i="27"/>
  <c r="EY56" i="27"/>
  <c r="GF56" i="27"/>
  <c r="FZ56" i="27"/>
  <c r="FS56" i="27"/>
  <c r="FK56" i="27"/>
  <c r="FD56" i="27"/>
  <c r="EX56" i="27"/>
  <c r="GE56" i="27"/>
  <c r="FX56" i="27"/>
  <c r="FP56" i="27"/>
  <c r="FJ56" i="27"/>
  <c r="FC56" i="27"/>
  <c r="ES81" i="27"/>
  <c r="GJ55" i="27"/>
  <c r="GG80" i="27"/>
  <c r="GC80" i="27"/>
  <c r="FY80" i="27"/>
  <c r="FU80" i="27"/>
  <c r="FQ80" i="27"/>
  <c r="FM80" i="27"/>
  <c r="FI80" i="27"/>
  <c r="FE80" i="27"/>
  <c r="FA80" i="27"/>
  <c r="EW80" i="27"/>
  <c r="GI80" i="27"/>
  <c r="GD80" i="27"/>
  <c r="FX80" i="27"/>
  <c r="FS80" i="27"/>
  <c r="FN80" i="27"/>
  <c r="FH80" i="27"/>
  <c r="FC80" i="27"/>
  <c r="EX80" i="27"/>
  <c r="GH80" i="27"/>
  <c r="GB80" i="27"/>
  <c r="FW80" i="27"/>
  <c r="FR80" i="27"/>
  <c r="FL80" i="27"/>
  <c r="FG80" i="27"/>
  <c r="FB80" i="27"/>
  <c r="EV80" i="27"/>
  <c r="GF80" i="27"/>
  <c r="GA80" i="27"/>
  <c r="FV80" i="27"/>
  <c r="FP80" i="27"/>
  <c r="FK80" i="27"/>
  <c r="FF80" i="27"/>
  <c r="EZ80" i="27"/>
  <c r="FZ80" i="27"/>
  <c r="FD80" i="27"/>
  <c r="FO80" i="27"/>
  <c r="GE80" i="27"/>
  <c r="FJ80" i="27"/>
  <c r="FT80" i="27"/>
  <c r="EY80" i="27"/>
  <c r="DD112" i="27"/>
  <c r="DD79" i="27"/>
  <c r="DD45" i="27"/>
  <c r="EJ12" i="27"/>
  <c r="EF12" i="27"/>
  <c r="EB12" i="27"/>
  <c r="DX12" i="27"/>
  <c r="DT12" i="27"/>
  <c r="DP12" i="27"/>
  <c r="DL12" i="27"/>
  <c r="DH12" i="27"/>
  <c r="EK12" i="27"/>
  <c r="EC12" i="27"/>
  <c r="DU12" i="27"/>
  <c r="DM12" i="27"/>
  <c r="DE12" i="27"/>
  <c r="EM12" i="27"/>
  <c r="EI12" i="27"/>
  <c r="EE12" i="27"/>
  <c r="EA12" i="27"/>
  <c r="DW12" i="27"/>
  <c r="DS12" i="27"/>
  <c r="DO12" i="27"/>
  <c r="DK12" i="27"/>
  <c r="DG12" i="27"/>
  <c r="EL12" i="27"/>
  <c r="EH12" i="27"/>
  <c r="ED12" i="27"/>
  <c r="DZ12" i="27"/>
  <c r="DV12" i="27"/>
  <c r="DR12" i="27"/>
  <c r="DN12" i="27"/>
  <c r="DJ12" i="27"/>
  <c r="DF12" i="27"/>
  <c r="EG12" i="27"/>
  <c r="DY12" i="27"/>
  <c r="DQ12" i="27"/>
  <c r="DI12" i="27"/>
  <c r="EQ56" i="27"/>
  <c r="EM56" i="27"/>
  <c r="EI56" i="27"/>
  <c r="EE56" i="27"/>
  <c r="EA56" i="27"/>
  <c r="DW56" i="27"/>
  <c r="DS56" i="27"/>
  <c r="DO56" i="27"/>
  <c r="DK56" i="27"/>
  <c r="DG56" i="27"/>
  <c r="EO56" i="27"/>
  <c r="EJ56" i="27"/>
  <c r="ED56" i="27"/>
  <c r="DY56" i="27"/>
  <c r="DT56" i="27"/>
  <c r="DN56" i="27"/>
  <c r="DI56" i="27"/>
  <c r="EK56" i="27"/>
  <c r="EC56" i="27"/>
  <c r="DV56" i="27"/>
  <c r="DP56" i="27"/>
  <c r="DH56" i="27"/>
  <c r="EP56" i="27"/>
  <c r="EH56" i="27"/>
  <c r="EB56" i="27"/>
  <c r="DU56" i="27"/>
  <c r="DM56" i="27"/>
  <c r="DF56" i="27"/>
  <c r="EN56" i="27"/>
  <c r="EG56" i="27"/>
  <c r="DZ56" i="27"/>
  <c r="DR56" i="27"/>
  <c r="DL56" i="27"/>
  <c r="DE56" i="27"/>
  <c r="EL56" i="27"/>
  <c r="EF56" i="27"/>
  <c r="DX56" i="27"/>
  <c r="DQ56" i="27"/>
  <c r="DJ56" i="27"/>
  <c r="ES47" i="27"/>
  <c r="GF113" i="27"/>
  <c r="GB113" i="27"/>
  <c r="FX113" i="27"/>
  <c r="FT113" i="27"/>
  <c r="FP113" i="27"/>
  <c r="FL113" i="27"/>
  <c r="FH113" i="27"/>
  <c r="FD113" i="27"/>
  <c r="EZ113" i="27"/>
  <c r="EV113" i="27"/>
  <c r="GH113" i="27"/>
  <c r="GD113" i="27"/>
  <c r="FZ113" i="27"/>
  <c r="FV113" i="27"/>
  <c r="FR113" i="27"/>
  <c r="FN113" i="27"/>
  <c r="FJ113" i="27"/>
  <c r="FF113" i="27"/>
  <c r="FB113" i="27"/>
  <c r="EX113" i="27"/>
  <c r="GI113" i="27"/>
  <c r="GA113" i="27"/>
  <c r="FS113" i="27"/>
  <c r="FK113" i="27"/>
  <c r="FC113" i="27"/>
  <c r="GG113" i="27"/>
  <c r="FY113" i="27"/>
  <c r="FQ113" i="27"/>
  <c r="FI113" i="27"/>
  <c r="FA113" i="27"/>
  <c r="GE113" i="27"/>
  <c r="FW113" i="27"/>
  <c r="FO113" i="27"/>
  <c r="FG113" i="27"/>
  <c r="EY113" i="27"/>
  <c r="GC113" i="27"/>
  <c r="EW113" i="27"/>
  <c r="FU113" i="27"/>
  <c r="FM113" i="27"/>
  <c r="FE113" i="27"/>
  <c r="DD124" i="27"/>
  <c r="DD91" i="27"/>
  <c r="DD57" i="27"/>
  <c r="EM24" i="27"/>
  <c r="EI24" i="27"/>
  <c r="EE24" i="27"/>
  <c r="EA24" i="27"/>
  <c r="DW24" i="27"/>
  <c r="DS24" i="27"/>
  <c r="DO24" i="27"/>
  <c r="DK24" i="27"/>
  <c r="DG24" i="27"/>
  <c r="EK24" i="27"/>
  <c r="EG24" i="27"/>
  <c r="EC24" i="27"/>
  <c r="DY24" i="27"/>
  <c r="DU24" i="27"/>
  <c r="DQ24" i="27"/>
  <c r="DM24" i="27"/>
  <c r="DI24" i="27"/>
  <c r="DE24" i="27"/>
  <c r="EL24" i="27"/>
  <c r="ED24" i="27"/>
  <c r="DV24" i="27"/>
  <c r="DN24" i="27"/>
  <c r="DF24" i="27"/>
  <c r="EJ24" i="27"/>
  <c r="EB24" i="27"/>
  <c r="DT24" i="27"/>
  <c r="DL24" i="27"/>
  <c r="EH24" i="27"/>
  <c r="DZ24" i="27"/>
  <c r="DR24" i="27"/>
  <c r="DJ24" i="27"/>
  <c r="EF24" i="27"/>
  <c r="DX24" i="27"/>
  <c r="DP24" i="27"/>
  <c r="DH24" i="27"/>
  <c r="ES114" i="27"/>
  <c r="GI90" i="27"/>
  <c r="GE90" i="27"/>
  <c r="GA90" i="27"/>
  <c r="FW90" i="27"/>
  <c r="FS90" i="27"/>
  <c r="FO90" i="27"/>
  <c r="FK90" i="27"/>
  <c r="FG90" i="27"/>
  <c r="FC90" i="27"/>
  <c r="EY90" i="27"/>
  <c r="GH90" i="27"/>
  <c r="GD90" i="27"/>
  <c r="FZ90" i="27"/>
  <c r="FV90" i="27"/>
  <c r="FR90" i="27"/>
  <c r="FN90" i="27"/>
  <c r="FJ90" i="27"/>
  <c r="FF90" i="27"/>
  <c r="FB90" i="27"/>
  <c r="EX90" i="27"/>
  <c r="GG90" i="27"/>
  <c r="GC90" i="27"/>
  <c r="FY90" i="27"/>
  <c r="FU90" i="27"/>
  <c r="FQ90" i="27"/>
  <c r="FM90" i="27"/>
  <c r="FI90" i="27"/>
  <c r="FE90" i="27"/>
  <c r="FA90" i="27"/>
  <c r="EW90" i="27"/>
  <c r="GB90" i="27"/>
  <c r="FL90" i="27"/>
  <c r="EV90" i="27"/>
  <c r="FX90" i="27"/>
  <c r="FH90" i="27"/>
  <c r="FT90" i="27"/>
  <c r="FD90" i="27"/>
  <c r="GF90" i="27"/>
  <c r="FP90" i="27"/>
  <c r="EZ90" i="27"/>
  <c r="GJ114" i="27"/>
  <c r="GJ81" i="27"/>
  <c r="O26" i="27"/>
  <c r="EU25" i="27"/>
  <c r="DD25" i="27"/>
  <c r="GF23" i="27"/>
  <c r="GH123" i="27"/>
  <c r="GD123" i="27"/>
  <c r="FZ123" i="27"/>
  <c r="FV123" i="27"/>
  <c r="FR123" i="27"/>
  <c r="FN123" i="27"/>
  <c r="FJ123" i="27"/>
  <c r="FF123" i="27"/>
  <c r="FB123" i="27"/>
  <c r="EX123" i="27"/>
  <c r="GF123" i="27"/>
  <c r="GA123" i="27"/>
  <c r="FU123" i="27"/>
  <c r="FP123" i="27"/>
  <c r="FK123" i="27"/>
  <c r="GI123" i="27"/>
  <c r="GB123" i="27"/>
  <c r="FT123" i="27"/>
  <c r="FM123" i="27"/>
  <c r="FG123" i="27"/>
  <c r="FA123" i="27"/>
  <c r="EV123" i="27"/>
  <c r="GG123" i="27"/>
  <c r="FY123" i="27"/>
  <c r="FS123" i="27"/>
  <c r="FL123" i="27"/>
  <c r="FE123" i="27"/>
  <c r="EZ123" i="27"/>
  <c r="GE123" i="27"/>
  <c r="FX123" i="27"/>
  <c r="FQ123" i="27"/>
  <c r="FI123" i="27"/>
  <c r="FD123" i="27"/>
  <c r="EY123" i="27"/>
  <c r="GC123" i="27"/>
  <c r="FC123" i="27"/>
  <c r="FW123" i="27"/>
  <c r="EW123" i="27"/>
  <c r="FO123" i="27"/>
  <c r="FH123" i="27"/>
  <c r="EU112" i="27"/>
  <c r="EU79" i="27"/>
  <c r="EU45" i="27"/>
  <c r="GC12" i="27"/>
  <c r="FY12" i="27"/>
  <c r="FU12" i="27"/>
  <c r="FQ12" i="27"/>
  <c r="FM12" i="27"/>
  <c r="FI12" i="27"/>
  <c r="FE12" i="27"/>
  <c r="FA12" i="27"/>
  <c r="EW12" i="27"/>
  <c r="GD12" i="27"/>
  <c r="FV12" i="27"/>
  <c r="FR12" i="27"/>
  <c r="FN12" i="27"/>
  <c r="FF12" i="27"/>
  <c r="EX12" i="27"/>
  <c r="GB12" i="27"/>
  <c r="FX12" i="27"/>
  <c r="FT12" i="27"/>
  <c r="FP12" i="27"/>
  <c r="FL12" i="27"/>
  <c r="FH12" i="27"/>
  <c r="FD12" i="27"/>
  <c r="EZ12" i="27"/>
  <c r="EV12" i="27"/>
  <c r="GA12" i="27"/>
  <c r="FW12" i="27"/>
  <c r="FS12" i="27"/>
  <c r="FO12" i="27"/>
  <c r="FK12" i="27"/>
  <c r="FG12" i="27"/>
  <c r="FC12" i="27"/>
  <c r="EY12" i="27"/>
  <c r="FZ12" i="27"/>
  <c r="FJ12" i="27"/>
  <c r="FB12" i="27"/>
  <c r="EO23" i="27"/>
  <c r="EP90" i="27"/>
  <c r="EL90" i="27"/>
  <c r="EH90" i="27"/>
  <c r="ED90" i="27"/>
  <c r="DZ90" i="27"/>
  <c r="DV90" i="27"/>
  <c r="DR90" i="27"/>
  <c r="DN90" i="27"/>
  <c r="DJ90" i="27"/>
  <c r="DF90" i="27"/>
  <c r="EO90" i="27"/>
  <c r="EK90" i="27"/>
  <c r="EG90" i="27"/>
  <c r="EC90" i="27"/>
  <c r="DY90" i="27"/>
  <c r="DU90" i="27"/>
  <c r="DQ90" i="27"/>
  <c r="DM90" i="27"/>
  <c r="DI90" i="27"/>
  <c r="DE90" i="27"/>
  <c r="ER90" i="27"/>
  <c r="EN90" i="27"/>
  <c r="EJ90" i="27"/>
  <c r="EF90" i="27"/>
  <c r="EB90" i="27"/>
  <c r="DX90" i="27"/>
  <c r="DT90" i="27"/>
  <c r="DP90" i="27"/>
  <c r="DL90" i="27"/>
  <c r="DH90" i="27"/>
  <c r="EE90" i="27"/>
  <c r="DO90" i="27"/>
  <c r="EQ90" i="27"/>
  <c r="EA90" i="27"/>
  <c r="DK90" i="27"/>
  <c r="EM90" i="27"/>
  <c r="DW90" i="27"/>
  <c r="DG90" i="27"/>
  <c r="EI90" i="27"/>
  <c r="DS90" i="27"/>
  <c r="GF13" i="27"/>
  <c r="GJ122" i="27"/>
  <c r="EO13" i="27"/>
  <c r="EQ113" i="27"/>
  <c r="EM113" i="27"/>
  <c r="EI113" i="27"/>
  <c r="EE113" i="27"/>
  <c r="EA113" i="27"/>
  <c r="DW113" i="27"/>
  <c r="DS113" i="27"/>
  <c r="DO113" i="27"/>
  <c r="DK113" i="27"/>
  <c r="DG113" i="27"/>
  <c r="EO113" i="27"/>
  <c r="EK113" i="27"/>
  <c r="EG113" i="27"/>
  <c r="EC113" i="27"/>
  <c r="DY113" i="27"/>
  <c r="DU113" i="27"/>
  <c r="DQ113" i="27"/>
  <c r="DM113" i="27"/>
  <c r="DI113" i="27"/>
  <c r="DE113" i="27"/>
  <c r="EL113" i="27"/>
  <c r="ED113" i="27"/>
  <c r="DV113" i="27"/>
  <c r="DN113" i="27"/>
  <c r="DF113" i="27"/>
  <c r="ER113" i="27"/>
  <c r="EJ113" i="27"/>
  <c r="EB113" i="27"/>
  <c r="DT113" i="27"/>
  <c r="DL113" i="27"/>
  <c r="EP113" i="27"/>
  <c r="EH113" i="27"/>
  <c r="DZ113" i="27"/>
  <c r="DR113" i="27"/>
  <c r="DJ113" i="27"/>
  <c r="DP113" i="27"/>
  <c r="EN113" i="27"/>
  <c r="DH113" i="27"/>
  <c r="EF113" i="27"/>
  <c r="DX113" i="27"/>
  <c r="EP46" i="27"/>
  <c r="EL46" i="27"/>
  <c r="EH46" i="27"/>
  <c r="ED46" i="27"/>
  <c r="DZ46" i="27"/>
  <c r="DV46" i="27"/>
  <c r="DR46" i="27"/>
  <c r="DN46" i="27"/>
  <c r="DJ46" i="27"/>
  <c r="DF46" i="27"/>
  <c r="EO46" i="27"/>
  <c r="EK46" i="27"/>
  <c r="EG46" i="27"/>
  <c r="EC46" i="27"/>
  <c r="DY46" i="27"/>
  <c r="DU46" i="27"/>
  <c r="DQ46" i="27"/>
  <c r="DM46" i="27"/>
  <c r="DI46" i="27"/>
  <c r="DE46" i="27"/>
  <c r="EQ46" i="27"/>
  <c r="EM46" i="27"/>
  <c r="EI46" i="27"/>
  <c r="EE46" i="27"/>
  <c r="EA46" i="27"/>
  <c r="DW46" i="27"/>
  <c r="DS46" i="27"/>
  <c r="DO46" i="27"/>
  <c r="DK46" i="27"/>
  <c r="DG46" i="27"/>
  <c r="EN46" i="27"/>
  <c r="DX46" i="27"/>
  <c r="DH46" i="27"/>
  <c r="EJ46" i="27"/>
  <c r="DT46" i="27"/>
  <c r="EF46" i="27"/>
  <c r="DP46" i="27"/>
  <c r="DL46" i="27"/>
  <c r="EB46" i="27"/>
  <c r="O10" i="27"/>
  <c r="DD11" i="27"/>
  <c r="EU11" i="27"/>
  <c r="EO123" i="27"/>
  <c r="EK123" i="27"/>
  <c r="EG123" i="27"/>
  <c r="EC123" i="27"/>
  <c r="DY123" i="27"/>
  <c r="DU123" i="27"/>
  <c r="DQ123" i="27"/>
  <c r="DM123" i="27"/>
  <c r="DI123" i="27"/>
  <c r="DE123" i="27"/>
  <c r="EP123" i="27"/>
  <c r="EJ123" i="27"/>
  <c r="EE123" i="27"/>
  <c r="DZ123" i="27"/>
  <c r="DT123" i="27"/>
  <c r="DO123" i="27"/>
  <c r="DJ123" i="27"/>
  <c r="EN123" i="27"/>
  <c r="EI123" i="27"/>
  <c r="ED123" i="27"/>
  <c r="DX123" i="27"/>
  <c r="DS123" i="27"/>
  <c r="DN123" i="27"/>
  <c r="DH123" i="27"/>
  <c r="ER123" i="27"/>
  <c r="EM123" i="27"/>
  <c r="EH123" i="27"/>
  <c r="EB123" i="27"/>
  <c r="DW123" i="27"/>
  <c r="DR123" i="27"/>
  <c r="DL123" i="27"/>
  <c r="DG123" i="27"/>
  <c r="EF123" i="27"/>
  <c r="DK123" i="27"/>
  <c r="EA123" i="27"/>
  <c r="DF123" i="27"/>
  <c r="EQ123" i="27"/>
  <c r="DV123" i="27"/>
  <c r="EL123" i="27"/>
  <c r="DP123" i="27"/>
  <c r="GF46" i="27"/>
  <c r="GB46" i="27"/>
  <c r="FX46" i="27"/>
  <c r="FT46" i="27"/>
  <c r="FP46" i="27"/>
  <c r="FL46" i="27"/>
  <c r="FH46" i="27"/>
  <c r="FD46" i="27"/>
  <c r="EZ46" i="27"/>
  <c r="EV46" i="27"/>
  <c r="GE46" i="27"/>
  <c r="GA46" i="27"/>
  <c r="FW46" i="27"/>
  <c r="FS46" i="27"/>
  <c r="FO46" i="27"/>
  <c r="FK46" i="27"/>
  <c r="FG46" i="27"/>
  <c r="FC46" i="27"/>
  <c r="EY46" i="27"/>
  <c r="GG46" i="27"/>
  <c r="GC46" i="27"/>
  <c r="FY46" i="27"/>
  <c r="FU46" i="27"/>
  <c r="FQ46" i="27"/>
  <c r="FM46" i="27"/>
  <c r="FI46" i="27"/>
  <c r="FE46" i="27"/>
  <c r="FA46" i="27"/>
  <c r="EW46" i="27"/>
  <c r="FV46" i="27"/>
  <c r="FF46" i="27"/>
  <c r="GH46" i="27"/>
  <c r="FR46" i="27"/>
  <c r="FB46" i="27"/>
  <c r="GD46" i="27"/>
  <c r="FN46" i="27"/>
  <c r="EX46" i="27"/>
  <c r="FZ46" i="27"/>
  <c r="FJ46" i="27"/>
  <c r="B33" i="20" l="1"/>
  <c r="D32" i="20"/>
  <c r="G32" i="20" s="1"/>
  <c r="J32" i="20" s="1"/>
  <c r="M32" i="20" s="1"/>
  <c r="R30" i="20"/>
  <c r="U30" i="20" s="1"/>
  <c r="X30" i="20" s="1"/>
  <c r="AA30" i="20" s="1"/>
  <c r="P31" i="20"/>
  <c r="AD31" i="20"/>
  <c r="AF30" i="20"/>
  <c r="AI30" i="20" s="1"/>
  <c r="AL30" i="20" s="1"/>
  <c r="AO30" i="20" s="1"/>
  <c r="ES22" i="31"/>
  <c r="P22" i="31" s="1"/>
  <c r="ES90" i="31"/>
  <c r="ES14" i="31"/>
  <c r="P14" i="31" s="1"/>
  <c r="GJ14" i="31"/>
  <c r="Q14" i="31" s="1"/>
  <c r="GJ22" i="31"/>
  <c r="Q22" i="31" s="1"/>
  <c r="ES56" i="31"/>
  <c r="GF45" i="31"/>
  <c r="GB45" i="31"/>
  <c r="FX45" i="31"/>
  <c r="FT45" i="31"/>
  <c r="FP45" i="31"/>
  <c r="FL45" i="31"/>
  <c r="FH45" i="31"/>
  <c r="FD45" i="31"/>
  <c r="EZ45" i="31"/>
  <c r="EV45" i="31"/>
  <c r="GE45" i="31"/>
  <c r="GA45" i="31"/>
  <c r="FW45" i="31"/>
  <c r="FS45" i="31"/>
  <c r="FO45" i="31"/>
  <c r="FK45" i="31"/>
  <c r="FG45" i="31"/>
  <c r="FC45" i="31"/>
  <c r="EY45" i="31"/>
  <c r="GH45" i="31"/>
  <c r="GD45" i="31"/>
  <c r="FZ45" i="31"/>
  <c r="FV45" i="31"/>
  <c r="FR45" i="31"/>
  <c r="FN45" i="31"/>
  <c r="FJ45" i="31"/>
  <c r="FF45" i="31"/>
  <c r="FB45" i="31"/>
  <c r="EX45" i="31"/>
  <c r="FU45" i="31"/>
  <c r="FE45" i="31"/>
  <c r="GG45" i="31"/>
  <c r="FQ45" i="31"/>
  <c r="FA45" i="31"/>
  <c r="GC45" i="31"/>
  <c r="FM45" i="31"/>
  <c r="EW45" i="31"/>
  <c r="FY45" i="31"/>
  <c r="FI45" i="31"/>
  <c r="EP57" i="31"/>
  <c r="EL57" i="31"/>
  <c r="EH57" i="31"/>
  <c r="ED57" i="31"/>
  <c r="DZ57" i="31"/>
  <c r="DV57" i="31"/>
  <c r="DR57" i="31"/>
  <c r="DN57" i="31"/>
  <c r="DJ57" i="31"/>
  <c r="DF57" i="31"/>
  <c r="EO57" i="31"/>
  <c r="EK57" i="31"/>
  <c r="EG57" i="31"/>
  <c r="EC57" i="31"/>
  <c r="DY57" i="31"/>
  <c r="DU57" i="31"/>
  <c r="DQ57" i="31"/>
  <c r="DM57" i="31"/>
  <c r="DI57" i="31"/>
  <c r="DE57" i="31"/>
  <c r="EQ57" i="31"/>
  <c r="EI57" i="31"/>
  <c r="EA57" i="31"/>
  <c r="DS57" i="31"/>
  <c r="DK57" i="31"/>
  <c r="EN57" i="31"/>
  <c r="EF57" i="31"/>
  <c r="DX57" i="31"/>
  <c r="DP57" i="31"/>
  <c r="DH57" i="31"/>
  <c r="EM57" i="31"/>
  <c r="EE57" i="31"/>
  <c r="DW57" i="31"/>
  <c r="DO57" i="31"/>
  <c r="DG57" i="31"/>
  <c r="EJ57" i="31"/>
  <c r="EB57" i="31"/>
  <c r="DT57" i="31"/>
  <c r="DL57" i="31"/>
  <c r="EU111" i="31"/>
  <c r="EU78" i="31"/>
  <c r="EU44" i="31"/>
  <c r="GB11" i="31"/>
  <c r="FX11" i="31"/>
  <c r="FT11" i="31"/>
  <c r="FP11" i="31"/>
  <c r="FL11" i="31"/>
  <c r="FH11" i="31"/>
  <c r="FD11" i="31"/>
  <c r="EZ11" i="31"/>
  <c r="EV11" i="31"/>
  <c r="GA11" i="31"/>
  <c r="FW11" i="31"/>
  <c r="FS11" i="31"/>
  <c r="FO11" i="31"/>
  <c r="FK11" i="31"/>
  <c r="FG11" i="31"/>
  <c r="FC11" i="31"/>
  <c r="EY11" i="31"/>
  <c r="GD11" i="31"/>
  <c r="FZ11" i="31"/>
  <c r="FV11" i="31"/>
  <c r="FR11" i="31"/>
  <c r="FN11" i="31"/>
  <c r="FJ11" i="31"/>
  <c r="FF11" i="31"/>
  <c r="FB11" i="31"/>
  <c r="EX11" i="31"/>
  <c r="FY11" i="31"/>
  <c r="FQ11" i="31"/>
  <c r="FM11" i="31"/>
  <c r="FI11" i="31"/>
  <c r="FE11" i="31"/>
  <c r="FA11" i="31"/>
  <c r="EW11" i="31"/>
  <c r="GC11" i="31"/>
  <c r="FU11" i="31"/>
  <c r="GJ80" i="31"/>
  <c r="GF24" i="31"/>
  <c r="GJ123" i="31"/>
  <c r="EP45" i="31"/>
  <c r="EL45" i="31"/>
  <c r="EH45" i="31"/>
  <c r="ED45" i="31"/>
  <c r="DZ45" i="31"/>
  <c r="DV45" i="31"/>
  <c r="DR45" i="31"/>
  <c r="DN45" i="31"/>
  <c r="DJ45" i="31"/>
  <c r="DF45" i="31"/>
  <c r="EO45" i="31"/>
  <c r="EK45" i="31"/>
  <c r="EG45" i="31"/>
  <c r="EC45" i="31"/>
  <c r="DY45" i="31"/>
  <c r="DU45" i="31"/>
  <c r="DQ45" i="31"/>
  <c r="DM45" i="31"/>
  <c r="DI45" i="31"/>
  <c r="DE45" i="31"/>
  <c r="EN45" i="31"/>
  <c r="EJ45" i="31"/>
  <c r="EF45" i="31"/>
  <c r="EB45" i="31"/>
  <c r="DX45" i="31"/>
  <c r="DT45" i="31"/>
  <c r="DP45" i="31"/>
  <c r="DL45" i="31"/>
  <c r="DH45" i="31"/>
  <c r="EM45" i="31"/>
  <c r="DW45" i="31"/>
  <c r="DG45" i="31"/>
  <c r="EI45" i="31"/>
  <c r="DS45" i="31"/>
  <c r="EE45" i="31"/>
  <c r="DO45" i="31"/>
  <c r="EA45" i="31"/>
  <c r="DK45" i="31"/>
  <c r="EQ45" i="31"/>
  <c r="O27" i="31"/>
  <c r="DD26" i="31"/>
  <c r="EU26" i="31"/>
  <c r="GF12" i="31"/>
  <c r="GG79" i="31"/>
  <c r="GC79" i="31"/>
  <c r="FY79" i="31"/>
  <c r="FU79" i="31"/>
  <c r="FQ79" i="31"/>
  <c r="FM79" i="31"/>
  <c r="FI79" i="31"/>
  <c r="FE79" i="31"/>
  <c r="FA79" i="31"/>
  <c r="EW79" i="31"/>
  <c r="GF79" i="31"/>
  <c r="GB79" i="31"/>
  <c r="FX79" i="31"/>
  <c r="FT79" i="31"/>
  <c r="FP79" i="31"/>
  <c r="FL79" i="31"/>
  <c r="FH79" i="31"/>
  <c r="FD79" i="31"/>
  <c r="EZ79" i="31"/>
  <c r="EV79" i="31"/>
  <c r="GI79" i="31"/>
  <c r="GE79" i="31"/>
  <c r="GA79" i="31"/>
  <c r="FW79" i="31"/>
  <c r="FS79" i="31"/>
  <c r="FO79" i="31"/>
  <c r="FK79" i="31"/>
  <c r="FG79" i="31"/>
  <c r="FC79" i="31"/>
  <c r="EY79" i="31"/>
  <c r="GD79" i="31"/>
  <c r="FN79" i="31"/>
  <c r="EX79" i="31"/>
  <c r="FZ79" i="31"/>
  <c r="FJ79" i="31"/>
  <c r="FV79" i="31"/>
  <c r="FF79" i="31"/>
  <c r="GH79" i="31"/>
  <c r="FR79" i="31"/>
  <c r="FB79" i="31"/>
  <c r="EO24" i="31"/>
  <c r="EP91" i="31"/>
  <c r="EL91" i="31"/>
  <c r="EH91" i="31"/>
  <c r="ED91" i="31"/>
  <c r="DZ91" i="31"/>
  <c r="DV91" i="31"/>
  <c r="DR91" i="31"/>
  <c r="DN91" i="31"/>
  <c r="DJ91" i="31"/>
  <c r="DF91" i="31"/>
  <c r="EO91" i="31"/>
  <c r="EK91" i="31"/>
  <c r="EG91" i="31"/>
  <c r="EC91" i="31"/>
  <c r="DY91" i="31"/>
  <c r="DU91" i="31"/>
  <c r="DQ91" i="31"/>
  <c r="DM91" i="31"/>
  <c r="DI91" i="31"/>
  <c r="DE91" i="31"/>
  <c r="ER91" i="31"/>
  <c r="EN91" i="31"/>
  <c r="EJ91" i="31"/>
  <c r="EF91" i="31"/>
  <c r="EB91" i="31"/>
  <c r="DX91" i="31"/>
  <c r="DT91" i="31"/>
  <c r="DP91" i="31"/>
  <c r="DL91" i="31"/>
  <c r="DH91" i="31"/>
  <c r="EQ91" i="31"/>
  <c r="EM91" i="31"/>
  <c r="EI91" i="31"/>
  <c r="EE91" i="31"/>
  <c r="EA91" i="31"/>
  <c r="DW91" i="31"/>
  <c r="DS91" i="31"/>
  <c r="DO91" i="31"/>
  <c r="DK91" i="31"/>
  <c r="DG91" i="31"/>
  <c r="ES80" i="31"/>
  <c r="DD10" i="31"/>
  <c r="O9" i="31"/>
  <c r="EU10" i="31"/>
  <c r="GF57" i="31"/>
  <c r="GB57" i="31"/>
  <c r="FX57" i="31"/>
  <c r="FT57" i="31"/>
  <c r="FP57" i="31"/>
  <c r="FL57" i="31"/>
  <c r="FH57" i="31"/>
  <c r="FD57" i="31"/>
  <c r="EZ57" i="31"/>
  <c r="EV57" i="31"/>
  <c r="GE57" i="31"/>
  <c r="GA57" i="31"/>
  <c r="FW57" i="31"/>
  <c r="FS57" i="31"/>
  <c r="FO57" i="31"/>
  <c r="FK57" i="31"/>
  <c r="FG57" i="31"/>
  <c r="FC57" i="31"/>
  <c r="EY57" i="31"/>
  <c r="GG57" i="31"/>
  <c r="FY57" i="31"/>
  <c r="FQ57" i="31"/>
  <c r="FI57" i="31"/>
  <c r="FA57" i="31"/>
  <c r="GD57" i="31"/>
  <c r="FV57" i="31"/>
  <c r="FN57" i="31"/>
  <c r="FF57" i="31"/>
  <c r="EX57" i="31"/>
  <c r="GC57" i="31"/>
  <c r="FU57" i="31"/>
  <c r="FM57" i="31"/>
  <c r="FE57" i="31"/>
  <c r="EW57" i="31"/>
  <c r="GH57" i="31"/>
  <c r="FZ57" i="31"/>
  <c r="FR57" i="31"/>
  <c r="FJ57" i="31"/>
  <c r="FB57" i="31"/>
  <c r="ES46" i="31"/>
  <c r="ER79" i="31"/>
  <c r="EN79" i="31"/>
  <c r="EJ79" i="31"/>
  <c r="EF79" i="31"/>
  <c r="EB79" i="31"/>
  <c r="DX79" i="31"/>
  <c r="DT79" i="31"/>
  <c r="DP79" i="31"/>
  <c r="DL79" i="31"/>
  <c r="DH79" i="31"/>
  <c r="EQ79" i="31"/>
  <c r="EM79" i="31"/>
  <c r="EI79" i="31"/>
  <c r="EE79" i="31"/>
  <c r="EA79" i="31"/>
  <c r="DW79" i="31"/>
  <c r="DS79" i="31"/>
  <c r="DO79" i="31"/>
  <c r="DK79" i="31"/>
  <c r="DG79" i="31"/>
  <c r="EP79" i="31"/>
  <c r="EL79" i="31"/>
  <c r="EH79" i="31"/>
  <c r="ED79" i="31"/>
  <c r="DZ79" i="31"/>
  <c r="DV79" i="31"/>
  <c r="DR79" i="31"/>
  <c r="DN79" i="31"/>
  <c r="DJ79" i="31"/>
  <c r="DF79" i="31"/>
  <c r="EG79" i="31"/>
  <c r="DQ79" i="31"/>
  <c r="EC79" i="31"/>
  <c r="DM79" i="31"/>
  <c r="EO79" i="31"/>
  <c r="DY79" i="31"/>
  <c r="DI79" i="31"/>
  <c r="EK79" i="31"/>
  <c r="DU79" i="31"/>
  <c r="DE79" i="31"/>
  <c r="EU125" i="31"/>
  <c r="EU92" i="31"/>
  <c r="EU58" i="31"/>
  <c r="GC25" i="31"/>
  <c r="FY25" i="31"/>
  <c r="FU25" i="31"/>
  <c r="FQ25" i="31"/>
  <c r="FM25" i="31"/>
  <c r="FI25" i="31"/>
  <c r="FE25" i="31"/>
  <c r="FA25" i="31"/>
  <c r="EW25" i="31"/>
  <c r="GA25" i="31"/>
  <c r="FW25" i="31"/>
  <c r="FS25" i="31"/>
  <c r="FO25" i="31"/>
  <c r="FK25" i="31"/>
  <c r="FG25" i="31"/>
  <c r="FC25" i="31"/>
  <c r="EY25" i="31"/>
  <c r="FX25" i="31"/>
  <c r="FP25" i="31"/>
  <c r="FH25" i="31"/>
  <c r="EZ25" i="31"/>
  <c r="GD25" i="31"/>
  <c r="FV25" i="31"/>
  <c r="FN25" i="31"/>
  <c r="FF25" i="31"/>
  <c r="EX25" i="31"/>
  <c r="GB25" i="31"/>
  <c r="FT25" i="31"/>
  <c r="FL25" i="31"/>
  <c r="FD25" i="31"/>
  <c r="EV25" i="31"/>
  <c r="FZ25" i="31"/>
  <c r="FR25" i="31"/>
  <c r="FJ25" i="31"/>
  <c r="FB25" i="31"/>
  <c r="ES113" i="31"/>
  <c r="GH112" i="31"/>
  <c r="GD112" i="31"/>
  <c r="FZ112" i="31"/>
  <c r="FV112" i="31"/>
  <c r="FR112" i="31"/>
  <c r="FN112" i="31"/>
  <c r="FJ112" i="31"/>
  <c r="FF112" i="31"/>
  <c r="FB112" i="31"/>
  <c r="EX112" i="31"/>
  <c r="GG112" i="31"/>
  <c r="GC112" i="31"/>
  <c r="FY112" i="31"/>
  <c r="FU112" i="31"/>
  <c r="FQ112" i="31"/>
  <c r="FM112" i="31"/>
  <c r="FI112" i="31"/>
  <c r="FE112" i="31"/>
  <c r="FA112" i="31"/>
  <c r="EW112" i="31"/>
  <c r="GF112" i="31"/>
  <c r="GB112" i="31"/>
  <c r="FX112" i="31"/>
  <c r="FT112" i="31"/>
  <c r="FP112" i="31"/>
  <c r="FL112" i="31"/>
  <c r="FH112" i="31"/>
  <c r="FD112" i="31"/>
  <c r="EZ112" i="31"/>
  <c r="EV112" i="31"/>
  <c r="GE112" i="31"/>
  <c r="FO112" i="31"/>
  <c r="EY112" i="31"/>
  <c r="GA112" i="31"/>
  <c r="FK112" i="31"/>
  <c r="FW112" i="31"/>
  <c r="FG112" i="31"/>
  <c r="GI112" i="31"/>
  <c r="FS112" i="31"/>
  <c r="FC112" i="31"/>
  <c r="GJ113" i="31"/>
  <c r="EP124" i="31"/>
  <c r="EL124" i="31"/>
  <c r="EH124" i="31"/>
  <c r="ED124" i="31"/>
  <c r="DZ124" i="31"/>
  <c r="DV124" i="31"/>
  <c r="DR124" i="31"/>
  <c r="DN124" i="31"/>
  <c r="DJ124" i="31"/>
  <c r="DF124" i="31"/>
  <c r="EN124" i="31"/>
  <c r="EI124" i="31"/>
  <c r="EC124" i="31"/>
  <c r="DX124" i="31"/>
  <c r="DS124" i="31"/>
  <c r="DM124" i="31"/>
  <c r="DH124" i="31"/>
  <c r="ER124" i="31"/>
  <c r="EM124" i="31"/>
  <c r="EG124" i="31"/>
  <c r="EB124" i="31"/>
  <c r="DW124" i="31"/>
  <c r="DQ124" i="31"/>
  <c r="DL124" i="31"/>
  <c r="DG124" i="31"/>
  <c r="EK124" i="31"/>
  <c r="EA124" i="31"/>
  <c r="DP124" i="31"/>
  <c r="DE124" i="31"/>
  <c r="EJ124" i="31"/>
  <c r="DY124" i="31"/>
  <c r="DO124" i="31"/>
  <c r="EQ124" i="31"/>
  <c r="EF124" i="31"/>
  <c r="DU124" i="31"/>
  <c r="DK124" i="31"/>
  <c r="DT124" i="31"/>
  <c r="DI124" i="31"/>
  <c r="EO124" i="31"/>
  <c r="EE124" i="31"/>
  <c r="GI91" i="31"/>
  <c r="GE91" i="31"/>
  <c r="GA91" i="31"/>
  <c r="FW91" i="31"/>
  <c r="FS91" i="31"/>
  <c r="FO91" i="31"/>
  <c r="FK91" i="31"/>
  <c r="FG91" i="31"/>
  <c r="FC91" i="31"/>
  <c r="EY91" i="31"/>
  <c r="GH91" i="31"/>
  <c r="GD91" i="31"/>
  <c r="FZ91" i="31"/>
  <c r="FV91" i="31"/>
  <c r="FR91" i="31"/>
  <c r="FN91" i="31"/>
  <c r="FJ91" i="31"/>
  <c r="FF91" i="31"/>
  <c r="FB91" i="31"/>
  <c r="EX91" i="31"/>
  <c r="GG91" i="31"/>
  <c r="GC91" i="31"/>
  <c r="FY91" i="31"/>
  <c r="FU91" i="31"/>
  <c r="FQ91" i="31"/>
  <c r="FM91" i="31"/>
  <c r="FI91" i="31"/>
  <c r="FE91" i="31"/>
  <c r="FA91" i="31"/>
  <c r="EW91" i="31"/>
  <c r="GF91" i="31"/>
  <c r="GB91" i="31"/>
  <c r="FX91" i="31"/>
  <c r="FT91" i="31"/>
  <c r="FP91" i="31"/>
  <c r="FL91" i="31"/>
  <c r="FH91" i="31"/>
  <c r="FD91" i="31"/>
  <c r="EZ91" i="31"/>
  <c r="EV91" i="31"/>
  <c r="ES123" i="31"/>
  <c r="EO112" i="31"/>
  <c r="EK112" i="31"/>
  <c r="EG112" i="31"/>
  <c r="EC112" i="31"/>
  <c r="DY112" i="31"/>
  <c r="DU112" i="31"/>
  <c r="DQ112" i="31"/>
  <c r="DM112" i="31"/>
  <c r="DI112" i="31"/>
  <c r="DE112" i="31"/>
  <c r="ER112" i="31"/>
  <c r="EN112" i="31"/>
  <c r="EJ112" i="31"/>
  <c r="EF112" i="31"/>
  <c r="EB112" i="31"/>
  <c r="DX112" i="31"/>
  <c r="DT112" i="31"/>
  <c r="DP112" i="31"/>
  <c r="DL112" i="31"/>
  <c r="DH112" i="31"/>
  <c r="EQ112" i="31"/>
  <c r="EM112" i="31"/>
  <c r="EI112" i="31"/>
  <c r="EE112" i="31"/>
  <c r="EA112" i="31"/>
  <c r="DW112" i="31"/>
  <c r="DS112" i="31"/>
  <c r="DO112" i="31"/>
  <c r="DK112" i="31"/>
  <c r="DG112" i="31"/>
  <c r="EH112" i="31"/>
  <c r="DR112" i="31"/>
  <c r="ED112" i="31"/>
  <c r="DN112" i="31"/>
  <c r="EP112" i="31"/>
  <c r="DZ112" i="31"/>
  <c r="DJ112" i="31"/>
  <c r="EL112" i="31"/>
  <c r="DV112" i="31"/>
  <c r="DF112" i="31"/>
  <c r="GJ46" i="31"/>
  <c r="GJ90" i="31"/>
  <c r="DD125" i="31"/>
  <c r="DD92" i="31"/>
  <c r="DD58" i="31"/>
  <c r="EJ25" i="31"/>
  <c r="EF25" i="31"/>
  <c r="EB25" i="31"/>
  <c r="DX25" i="31"/>
  <c r="DT25" i="31"/>
  <c r="DP25" i="31"/>
  <c r="DL25" i="31"/>
  <c r="DH25" i="31"/>
  <c r="EL25" i="31"/>
  <c r="EH25" i="31"/>
  <c r="ED25" i="31"/>
  <c r="DZ25" i="31"/>
  <c r="DV25" i="31"/>
  <c r="DR25" i="31"/>
  <c r="DN25" i="31"/>
  <c r="DJ25" i="31"/>
  <c r="DF25" i="31"/>
  <c r="EM25" i="31"/>
  <c r="EE25" i="31"/>
  <c r="DW25" i="31"/>
  <c r="DO25" i="31"/>
  <c r="DG25" i="31"/>
  <c r="EK25" i="31"/>
  <c r="EC25" i="31"/>
  <c r="DU25" i="31"/>
  <c r="DM25" i="31"/>
  <c r="DE25" i="31"/>
  <c r="EI25" i="31"/>
  <c r="EA25" i="31"/>
  <c r="DS25" i="31"/>
  <c r="DK25" i="31"/>
  <c r="EG25" i="31"/>
  <c r="DY25" i="31"/>
  <c r="DQ25" i="31"/>
  <c r="DI25" i="31"/>
  <c r="GJ56" i="31"/>
  <c r="DD111" i="31"/>
  <c r="DD78" i="31"/>
  <c r="DD44" i="31"/>
  <c r="EM11" i="31"/>
  <c r="EI11" i="31"/>
  <c r="EE11" i="31"/>
  <c r="EA11" i="31"/>
  <c r="DW11" i="31"/>
  <c r="DS11" i="31"/>
  <c r="DO11" i="31"/>
  <c r="DK11" i="31"/>
  <c r="DG11" i="31"/>
  <c r="EL11" i="31"/>
  <c r="EH11" i="31"/>
  <c r="ED11" i="31"/>
  <c r="DZ11" i="31"/>
  <c r="DV11" i="31"/>
  <c r="DR11" i="31"/>
  <c r="DN11" i="31"/>
  <c r="DJ11" i="31"/>
  <c r="DF11" i="31"/>
  <c r="EK11" i="31"/>
  <c r="EG11" i="31"/>
  <c r="EC11" i="31"/>
  <c r="DY11" i="31"/>
  <c r="DU11" i="31"/>
  <c r="DQ11" i="31"/>
  <c r="DM11" i="31"/>
  <c r="DI11" i="31"/>
  <c r="DE11" i="31"/>
  <c r="EJ11" i="31"/>
  <c r="EF11" i="31"/>
  <c r="EB11" i="31"/>
  <c r="DX11" i="31"/>
  <c r="DT11" i="31"/>
  <c r="DP11" i="31"/>
  <c r="DL11" i="31"/>
  <c r="DH11" i="31"/>
  <c r="GI124" i="31"/>
  <c r="GE124" i="31"/>
  <c r="GA124" i="31"/>
  <c r="FW124" i="31"/>
  <c r="FS124" i="31"/>
  <c r="FO124" i="31"/>
  <c r="FK124" i="31"/>
  <c r="FG124" i="31"/>
  <c r="FC124" i="31"/>
  <c r="EY124" i="31"/>
  <c r="GF124" i="31"/>
  <c r="FZ124" i="31"/>
  <c r="FU124" i="31"/>
  <c r="FP124" i="31"/>
  <c r="FJ124" i="31"/>
  <c r="FE124" i="31"/>
  <c r="EZ124" i="31"/>
  <c r="GD124" i="31"/>
  <c r="FY124" i="31"/>
  <c r="FT124" i="31"/>
  <c r="FN124" i="31"/>
  <c r="FI124" i="31"/>
  <c r="FD124" i="31"/>
  <c r="EX124" i="31"/>
  <c r="GC124" i="31"/>
  <c r="FR124" i="31"/>
  <c r="FH124" i="31"/>
  <c r="EW124" i="31"/>
  <c r="GB124" i="31"/>
  <c r="FQ124" i="31"/>
  <c r="FF124" i="31"/>
  <c r="EV124" i="31"/>
  <c r="GH124" i="31"/>
  <c r="FX124" i="31"/>
  <c r="FM124" i="31"/>
  <c r="FB124" i="31"/>
  <c r="FL124" i="31"/>
  <c r="FA124" i="31"/>
  <c r="GG124" i="31"/>
  <c r="FV124" i="31"/>
  <c r="EO12" i="31"/>
  <c r="V6" i="20"/>
  <c r="ES22" i="27"/>
  <c r="P22" i="27" s="1"/>
  <c r="ES14" i="27"/>
  <c r="P14" i="27" s="1"/>
  <c r="GJ22" i="27"/>
  <c r="Q22" i="27" s="1"/>
  <c r="GJ14" i="27"/>
  <c r="Q14" i="27" s="1"/>
  <c r="GJ46" i="27"/>
  <c r="ES123" i="27"/>
  <c r="O9" i="27"/>
  <c r="DD10" i="27"/>
  <c r="EU10" i="27"/>
  <c r="ES90" i="27"/>
  <c r="GF12" i="27"/>
  <c r="GG45" i="27"/>
  <c r="GC45" i="27"/>
  <c r="FY45" i="27"/>
  <c r="FU45" i="27"/>
  <c r="FQ45" i="27"/>
  <c r="FM45" i="27"/>
  <c r="FI45" i="27"/>
  <c r="FE45" i="27"/>
  <c r="FA45" i="27"/>
  <c r="EW45" i="27"/>
  <c r="GF45" i="27"/>
  <c r="GB45" i="27"/>
  <c r="FX45" i="27"/>
  <c r="FT45" i="27"/>
  <c r="FP45" i="27"/>
  <c r="FL45" i="27"/>
  <c r="FH45" i="27"/>
  <c r="FD45" i="27"/>
  <c r="EZ45" i="27"/>
  <c r="EV45" i="27"/>
  <c r="GH45" i="27"/>
  <c r="GD45" i="27"/>
  <c r="FZ45" i="27"/>
  <c r="FV45" i="27"/>
  <c r="FR45" i="27"/>
  <c r="FN45" i="27"/>
  <c r="FJ45" i="27"/>
  <c r="FF45" i="27"/>
  <c r="FB45" i="27"/>
  <c r="EX45" i="27"/>
  <c r="FS45" i="27"/>
  <c r="FC45" i="27"/>
  <c r="GE45" i="27"/>
  <c r="FO45" i="27"/>
  <c r="EY45" i="27"/>
  <c r="GA45" i="27"/>
  <c r="FK45" i="27"/>
  <c r="FG45" i="27"/>
  <c r="FW45" i="27"/>
  <c r="DD125" i="27"/>
  <c r="DD92" i="27"/>
  <c r="DD58" i="27"/>
  <c r="EM25" i="27"/>
  <c r="EI25" i="27"/>
  <c r="EE25" i="27"/>
  <c r="EA25" i="27"/>
  <c r="DW25" i="27"/>
  <c r="DS25" i="27"/>
  <c r="DO25" i="27"/>
  <c r="DK25" i="27"/>
  <c r="DG25" i="27"/>
  <c r="EK25" i="27"/>
  <c r="EG25" i="27"/>
  <c r="EC25" i="27"/>
  <c r="DY25" i="27"/>
  <c r="DU25" i="27"/>
  <c r="DQ25" i="27"/>
  <c r="DM25" i="27"/>
  <c r="DI25" i="27"/>
  <c r="DE25" i="27"/>
  <c r="EH25" i="27"/>
  <c r="DZ25" i="27"/>
  <c r="DR25" i="27"/>
  <c r="DJ25" i="27"/>
  <c r="EF25" i="27"/>
  <c r="DX25" i="27"/>
  <c r="DP25" i="27"/>
  <c r="DH25" i="27"/>
  <c r="EL25" i="27"/>
  <c r="ED25" i="27"/>
  <c r="DV25" i="27"/>
  <c r="DN25" i="27"/>
  <c r="DF25" i="27"/>
  <c r="EJ25" i="27"/>
  <c r="EB25" i="27"/>
  <c r="DT25" i="27"/>
  <c r="DL25" i="27"/>
  <c r="EO24" i="27"/>
  <c r="EQ124" i="27"/>
  <c r="EM124" i="27"/>
  <c r="EI124" i="27"/>
  <c r="EE124" i="27"/>
  <c r="EA124" i="27"/>
  <c r="DW124" i="27"/>
  <c r="DS124" i="27"/>
  <c r="DO124" i="27"/>
  <c r="DK124" i="27"/>
  <c r="DG124" i="27"/>
  <c r="ER124" i="27"/>
  <c r="EL124" i="27"/>
  <c r="EG124" i="27"/>
  <c r="EB124" i="27"/>
  <c r="DV124" i="27"/>
  <c r="DQ124" i="27"/>
  <c r="DL124" i="27"/>
  <c r="DF124" i="27"/>
  <c r="EN124" i="27"/>
  <c r="EF124" i="27"/>
  <c r="DY124" i="27"/>
  <c r="DR124" i="27"/>
  <c r="DJ124" i="27"/>
  <c r="EK124" i="27"/>
  <c r="ED124" i="27"/>
  <c r="DX124" i="27"/>
  <c r="DP124" i="27"/>
  <c r="DI124" i="27"/>
  <c r="EP124" i="27"/>
  <c r="EJ124" i="27"/>
  <c r="EC124" i="27"/>
  <c r="DU124" i="27"/>
  <c r="DN124" i="27"/>
  <c r="DH124" i="27"/>
  <c r="EH124" i="27"/>
  <c r="DE124" i="27"/>
  <c r="DZ124" i="27"/>
  <c r="DT124" i="27"/>
  <c r="DM124" i="27"/>
  <c r="EO124" i="27"/>
  <c r="EQ45" i="27"/>
  <c r="EM45" i="27"/>
  <c r="EI45" i="27"/>
  <c r="EE45" i="27"/>
  <c r="EA45" i="27"/>
  <c r="DW45" i="27"/>
  <c r="DS45" i="27"/>
  <c r="DO45" i="27"/>
  <c r="DK45" i="27"/>
  <c r="DG45" i="27"/>
  <c r="EP45" i="27"/>
  <c r="EL45" i="27"/>
  <c r="EH45" i="27"/>
  <c r="ED45" i="27"/>
  <c r="DZ45" i="27"/>
  <c r="DV45" i="27"/>
  <c r="DR45" i="27"/>
  <c r="DN45" i="27"/>
  <c r="DJ45" i="27"/>
  <c r="DF45" i="27"/>
  <c r="EN45" i="27"/>
  <c r="EJ45" i="27"/>
  <c r="EF45" i="27"/>
  <c r="EB45" i="27"/>
  <c r="DX45" i="27"/>
  <c r="DT45" i="27"/>
  <c r="DP45" i="27"/>
  <c r="DL45" i="27"/>
  <c r="DH45" i="27"/>
  <c r="EK45" i="27"/>
  <c r="DU45" i="27"/>
  <c r="DE45" i="27"/>
  <c r="EG45" i="27"/>
  <c r="DQ45" i="27"/>
  <c r="EC45" i="27"/>
  <c r="DM45" i="27"/>
  <c r="EO45" i="27"/>
  <c r="DY45" i="27"/>
  <c r="DI45" i="27"/>
  <c r="GF124" i="27"/>
  <c r="GB124" i="27"/>
  <c r="FX124" i="27"/>
  <c r="FT124" i="27"/>
  <c r="FP124" i="27"/>
  <c r="FL124" i="27"/>
  <c r="FH124" i="27"/>
  <c r="FD124" i="27"/>
  <c r="EZ124" i="27"/>
  <c r="EV124" i="27"/>
  <c r="GI124" i="27"/>
  <c r="GD124" i="27"/>
  <c r="FY124" i="27"/>
  <c r="FS124" i="27"/>
  <c r="FN124" i="27"/>
  <c r="FI124" i="27"/>
  <c r="FC124" i="27"/>
  <c r="EX124" i="27"/>
  <c r="GE124" i="27"/>
  <c r="FW124" i="27"/>
  <c r="FQ124" i="27"/>
  <c r="FJ124" i="27"/>
  <c r="FB124" i="27"/>
  <c r="GC124" i="27"/>
  <c r="FV124" i="27"/>
  <c r="FO124" i="27"/>
  <c r="FG124" i="27"/>
  <c r="FA124" i="27"/>
  <c r="GH124" i="27"/>
  <c r="GA124" i="27"/>
  <c r="FU124" i="27"/>
  <c r="FM124" i="27"/>
  <c r="FF124" i="27"/>
  <c r="EY124" i="27"/>
  <c r="FK124" i="27"/>
  <c r="GG124" i="27"/>
  <c r="FE124" i="27"/>
  <c r="FZ124" i="27"/>
  <c r="EW124" i="27"/>
  <c r="FR124" i="27"/>
  <c r="DD111" i="27"/>
  <c r="DD78" i="27"/>
  <c r="DD44" i="27"/>
  <c r="EK11" i="27"/>
  <c r="EG11" i="27"/>
  <c r="EC11" i="27"/>
  <c r="DY11" i="27"/>
  <c r="DU11" i="27"/>
  <c r="DQ11" i="27"/>
  <c r="DM11" i="27"/>
  <c r="DI11" i="27"/>
  <c r="DE11" i="27"/>
  <c r="EM11" i="27"/>
  <c r="EI11" i="27"/>
  <c r="EE11" i="27"/>
  <c r="EA11" i="27"/>
  <c r="DW11" i="27"/>
  <c r="DS11" i="27"/>
  <c r="DO11" i="27"/>
  <c r="DK11" i="27"/>
  <c r="DG11" i="27"/>
  <c r="EJ11" i="27"/>
  <c r="EF11" i="27"/>
  <c r="EB11" i="27"/>
  <c r="DX11" i="27"/>
  <c r="DT11" i="27"/>
  <c r="DP11" i="27"/>
  <c r="DL11" i="27"/>
  <c r="DH11" i="27"/>
  <c r="ED11" i="27"/>
  <c r="DN11" i="27"/>
  <c r="DZ11" i="27"/>
  <c r="DJ11" i="27"/>
  <c r="EL11" i="27"/>
  <c r="DV11" i="27"/>
  <c r="DF11" i="27"/>
  <c r="EH11" i="27"/>
  <c r="DR11" i="27"/>
  <c r="ES46" i="27"/>
  <c r="ES113" i="27"/>
  <c r="GF79" i="27"/>
  <c r="GB79" i="27"/>
  <c r="FX79" i="27"/>
  <c r="FT79" i="27"/>
  <c r="FP79" i="27"/>
  <c r="FL79" i="27"/>
  <c r="FH79" i="27"/>
  <c r="FD79" i="27"/>
  <c r="EZ79" i="27"/>
  <c r="EV79" i="27"/>
  <c r="GI79" i="27"/>
  <c r="GE79" i="27"/>
  <c r="GA79" i="27"/>
  <c r="FW79" i="27"/>
  <c r="FS79" i="27"/>
  <c r="FO79" i="27"/>
  <c r="FK79" i="27"/>
  <c r="FG79" i="27"/>
  <c r="FC79" i="27"/>
  <c r="EY79" i="27"/>
  <c r="GH79" i="27"/>
  <c r="GD79" i="27"/>
  <c r="FZ79" i="27"/>
  <c r="FV79" i="27"/>
  <c r="FR79" i="27"/>
  <c r="FN79" i="27"/>
  <c r="FJ79" i="27"/>
  <c r="FF79" i="27"/>
  <c r="FB79" i="27"/>
  <c r="EX79" i="27"/>
  <c r="GG79" i="27"/>
  <c r="FQ79" i="27"/>
  <c r="FA79" i="27"/>
  <c r="FY79" i="27"/>
  <c r="FI79" i="27"/>
  <c r="FU79" i="27"/>
  <c r="FE79" i="27"/>
  <c r="FM79" i="27"/>
  <c r="EW79" i="27"/>
  <c r="GC79" i="27"/>
  <c r="GJ123" i="27"/>
  <c r="EU125" i="27"/>
  <c r="EU92" i="27"/>
  <c r="EU58" i="27"/>
  <c r="GB25" i="27"/>
  <c r="FX25" i="27"/>
  <c r="FT25" i="27"/>
  <c r="FP25" i="27"/>
  <c r="FL25" i="27"/>
  <c r="FH25" i="27"/>
  <c r="FD25" i="27"/>
  <c r="EZ25" i="27"/>
  <c r="EV25" i="27"/>
  <c r="GD25" i="27"/>
  <c r="FZ25" i="27"/>
  <c r="FV25" i="27"/>
  <c r="FR25" i="27"/>
  <c r="FN25" i="27"/>
  <c r="FJ25" i="27"/>
  <c r="FF25" i="27"/>
  <c r="FB25" i="27"/>
  <c r="EX25" i="27"/>
  <c r="GA25" i="27"/>
  <c r="FS25" i="27"/>
  <c r="FK25" i="27"/>
  <c r="FC25" i="27"/>
  <c r="FY25" i="27"/>
  <c r="FQ25" i="27"/>
  <c r="FI25" i="27"/>
  <c r="FA25" i="27"/>
  <c r="FW25" i="27"/>
  <c r="FO25" i="27"/>
  <c r="FG25" i="27"/>
  <c r="EY25" i="27"/>
  <c r="GC25" i="27"/>
  <c r="FU25" i="27"/>
  <c r="FM25" i="27"/>
  <c r="FE25" i="27"/>
  <c r="EW25" i="27"/>
  <c r="GJ90" i="27"/>
  <c r="EQ79" i="27"/>
  <c r="EM79" i="27"/>
  <c r="EI79" i="27"/>
  <c r="EE79" i="27"/>
  <c r="EA79" i="27"/>
  <c r="DW79" i="27"/>
  <c r="DS79" i="27"/>
  <c r="DO79" i="27"/>
  <c r="DK79" i="27"/>
  <c r="DG79" i="27"/>
  <c r="EP79" i="27"/>
  <c r="EL79" i="27"/>
  <c r="EH79" i="27"/>
  <c r="ED79" i="27"/>
  <c r="DZ79" i="27"/>
  <c r="DV79" i="27"/>
  <c r="DR79" i="27"/>
  <c r="DN79" i="27"/>
  <c r="DJ79" i="27"/>
  <c r="DF79" i="27"/>
  <c r="EO79" i="27"/>
  <c r="EK79" i="27"/>
  <c r="EG79" i="27"/>
  <c r="EC79" i="27"/>
  <c r="DY79" i="27"/>
  <c r="DU79" i="27"/>
  <c r="DQ79" i="27"/>
  <c r="DM79" i="27"/>
  <c r="DI79" i="27"/>
  <c r="DE79" i="27"/>
  <c r="EJ79" i="27"/>
  <c r="DT79" i="27"/>
  <c r="ER79" i="27"/>
  <c r="EB79" i="27"/>
  <c r="DL79" i="27"/>
  <c r="EN79" i="27"/>
  <c r="DX79" i="27"/>
  <c r="DH79" i="27"/>
  <c r="EF79" i="27"/>
  <c r="DP79" i="27"/>
  <c r="GF24" i="27"/>
  <c r="EP91" i="27"/>
  <c r="EL91" i="27"/>
  <c r="EH91" i="27"/>
  <c r="ED91" i="27"/>
  <c r="DZ91" i="27"/>
  <c r="DV91" i="27"/>
  <c r="DR91" i="27"/>
  <c r="EQ91" i="27"/>
  <c r="EK91" i="27"/>
  <c r="EF91" i="27"/>
  <c r="EA91" i="27"/>
  <c r="DU91" i="27"/>
  <c r="DP91" i="27"/>
  <c r="DL91" i="27"/>
  <c r="DH91" i="27"/>
  <c r="EO91" i="27"/>
  <c r="EJ91" i="27"/>
  <c r="EE91" i="27"/>
  <c r="DY91" i="27"/>
  <c r="DT91" i="27"/>
  <c r="DO91" i="27"/>
  <c r="DK91" i="27"/>
  <c r="DG91" i="27"/>
  <c r="EN91" i="27"/>
  <c r="EI91" i="27"/>
  <c r="EC91" i="27"/>
  <c r="DX91" i="27"/>
  <c r="DS91" i="27"/>
  <c r="DN91" i="27"/>
  <c r="DJ91" i="27"/>
  <c r="DF91" i="27"/>
  <c r="EM91" i="27"/>
  <c r="DQ91" i="27"/>
  <c r="EG91" i="27"/>
  <c r="DM91" i="27"/>
  <c r="EB91" i="27"/>
  <c r="DI91" i="27"/>
  <c r="ER91" i="27"/>
  <c r="DW91" i="27"/>
  <c r="DE91" i="27"/>
  <c r="EU111" i="27"/>
  <c r="EU78" i="27"/>
  <c r="EU44" i="27"/>
  <c r="GD11" i="27"/>
  <c r="FZ11" i="27"/>
  <c r="FV11" i="27"/>
  <c r="FR11" i="27"/>
  <c r="FN11" i="27"/>
  <c r="FJ11" i="27"/>
  <c r="FF11" i="27"/>
  <c r="FB11" i="27"/>
  <c r="EX11" i="27"/>
  <c r="GB11" i="27"/>
  <c r="FX11" i="27"/>
  <c r="FT11" i="27"/>
  <c r="FP11" i="27"/>
  <c r="FL11" i="27"/>
  <c r="FH11" i="27"/>
  <c r="FD11" i="27"/>
  <c r="EZ11" i="27"/>
  <c r="EV11" i="27"/>
  <c r="GA11" i="27"/>
  <c r="GC11" i="27"/>
  <c r="FY11" i="27"/>
  <c r="FU11" i="27"/>
  <c r="FQ11" i="27"/>
  <c r="FM11" i="27"/>
  <c r="FI11" i="27"/>
  <c r="FE11" i="27"/>
  <c r="FA11" i="27"/>
  <c r="EW11" i="27"/>
  <c r="FO11" i="27"/>
  <c r="EY11" i="27"/>
  <c r="FK11" i="27"/>
  <c r="FW11" i="27"/>
  <c r="FG11" i="27"/>
  <c r="FS11" i="27"/>
  <c r="FC11" i="27"/>
  <c r="GF112" i="27"/>
  <c r="GB112" i="27"/>
  <c r="FX112" i="27"/>
  <c r="FT112" i="27"/>
  <c r="FP112" i="27"/>
  <c r="FL112" i="27"/>
  <c r="FH112" i="27"/>
  <c r="FD112" i="27"/>
  <c r="EZ112" i="27"/>
  <c r="EV112" i="27"/>
  <c r="GI112" i="27"/>
  <c r="GD112" i="27"/>
  <c r="FY112" i="27"/>
  <c r="FS112" i="27"/>
  <c r="FN112" i="27"/>
  <c r="FI112" i="27"/>
  <c r="FC112" i="27"/>
  <c r="EX112" i="27"/>
  <c r="GH112" i="27"/>
  <c r="GC112" i="27"/>
  <c r="FW112" i="27"/>
  <c r="FR112" i="27"/>
  <c r="FM112" i="27"/>
  <c r="FG112" i="27"/>
  <c r="FB112" i="27"/>
  <c r="EW112" i="27"/>
  <c r="GG112" i="27"/>
  <c r="GA112" i="27"/>
  <c r="FV112" i="27"/>
  <c r="FQ112" i="27"/>
  <c r="FK112" i="27"/>
  <c r="FF112" i="27"/>
  <c r="FA112" i="27"/>
  <c r="GE112" i="27"/>
  <c r="FJ112" i="27"/>
  <c r="FZ112" i="27"/>
  <c r="FE112" i="27"/>
  <c r="FU112" i="27"/>
  <c r="EY112" i="27"/>
  <c r="FO112" i="27"/>
  <c r="O27" i="27"/>
  <c r="DD26" i="27"/>
  <c r="EU26" i="27"/>
  <c r="EP57" i="27"/>
  <c r="EL57" i="27"/>
  <c r="EH57" i="27"/>
  <c r="ED57" i="27"/>
  <c r="DZ57" i="27"/>
  <c r="DV57" i="27"/>
  <c r="DR57" i="27"/>
  <c r="DN57" i="27"/>
  <c r="DJ57" i="27"/>
  <c r="DF57" i="27"/>
  <c r="EO57" i="27"/>
  <c r="EJ57" i="27"/>
  <c r="EE57" i="27"/>
  <c r="EN57" i="27"/>
  <c r="EI57" i="27"/>
  <c r="EC57" i="27"/>
  <c r="DX57" i="27"/>
  <c r="DS57" i="27"/>
  <c r="DM57" i="27"/>
  <c r="DH57" i="27"/>
  <c r="EM57" i="27"/>
  <c r="EB57" i="27"/>
  <c r="DU57" i="27"/>
  <c r="DO57" i="27"/>
  <c r="DG57" i="27"/>
  <c r="EK57" i="27"/>
  <c r="EA57" i="27"/>
  <c r="DT57" i="27"/>
  <c r="DL57" i="27"/>
  <c r="DE57" i="27"/>
  <c r="EG57" i="27"/>
  <c r="DY57" i="27"/>
  <c r="DQ57" i="27"/>
  <c r="DK57" i="27"/>
  <c r="EQ57" i="27"/>
  <c r="EF57" i="27"/>
  <c r="DW57" i="27"/>
  <c r="DP57" i="27"/>
  <c r="DI57" i="27"/>
  <c r="EQ112" i="27"/>
  <c r="EM112" i="27"/>
  <c r="EI112" i="27"/>
  <c r="EE112" i="27"/>
  <c r="EA112" i="27"/>
  <c r="ER112" i="27"/>
  <c r="EL112" i="27"/>
  <c r="EG112" i="27"/>
  <c r="EB112" i="27"/>
  <c r="DW112" i="27"/>
  <c r="DS112" i="27"/>
  <c r="DO112" i="27"/>
  <c r="DK112" i="27"/>
  <c r="DG112" i="27"/>
  <c r="EP112" i="27"/>
  <c r="EK112" i="27"/>
  <c r="EF112" i="27"/>
  <c r="DZ112" i="27"/>
  <c r="DV112" i="27"/>
  <c r="DR112" i="27"/>
  <c r="DN112" i="27"/>
  <c r="DJ112" i="27"/>
  <c r="DF112" i="27"/>
  <c r="EO112" i="27"/>
  <c r="EJ112" i="27"/>
  <c r="ED112" i="27"/>
  <c r="DY112" i="27"/>
  <c r="DU112" i="27"/>
  <c r="DQ112" i="27"/>
  <c r="DM112" i="27"/>
  <c r="DI112" i="27"/>
  <c r="DE112" i="27"/>
  <c r="EN112" i="27"/>
  <c r="DT112" i="27"/>
  <c r="EH112" i="27"/>
  <c r="DP112" i="27"/>
  <c r="EC112" i="27"/>
  <c r="DL112" i="27"/>
  <c r="DX112" i="27"/>
  <c r="DH112" i="27"/>
  <c r="GJ80" i="27"/>
  <c r="GG57" i="27"/>
  <c r="GC57" i="27"/>
  <c r="FY57" i="27"/>
  <c r="FU57" i="27"/>
  <c r="FQ57" i="27"/>
  <c r="GF57" i="27"/>
  <c r="GB57" i="27"/>
  <c r="FX57" i="27"/>
  <c r="FT57" i="27"/>
  <c r="FP57" i="27"/>
  <c r="FL57" i="27"/>
  <c r="FH57" i="27"/>
  <c r="FD57" i="27"/>
  <c r="EZ57" i="27"/>
  <c r="EV57" i="27"/>
  <c r="GA57" i="27"/>
  <c r="FS57" i="27"/>
  <c r="FM57" i="27"/>
  <c r="FG57" i="27"/>
  <c r="FB57" i="27"/>
  <c r="EW57" i="27"/>
  <c r="GH57" i="27"/>
  <c r="FZ57" i="27"/>
  <c r="FR57" i="27"/>
  <c r="FK57" i="27"/>
  <c r="FF57" i="27"/>
  <c r="FA57" i="27"/>
  <c r="FW57" i="27"/>
  <c r="FJ57" i="27"/>
  <c r="EY57" i="27"/>
  <c r="FV57" i="27"/>
  <c r="FI57" i="27"/>
  <c r="EX57" i="27"/>
  <c r="GE57" i="27"/>
  <c r="FO57" i="27"/>
  <c r="FE57" i="27"/>
  <c r="GD57" i="27"/>
  <c r="FN57" i="27"/>
  <c r="FC57" i="27"/>
  <c r="GJ113" i="27"/>
  <c r="ES56" i="27"/>
  <c r="EO12" i="27"/>
  <c r="GJ56" i="27"/>
  <c r="GG91" i="27"/>
  <c r="GC91" i="27"/>
  <c r="FY91" i="27"/>
  <c r="FU91" i="27"/>
  <c r="FQ91" i="27"/>
  <c r="FM91" i="27"/>
  <c r="FI91" i="27"/>
  <c r="FE91" i="27"/>
  <c r="FA91" i="27"/>
  <c r="GI91" i="27"/>
  <c r="GE91" i="27"/>
  <c r="GA91" i="27"/>
  <c r="FW91" i="27"/>
  <c r="FS91" i="27"/>
  <c r="FO91" i="27"/>
  <c r="FK91" i="27"/>
  <c r="FG91" i="27"/>
  <c r="FC91" i="27"/>
  <c r="EY91" i="27"/>
  <c r="GB91" i="27"/>
  <c r="FT91" i="27"/>
  <c r="FL91" i="27"/>
  <c r="FD91" i="27"/>
  <c r="EW91" i="27"/>
  <c r="GH91" i="27"/>
  <c r="FZ91" i="27"/>
  <c r="FR91" i="27"/>
  <c r="FJ91" i="27"/>
  <c r="FB91" i="27"/>
  <c r="EV91" i="27"/>
  <c r="GF91" i="27"/>
  <c r="FX91" i="27"/>
  <c r="FP91" i="27"/>
  <c r="FH91" i="27"/>
  <c r="EZ91" i="27"/>
  <c r="FN91" i="27"/>
  <c r="FF91" i="27"/>
  <c r="GD91" i="27"/>
  <c r="EX91" i="27"/>
  <c r="FV91" i="27"/>
  <c r="ES80" i="27"/>
  <c r="B34" i="20" l="1"/>
  <c r="D33" i="20"/>
  <c r="G33" i="20" s="1"/>
  <c r="J33" i="20" s="1"/>
  <c r="M33" i="20" s="1"/>
  <c r="P32" i="20"/>
  <c r="R31" i="20"/>
  <c r="U31" i="20" s="1"/>
  <c r="X31" i="20" s="1"/>
  <c r="AA31" i="20" s="1"/>
  <c r="AD32" i="20"/>
  <c r="AF31" i="20"/>
  <c r="AI31" i="20" s="1"/>
  <c r="AL31" i="20" s="1"/>
  <c r="AO31" i="20" s="1"/>
  <c r="ES23" i="31"/>
  <c r="P23" i="31" s="1"/>
  <c r="ES13" i="31"/>
  <c r="P13" i="31" s="1"/>
  <c r="GJ23" i="31"/>
  <c r="Q23" i="31" s="1"/>
  <c r="GJ13" i="31"/>
  <c r="Q13" i="31" s="1"/>
  <c r="GJ124" i="31"/>
  <c r="EO11" i="31"/>
  <c r="EP78" i="31"/>
  <c r="EL78" i="31"/>
  <c r="EH78" i="31"/>
  <c r="ED78" i="31"/>
  <c r="DZ78" i="31"/>
  <c r="DV78" i="31"/>
  <c r="DR78" i="31"/>
  <c r="DN78" i="31"/>
  <c r="DJ78" i="31"/>
  <c r="DF78" i="31"/>
  <c r="EO78" i="31"/>
  <c r="EK78" i="31"/>
  <c r="EG78" i="31"/>
  <c r="EC78" i="31"/>
  <c r="DY78" i="31"/>
  <c r="DU78" i="31"/>
  <c r="DQ78" i="31"/>
  <c r="DM78" i="31"/>
  <c r="DI78" i="31"/>
  <c r="DE78" i="31"/>
  <c r="ER78" i="31"/>
  <c r="EN78" i="31"/>
  <c r="EJ78" i="31"/>
  <c r="EF78" i="31"/>
  <c r="EB78" i="31"/>
  <c r="DX78" i="31"/>
  <c r="DT78" i="31"/>
  <c r="DP78" i="31"/>
  <c r="DL78" i="31"/>
  <c r="DH78" i="31"/>
  <c r="EE78" i="31"/>
  <c r="DO78" i="31"/>
  <c r="EQ78" i="31"/>
  <c r="EA78" i="31"/>
  <c r="DK78" i="31"/>
  <c r="EM78" i="31"/>
  <c r="DW78" i="31"/>
  <c r="DG78" i="31"/>
  <c r="EI78" i="31"/>
  <c r="DS78" i="31"/>
  <c r="EO25" i="31"/>
  <c r="ER92" i="31"/>
  <c r="EN92" i="31"/>
  <c r="EJ92" i="31"/>
  <c r="EF92" i="31"/>
  <c r="EB92" i="31"/>
  <c r="DX92" i="31"/>
  <c r="DT92" i="31"/>
  <c r="DP92" i="31"/>
  <c r="DL92" i="31"/>
  <c r="DH92" i="31"/>
  <c r="EQ92" i="31"/>
  <c r="EM92" i="31"/>
  <c r="EI92" i="31"/>
  <c r="EE92" i="31"/>
  <c r="EA92" i="31"/>
  <c r="DW92" i="31"/>
  <c r="DS92" i="31"/>
  <c r="DO92" i="31"/>
  <c r="DK92" i="31"/>
  <c r="DG92" i="31"/>
  <c r="EP92" i="31"/>
  <c r="EL92" i="31"/>
  <c r="EH92" i="31"/>
  <c r="ED92" i="31"/>
  <c r="DZ92" i="31"/>
  <c r="DV92" i="31"/>
  <c r="DR92" i="31"/>
  <c r="DN92" i="31"/>
  <c r="DJ92" i="31"/>
  <c r="DF92" i="31"/>
  <c r="EO92" i="31"/>
  <c r="EK92" i="31"/>
  <c r="EG92" i="31"/>
  <c r="EC92" i="31"/>
  <c r="DY92" i="31"/>
  <c r="DU92" i="31"/>
  <c r="DQ92" i="31"/>
  <c r="DM92" i="31"/>
  <c r="DI92" i="31"/>
  <c r="DE92" i="31"/>
  <c r="GE58" i="31"/>
  <c r="GA58" i="31"/>
  <c r="FW58" i="31"/>
  <c r="FS58" i="31"/>
  <c r="FO58" i="31"/>
  <c r="FK58" i="31"/>
  <c r="FG58" i="31"/>
  <c r="FC58" i="31"/>
  <c r="EY58" i="31"/>
  <c r="GH58" i="31"/>
  <c r="GD58" i="31"/>
  <c r="FZ58" i="31"/>
  <c r="FV58" i="31"/>
  <c r="FR58" i="31"/>
  <c r="FN58" i="31"/>
  <c r="FJ58" i="31"/>
  <c r="FF58" i="31"/>
  <c r="FB58" i="31"/>
  <c r="EX58" i="31"/>
  <c r="GC58" i="31"/>
  <c r="FU58" i="31"/>
  <c r="FM58" i="31"/>
  <c r="FE58" i="31"/>
  <c r="EW58" i="31"/>
  <c r="GB58" i="31"/>
  <c r="FT58" i="31"/>
  <c r="FL58" i="31"/>
  <c r="FD58" i="31"/>
  <c r="EV58" i="31"/>
  <c r="GG58" i="31"/>
  <c r="FY58" i="31"/>
  <c r="FQ58" i="31"/>
  <c r="FI58" i="31"/>
  <c r="FA58" i="31"/>
  <c r="GF58" i="31"/>
  <c r="FX58" i="31"/>
  <c r="FP58" i="31"/>
  <c r="FH58" i="31"/>
  <c r="EZ58" i="31"/>
  <c r="DD9" i="31"/>
  <c r="O8" i="31"/>
  <c r="EU9" i="31"/>
  <c r="ES91" i="31"/>
  <c r="EU27" i="31"/>
  <c r="DD27" i="31"/>
  <c r="O28" i="31"/>
  <c r="ES45" i="31"/>
  <c r="GF111" i="31"/>
  <c r="GB111" i="31"/>
  <c r="FX111" i="31"/>
  <c r="FT111" i="31"/>
  <c r="FP111" i="31"/>
  <c r="FL111" i="31"/>
  <c r="FH111" i="31"/>
  <c r="FD111" i="31"/>
  <c r="EZ111" i="31"/>
  <c r="EV111" i="31"/>
  <c r="GI111" i="31"/>
  <c r="GE111" i="31"/>
  <c r="GA111" i="31"/>
  <c r="FW111" i="31"/>
  <c r="FS111" i="31"/>
  <c r="FO111" i="31"/>
  <c r="FK111" i="31"/>
  <c r="FG111" i="31"/>
  <c r="FC111" i="31"/>
  <c r="EY111" i="31"/>
  <c r="GH111" i="31"/>
  <c r="GD111" i="31"/>
  <c r="FZ111" i="31"/>
  <c r="FV111" i="31"/>
  <c r="FR111" i="31"/>
  <c r="FN111" i="31"/>
  <c r="FJ111" i="31"/>
  <c r="FF111" i="31"/>
  <c r="FB111" i="31"/>
  <c r="EX111" i="31"/>
  <c r="FY111" i="31"/>
  <c r="FI111" i="31"/>
  <c r="FU111" i="31"/>
  <c r="FE111" i="31"/>
  <c r="GG111" i="31"/>
  <c r="FQ111" i="31"/>
  <c r="FA111" i="31"/>
  <c r="GC111" i="31"/>
  <c r="FM111" i="31"/>
  <c r="EW111" i="31"/>
  <c r="ES57" i="31"/>
  <c r="EQ111" i="31"/>
  <c r="EM111" i="31"/>
  <c r="EI111" i="31"/>
  <c r="EE111" i="31"/>
  <c r="EA111" i="31"/>
  <c r="DW111" i="31"/>
  <c r="DS111" i="31"/>
  <c r="DO111" i="31"/>
  <c r="DK111" i="31"/>
  <c r="DG111" i="31"/>
  <c r="EP111" i="31"/>
  <c r="EL111" i="31"/>
  <c r="EH111" i="31"/>
  <c r="ED111" i="31"/>
  <c r="DZ111" i="31"/>
  <c r="DV111" i="31"/>
  <c r="DR111" i="31"/>
  <c r="DN111" i="31"/>
  <c r="DJ111" i="31"/>
  <c r="DF111" i="31"/>
  <c r="EO111" i="31"/>
  <c r="EK111" i="31"/>
  <c r="EG111" i="31"/>
  <c r="EC111" i="31"/>
  <c r="DY111" i="31"/>
  <c r="DU111" i="31"/>
  <c r="DQ111" i="31"/>
  <c r="DM111" i="31"/>
  <c r="DI111" i="31"/>
  <c r="DE111" i="31"/>
  <c r="ER111" i="31"/>
  <c r="EB111" i="31"/>
  <c r="DL111" i="31"/>
  <c r="EN111" i="31"/>
  <c r="DX111" i="31"/>
  <c r="DH111" i="31"/>
  <c r="EJ111" i="31"/>
  <c r="DT111" i="31"/>
  <c r="EF111" i="31"/>
  <c r="DP111" i="31"/>
  <c r="ER125" i="31"/>
  <c r="EN125" i="31"/>
  <c r="EJ125" i="31"/>
  <c r="EF125" i="31"/>
  <c r="EB125" i="31"/>
  <c r="DX125" i="31"/>
  <c r="DT125" i="31"/>
  <c r="DP125" i="31"/>
  <c r="DL125" i="31"/>
  <c r="DH125" i="31"/>
  <c r="EM125" i="31"/>
  <c r="EH125" i="31"/>
  <c r="EC125" i="31"/>
  <c r="DW125" i="31"/>
  <c r="DR125" i="31"/>
  <c r="DM125" i="31"/>
  <c r="DG125" i="31"/>
  <c r="EQ125" i="31"/>
  <c r="EL125" i="31"/>
  <c r="EG125" i="31"/>
  <c r="EA125" i="31"/>
  <c r="DV125" i="31"/>
  <c r="DQ125" i="31"/>
  <c r="DK125" i="31"/>
  <c r="DF125" i="31"/>
  <c r="EP125" i="31"/>
  <c r="EK125" i="31"/>
  <c r="EE125" i="31"/>
  <c r="EO125" i="31"/>
  <c r="DY125" i="31"/>
  <c r="DN125" i="31"/>
  <c r="EI125" i="31"/>
  <c r="DU125" i="31"/>
  <c r="DJ125" i="31"/>
  <c r="ED125" i="31"/>
  <c r="DS125" i="31"/>
  <c r="DI125" i="31"/>
  <c r="DZ125" i="31"/>
  <c r="DO125" i="31"/>
  <c r="DE125" i="31"/>
  <c r="GF25" i="31"/>
  <c r="GG92" i="31"/>
  <c r="GC92" i="31"/>
  <c r="FY92" i="31"/>
  <c r="FU92" i="31"/>
  <c r="FQ92" i="31"/>
  <c r="FM92" i="31"/>
  <c r="FI92" i="31"/>
  <c r="FE92" i="31"/>
  <c r="FA92" i="31"/>
  <c r="EW92" i="31"/>
  <c r="GF92" i="31"/>
  <c r="GB92" i="31"/>
  <c r="FX92" i="31"/>
  <c r="FT92" i="31"/>
  <c r="FP92" i="31"/>
  <c r="FL92" i="31"/>
  <c r="FH92" i="31"/>
  <c r="FD92" i="31"/>
  <c r="EZ92" i="31"/>
  <c r="EV92" i="31"/>
  <c r="GI92" i="31"/>
  <c r="GE92" i="31"/>
  <c r="GA92" i="31"/>
  <c r="FW92" i="31"/>
  <c r="FS92" i="31"/>
  <c r="FO92" i="31"/>
  <c r="FK92" i="31"/>
  <c r="FG92" i="31"/>
  <c r="FC92" i="31"/>
  <c r="EY92" i="31"/>
  <c r="GH92" i="31"/>
  <c r="GD92" i="31"/>
  <c r="FZ92" i="31"/>
  <c r="FV92" i="31"/>
  <c r="FR92" i="31"/>
  <c r="FN92" i="31"/>
  <c r="FJ92" i="31"/>
  <c r="FF92" i="31"/>
  <c r="FB92" i="31"/>
  <c r="EX92" i="31"/>
  <c r="GJ57" i="31"/>
  <c r="DD110" i="31"/>
  <c r="DD77" i="31"/>
  <c r="DD43" i="31"/>
  <c r="EJ10" i="31"/>
  <c r="EF10" i="31"/>
  <c r="EB10" i="31"/>
  <c r="DX10" i="31"/>
  <c r="DT10" i="31"/>
  <c r="DP10" i="31"/>
  <c r="DL10" i="31"/>
  <c r="DH10" i="31"/>
  <c r="EM10" i="31"/>
  <c r="EI10" i="31"/>
  <c r="EE10" i="31"/>
  <c r="EA10" i="31"/>
  <c r="DW10" i="31"/>
  <c r="DS10" i="31"/>
  <c r="DO10" i="31"/>
  <c r="DK10" i="31"/>
  <c r="DG10" i="31"/>
  <c r="EL10" i="31"/>
  <c r="EH10" i="31"/>
  <c r="ED10" i="31"/>
  <c r="DZ10" i="31"/>
  <c r="DV10" i="31"/>
  <c r="DR10" i="31"/>
  <c r="DN10" i="31"/>
  <c r="DJ10" i="31"/>
  <c r="DF10" i="31"/>
  <c r="EK10" i="31"/>
  <c r="EG10" i="31"/>
  <c r="EC10" i="31"/>
  <c r="DY10" i="31"/>
  <c r="DU10" i="31"/>
  <c r="DQ10" i="31"/>
  <c r="DM10" i="31"/>
  <c r="DI10" i="31"/>
  <c r="DE10" i="31"/>
  <c r="GJ79" i="31"/>
  <c r="GF11" i="31"/>
  <c r="GJ45" i="31"/>
  <c r="GJ91" i="31"/>
  <c r="ES124" i="31"/>
  <c r="GJ112" i="31"/>
  <c r="GH125" i="31"/>
  <c r="GD125" i="31"/>
  <c r="FZ125" i="31"/>
  <c r="FV125" i="31"/>
  <c r="FR125" i="31"/>
  <c r="FN125" i="31"/>
  <c r="FJ125" i="31"/>
  <c r="GG125" i="31"/>
  <c r="GC125" i="31"/>
  <c r="FY125" i="31"/>
  <c r="FU125" i="31"/>
  <c r="FQ125" i="31"/>
  <c r="FM125" i="31"/>
  <c r="FI125" i="31"/>
  <c r="FE125" i="31"/>
  <c r="FA125" i="31"/>
  <c r="EW125" i="31"/>
  <c r="GI125" i="31"/>
  <c r="GA125" i="31"/>
  <c r="FS125" i="31"/>
  <c r="FK125" i="31"/>
  <c r="FD125" i="31"/>
  <c r="EY125" i="31"/>
  <c r="GF125" i="31"/>
  <c r="FX125" i="31"/>
  <c r="FP125" i="31"/>
  <c r="FH125" i="31"/>
  <c r="FC125" i="31"/>
  <c r="EX125" i="31"/>
  <c r="GE125" i="31"/>
  <c r="FW125" i="31"/>
  <c r="FO125" i="31"/>
  <c r="FG125" i="31"/>
  <c r="FB125" i="31"/>
  <c r="EV125" i="31"/>
  <c r="FL125" i="31"/>
  <c r="FF125" i="31"/>
  <c r="GB125" i="31"/>
  <c r="EZ125" i="31"/>
  <c r="FT125" i="31"/>
  <c r="EU126" i="31"/>
  <c r="EU93" i="31"/>
  <c r="EU59" i="31"/>
  <c r="GB26" i="31"/>
  <c r="FX26" i="31"/>
  <c r="FT26" i="31"/>
  <c r="FP26" i="31"/>
  <c r="FL26" i="31"/>
  <c r="FH26" i="31"/>
  <c r="FD26" i="31"/>
  <c r="EZ26" i="31"/>
  <c r="EV26" i="31"/>
  <c r="GD26" i="31"/>
  <c r="FZ26" i="31"/>
  <c r="FV26" i="31"/>
  <c r="FR26" i="31"/>
  <c r="FN26" i="31"/>
  <c r="FJ26" i="31"/>
  <c r="FF26" i="31"/>
  <c r="FB26" i="31"/>
  <c r="EX26" i="31"/>
  <c r="FY26" i="31"/>
  <c r="FQ26" i="31"/>
  <c r="FI26" i="31"/>
  <c r="FA26" i="31"/>
  <c r="FW26" i="31"/>
  <c r="FO26" i="31"/>
  <c r="FG26" i="31"/>
  <c r="EY26" i="31"/>
  <c r="GC26" i="31"/>
  <c r="FU26" i="31"/>
  <c r="FM26" i="31"/>
  <c r="FE26" i="31"/>
  <c r="EW26" i="31"/>
  <c r="GA26" i="31"/>
  <c r="FS26" i="31"/>
  <c r="FK26" i="31"/>
  <c r="FC26" i="31"/>
  <c r="GE44" i="31"/>
  <c r="GA44" i="31"/>
  <c r="FW44" i="31"/>
  <c r="FS44" i="31"/>
  <c r="FO44" i="31"/>
  <c r="FK44" i="31"/>
  <c r="FG44" i="31"/>
  <c r="FC44" i="31"/>
  <c r="EY44" i="31"/>
  <c r="GH44" i="31"/>
  <c r="GD44" i="31"/>
  <c r="FZ44" i="31"/>
  <c r="FV44" i="31"/>
  <c r="FR44" i="31"/>
  <c r="FN44" i="31"/>
  <c r="FJ44" i="31"/>
  <c r="FF44" i="31"/>
  <c r="FB44" i="31"/>
  <c r="EX44" i="31"/>
  <c r="GG44" i="31"/>
  <c r="GC44" i="31"/>
  <c r="FY44" i="31"/>
  <c r="FU44" i="31"/>
  <c r="FQ44" i="31"/>
  <c r="FM44" i="31"/>
  <c r="FI44" i="31"/>
  <c r="FE44" i="31"/>
  <c r="FA44" i="31"/>
  <c r="EW44" i="31"/>
  <c r="FT44" i="31"/>
  <c r="FD44" i="31"/>
  <c r="GF44" i="31"/>
  <c r="FP44" i="31"/>
  <c r="EZ44" i="31"/>
  <c r="GB44" i="31"/>
  <c r="FL44" i="31"/>
  <c r="EV44" i="31"/>
  <c r="FX44" i="31"/>
  <c r="FH44" i="31"/>
  <c r="EO44" i="31"/>
  <c r="EK44" i="31"/>
  <c r="EG44" i="31"/>
  <c r="EC44" i="31"/>
  <c r="DY44" i="31"/>
  <c r="DU44" i="31"/>
  <c r="DQ44" i="31"/>
  <c r="DM44" i="31"/>
  <c r="DI44" i="31"/>
  <c r="DE44" i="31"/>
  <c r="EN44" i="31"/>
  <c r="EJ44" i="31"/>
  <c r="EF44" i="31"/>
  <c r="EB44" i="31"/>
  <c r="DX44" i="31"/>
  <c r="DT44" i="31"/>
  <c r="DP44" i="31"/>
  <c r="DL44" i="31"/>
  <c r="DH44" i="31"/>
  <c r="EQ44" i="31"/>
  <c r="EM44" i="31"/>
  <c r="EI44" i="31"/>
  <c r="EE44" i="31"/>
  <c r="EA44" i="31"/>
  <c r="DW44" i="31"/>
  <c r="DS44" i="31"/>
  <c r="DO44" i="31"/>
  <c r="DK44" i="31"/>
  <c r="DG44" i="31"/>
  <c r="EL44" i="31"/>
  <c r="DV44" i="31"/>
  <c r="DF44" i="31"/>
  <c r="EH44" i="31"/>
  <c r="DR44" i="31"/>
  <c r="ED44" i="31"/>
  <c r="DN44" i="31"/>
  <c r="DJ44" i="31"/>
  <c r="EP44" i="31"/>
  <c r="DZ44" i="31"/>
  <c r="EO58" i="31"/>
  <c r="EK58" i="31"/>
  <c r="EG58" i="31"/>
  <c r="EC58" i="31"/>
  <c r="DY58" i="31"/>
  <c r="DU58" i="31"/>
  <c r="DQ58" i="31"/>
  <c r="DM58" i="31"/>
  <c r="DI58" i="31"/>
  <c r="DE58" i="31"/>
  <c r="EN58" i="31"/>
  <c r="EJ58" i="31"/>
  <c r="EF58" i="31"/>
  <c r="EB58" i="31"/>
  <c r="DX58" i="31"/>
  <c r="DT58" i="31"/>
  <c r="DP58" i="31"/>
  <c r="DL58" i="31"/>
  <c r="DH58" i="31"/>
  <c r="EM58" i="31"/>
  <c r="EE58" i="31"/>
  <c r="DW58" i="31"/>
  <c r="DO58" i="31"/>
  <c r="DG58" i="31"/>
  <c r="EL58" i="31"/>
  <c r="ED58" i="31"/>
  <c r="DV58" i="31"/>
  <c r="DN58" i="31"/>
  <c r="DF58" i="31"/>
  <c r="EQ58" i="31"/>
  <c r="EI58" i="31"/>
  <c r="EA58" i="31"/>
  <c r="DS58" i="31"/>
  <c r="DK58" i="31"/>
  <c r="EP58" i="31"/>
  <c r="EH58" i="31"/>
  <c r="DZ58" i="31"/>
  <c r="DR58" i="31"/>
  <c r="DJ58" i="31"/>
  <c r="ES112" i="31"/>
  <c r="ES79" i="31"/>
  <c r="EU110" i="31"/>
  <c r="EU77" i="31"/>
  <c r="EU43" i="31"/>
  <c r="GC10" i="31"/>
  <c r="FY10" i="31"/>
  <c r="FU10" i="31"/>
  <c r="FQ10" i="31"/>
  <c r="FM10" i="31"/>
  <c r="FI10" i="31"/>
  <c r="FE10" i="31"/>
  <c r="FA10" i="31"/>
  <c r="EW10" i="31"/>
  <c r="GB10" i="31"/>
  <c r="FX10" i="31"/>
  <c r="FT10" i="31"/>
  <c r="FP10" i="31"/>
  <c r="FL10" i="31"/>
  <c r="FH10" i="31"/>
  <c r="FD10" i="31"/>
  <c r="EZ10" i="31"/>
  <c r="EV10" i="31"/>
  <c r="GA10" i="31"/>
  <c r="FW10" i="31"/>
  <c r="FS10" i="31"/>
  <c r="FO10" i="31"/>
  <c r="FK10" i="31"/>
  <c r="FG10" i="31"/>
  <c r="FC10" i="31"/>
  <c r="EY10" i="31"/>
  <c r="GD10" i="31"/>
  <c r="FZ10" i="31"/>
  <c r="FV10" i="31"/>
  <c r="FR10" i="31"/>
  <c r="FN10" i="31"/>
  <c r="FJ10" i="31"/>
  <c r="FF10" i="31"/>
  <c r="FB10" i="31"/>
  <c r="EX10" i="31"/>
  <c r="DD126" i="31"/>
  <c r="DD93" i="31"/>
  <c r="DD59" i="31"/>
  <c r="EM26" i="31"/>
  <c r="EI26" i="31"/>
  <c r="EE26" i="31"/>
  <c r="EA26" i="31"/>
  <c r="DW26" i="31"/>
  <c r="DS26" i="31"/>
  <c r="DO26" i="31"/>
  <c r="DK26" i="31"/>
  <c r="DG26" i="31"/>
  <c r="EK26" i="31"/>
  <c r="EG26" i="31"/>
  <c r="EC26" i="31"/>
  <c r="DY26" i="31"/>
  <c r="DU26" i="31"/>
  <c r="DQ26" i="31"/>
  <c r="DM26" i="31"/>
  <c r="DI26" i="31"/>
  <c r="DE26" i="31"/>
  <c r="EF26" i="31"/>
  <c r="DX26" i="31"/>
  <c r="DP26" i="31"/>
  <c r="DH26" i="31"/>
  <c r="EL26" i="31"/>
  <c r="ED26" i="31"/>
  <c r="DV26" i="31"/>
  <c r="DN26" i="31"/>
  <c r="DF26" i="31"/>
  <c r="EJ26" i="31"/>
  <c r="EB26" i="31"/>
  <c r="DT26" i="31"/>
  <c r="DL26" i="31"/>
  <c r="EH26" i="31"/>
  <c r="DZ26" i="31"/>
  <c r="DR26" i="31"/>
  <c r="DJ26" i="31"/>
  <c r="GI78" i="31"/>
  <c r="GE78" i="31"/>
  <c r="GA78" i="31"/>
  <c r="FW78" i="31"/>
  <c r="FS78" i="31"/>
  <c r="FO78" i="31"/>
  <c r="FK78" i="31"/>
  <c r="FG78" i="31"/>
  <c r="FC78" i="31"/>
  <c r="EY78" i="31"/>
  <c r="GH78" i="31"/>
  <c r="GD78" i="31"/>
  <c r="FZ78" i="31"/>
  <c r="FV78" i="31"/>
  <c r="FR78" i="31"/>
  <c r="FN78" i="31"/>
  <c r="FJ78" i="31"/>
  <c r="FF78" i="31"/>
  <c r="FB78" i="31"/>
  <c r="EX78" i="31"/>
  <c r="GG78" i="31"/>
  <c r="GC78" i="31"/>
  <c r="FY78" i="31"/>
  <c r="FU78" i="31"/>
  <c r="FQ78" i="31"/>
  <c r="FM78" i="31"/>
  <c r="FI78" i="31"/>
  <c r="FE78" i="31"/>
  <c r="FA78" i="31"/>
  <c r="EW78" i="31"/>
  <c r="GB78" i="31"/>
  <c r="FL78" i="31"/>
  <c r="EV78" i="31"/>
  <c r="FX78" i="31"/>
  <c r="FH78" i="31"/>
  <c r="FT78" i="31"/>
  <c r="FD78" i="31"/>
  <c r="GF78" i="31"/>
  <c r="FP78" i="31"/>
  <c r="EZ78" i="31"/>
  <c r="U7" i="20"/>
  <c r="ES13" i="27"/>
  <c r="P13" i="27" s="1"/>
  <c r="ES23" i="27"/>
  <c r="P23" i="27" s="1"/>
  <c r="GJ13" i="27"/>
  <c r="Q13" i="27" s="1"/>
  <c r="GJ23" i="27"/>
  <c r="Q23" i="27" s="1"/>
  <c r="GJ91" i="27"/>
  <c r="GH78" i="27"/>
  <c r="GD78" i="27"/>
  <c r="FZ78" i="27"/>
  <c r="FV78" i="27"/>
  <c r="FR78" i="27"/>
  <c r="FN78" i="27"/>
  <c r="FJ78" i="27"/>
  <c r="FF78" i="27"/>
  <c r="FB78" i="27"/>
  <c r="EX78" i="27"/>
  <c r="GG78" i="27"/>
  <c r="GC78" i="27"/>
  <c r="FY78" i="27"/>
  <c r="FU78" i="27"/>
  <c r="FQ78" i="27"/>
  <c r="FM78" i="27"/>
  <c r="FI78" i="27"/>
  <c r="FE78" i="27"/>
  <c r="FA78" i="27"/>
  <c r="EW78" i="27"/>
  <c r="GF78" i="27"/>
  <c r="GB78" i="27"/>
  <c r="FX78" i="27"/>
  <c r="FT78" i="27"/>
  <c r="FP78" i="27"/>
  <c r="FL78" i="27"/>
  <c r="FH78" i="27"/>
  <c r="FD78" i="27"/>
  <c r="EZ78" i="27"/>
  <c r="EV78" i="27"/>
  <c r="GE78" i="27"/>
  <c r="FO78" i="27"/>
  <c r="EY78" i="27"/>
  <c r="FW78" i="27"/>
  <c r="FG78" i="27"/>
  <c r="GI78" i="27"/>
  <c r="FS78" i="27"/>
  <c r="FC78" i="27"/>
  <c r="GA78" i="27"/>
  <c r="FK78" i="27"/>
  <c r="GF58" i="27"/>
  <c r="GB58" i="27"/>
  <c r="FX58" i="27"/>
  <c r="FT58" i="27"/>
  <c r="FP58" i="27"/>
  <c r="FL58" i="27"/>
  <c r="FH58" i="27"/>
  <c r="FD58" i="27"/>
  <c r="EZ58" i="27"/>
  <c r="EV58" i="27"/>
  <c r="GE58" i="27"/>
  <c r="GA58" i="27"/>
  <c r="FW58" i="27"/>
  <c r="FS58" i="27"/>
  <c r="FO58" i="27"/>
  <c r="FK58" i="27"/>
  <c r="FG58" i="27"/>
  <c r="FC58" i="27"/>
  <c r="EY58" i="27"/>
  <c r="GC58" i="27"/>
  <c r="FU58" i="27"/>
  <c r="FM58" i="27"/>
  <c r="FE58" i="27"/>
  <c r="EW58" i="27"/>
  <c r="GH58" i="27"/>
  <c r="FZ58" i="27"/>
  <c r="FR58" i="27"/>
  <c r="FJ58" i="27"/>
  <c r="FB58" i="27"/>
  <c r="GG58" i="27"/>
  <c r="FQ58" i="27"/>
  <c r="FA58" i="27"/>
  <c r="GD58" i="27"/>
  <c r="FN58" i="27"/>
  <c r="EX58" i="27"/>
  <c r="FY58" i="27"/>
  <c r="FI58" i="27"/>
  <c r="FV58" i="27"/>
  <c r="FF58" i="27"/>
  <c r="EO78" i="27"/>
  <c r="EK78" i="27"/>
  <c r="EG78" i="27"/>
  <c r="EC78" i="27"/>
  <c r="DY78" i="27"/>
  <c r="DU78" i="27"/>
  <c r="DQ78" i="27"/>
  <c r="DM78" i="27"/>
  <c r="DI78" i="27"/>
  <c r="DE78" i="27"/>
  <c r="ER78" i="27"/>
  <c r="EN78" i="27"/>
  <c r="EJ78" i="27"/>
  <c r="EF78" i="27"/>
  <c r="EB78" i="27"/>
  <c r="DX78" i="27"/>
  <c r="DT78" i="27"/>
  <c r="DP78" i="27"/>
  <c r="DL78" i="27"/>
  <c r="DH78" i="27"/>
  <c r="EQ78" i="27"/>
  <c r="EM78" i="27"/>
  <c r="EI78" i="27"/>
  <c r="EE78" i="27"/>
  <c r="EA78" i="27"/>
  <c r="DW78" i="27"/>
  <c r="DS78" i="27"/>
  <c r="DO78" i="27"/>
  <c r="DK78" i="27"/>
  <c r="DG78" i="27"/>
  <c r="EH78" i="27"/>
  <c r="DR78" i="27"/>
  <c r="EP78" i="27"/>
  <c r="DZ78" i="27"/>
  <c r="DJ78" i="27"/>
  <c r="EL78" i="27"/>
  <c r="DV78" i="27"/>
  <c r="DF78" i="27"/>
  <c r="ED78" i="27"/>
  <c r="DN78" i="27"/>
  <c r="GJ124" i="27"/>
  <c r="O8" i="27"/>
  <c r="DD9" i="27"/>
  <c r="EU9" i="27"/>
  <c r="GF25" i="27"/>
  <c r="EO44" i="27"/>
  <c r="EK44" i="27"/>
  <c r="EG44" i="27"/>
  <c r="EC44" i="27"/>
  <c r="DY44" i="27"/>
  <c r="DU44" i="27"/>
  <c r="DQ44" i="27"/>
  <c r="DM44" i="27"/>
  <c r="DI44" i="27"/>
  <c r="DE44" i="27"/>
  <c r="EN44" i="27"/>
  <c r="EJ44" i="27"/>
  <c r="EF44" i="27"/>
  <c r="EB44" i="27"/>
  <c r="DX44" i="27"/>
  <c r="DT44" i="27"/>
  <c r="DP44" i="27"/>
  <c r="DL44" i="27"/>
  <c r="DH44" i="27"/>
  <c r="EP44" i="27"/>
  <c r="EL44" i="27"/>
  <c r="EH44" i="27"/>
  <c r="ED44" i="27"/>
  <c r="DZ44" i="27"/>
  <c r="DV44" i="27"/>
  <c r="DR44" i="27"/>
  <c r="DN44" i="27"/>
  <c r="DJ44" i="27"/>
  <c r="DF44" i="27"/>
  <c r="EM44" i="27"/>
  <c r="DW44" i="27"/>
  <c r="DG44" i="27"/>
  <c r="EI44" i="27"/>
  <c r="DS44" i="27"/>
  <c r="EE44" i="27"/>
  <c r="DO44" i="27"/>
  <c r="DK44" i="27"/>
  <c r="EQ44" i="27"/>
  <c r="EA44" i="27"/>
  <c r="EO25" i="27"/>
  <c r="GJ45" i="27"/>
  <c r="EU126" i="27"/>
  <c r="EU93" i="27"/>
  <c r="EU59" i="27"/>
  <c r="GB26" i="27"/>
  <c r="FX26" i="27"/>
  <c r="FT26" i="27"/>
  <c r="FP26" i="27"/>
  <c r="FL26" i="27"/>
  <c r="FH26" i="27"/>
  <c r="FD26" i="27"/>
  <c r="EZ26" i="27"/>
  <c r="EV26" i="27"/>
  <c r="GD26" i="27"/>
  <c r="FZ26" i="27"/>
  <c r="FV26" i="27"/>
  <c r="FR26" i="27"/>
  <c r="FN26" i="27"/>
  <c r="FJ26" i="27"/>
  <c r="FF26" i="27"/>
  <c r="FB26" i="27"/>
  <c r="EX26" i="27"/>
  <c r="FY26" i="27"/>
  <c r="FQ26" i="27"/>
  <c r="FI26" i="27"/>
  <c r="FA26" i="27"/>
  <c r="FW26" i="27"/>
  <c r="FO26" i="27"/>
  <c r="FG26" i="27"/>
  <c r="EY26" i="27"/>
  <c r="GC26" i="27"/>
  <c r="FU26" i="27"/>
  <c r="FM26" i="27"/>
  <c r="FE26" i="27"/>
  <c r="EW26" i="27"/>
  <c r="GA26" i="27"/>
  <c r="FS26" i="27"/>
  <c r="FK26" i="27"/>
  <c r="FC26" i="27"/>
  <c r="GF11" i="27"/>
  <c r="GH111" i="27"/>
  <c r="GD111" i="27"/>
  <c r="FZ111" i="27"/>
  <c r="FV111" i="27"/>
  <c r="FR111" i="27"/>
  <c r="FN111" i="27"/>
  <c r="FJ111" i="27"/>
  <c r="FF111" i="27"/>
  <c r="FB111" i="27"/>
  <c r="EX111" i="27"/>
  <c r="GG111" i="27"/>
  <c r="GC111" i="27"/>
  <c r="FY111" i="27"/>
  <c r="FU111" i="27"/>
  <c r="FQ111" i="27"/>
  <c r="FM111" i="27"/>
  <c r="FI111" i="27"/>
  <c r="FE111" i="27"/>
  <c r="FA111" i="27"/>
  <c r="EW111" i="27"/>
  <c r="GF111" i="27"/>
  <c r="GB111" i="27"/>
  <c r="FX111" i="27"/>
  <c r="FT111" i="27"/>
  <c r="FP111" i="27"/>
  <c r="FL111" i="27"/>
  <c r="FH111" i="27"/>
  <c r="FD111" i="27"/>
  <c r="EZ111" i="27"/>
  <c r="EV111" i="27"/>
  <c r="GE111" i="27"/>
  <c r="FO111" i="27"/>
  <c r="EY111" i="27"/>
  <c r="GA111" i="27"/>
  <c r="FK111" i="27"/>
  <c r="FW111" i="27"/>
  <c r="FG111" i="27"/>
  <c r="FC111" i="27"/>
  <c r="GI111" i="27"/>
  <c r="FS111" i="27"/>
  <c r="GI92" i="27"/>
  <c r="GE92" i="27"/>
  <c r="GA92" i="27"/>
  <c r="FW92" i="27"/>
  <c r="FS92" i="27"/>
  <c r="FO92" i="27"/>
  <c r="FK92" i="27"/>
  <c r="FG92" i="27"/>
  <c r="FC92" i="27"/>
  <c r="EY92" i="27"/>
  <c r="GG92" i="27"/>
  <c r="GC92" i="27"/>
  <c r="FY92" i="27"/>
  <c r="FU92" i="27"/>
  <c r="FQ92" i="27"/>
  <c r="FM92" i="27"/>
  <c r="FI92" i="27"/>
  <c r="FE92" i="27"/>
  <c r="FA92" i="27"/>
  <c r="EW92" i="27"/>
  <c r="GB92" i="27"/>
  <c r="FT92" i="27"/>
  <c r="FL92" i="27"/>
  <c r="FD92" i="27"/>
  <c r="EV92" i="27"/>
  <c r="GH92" i="27"/>
  <c r="FZ92" i="27"/>
  <c r="FR92" i="27"/>
  <c r="FJ92" i="27"/>
  <c r="FB92" i="27"/>
  <c r="GF92" i="27"/>
  <c r="FX92" i="27"/>
  <c r="FP92" i="27"/>
  <c r="FH92" i="27"/>
  <c r="EZ92" i="27"/>
  <c r="FN92" i="27"/>
  <c r="FF92" i="27"/>
  <c r="GD92" i="27"/>
  <c r="EX92" i="27"/>
  <c r="FV92" i="27"/>
  <c r="EO111" i="27"/>
  <c r="EK111" i="27"/>
  <c r="EG111" i="27"/>
  <c r="EC111" i="27"/>
  <c r="DY111" i="27"/>
  <c r="DU111" i="27"/>
  <c r="DQ111" i="27"/>
  <c r="DM111" i="27"/>
  <c r="DI111" i="27"/>
  <c r="DE111" i="27"/>
  <c r="ER111" i="27"/>
  <c r="EN111" i="27"/>
  <c r="EJ111" i="27"/>
  <c r="EF111" i="27"/>
  <c r="EB111" i="27"/>
  <c r="DX111" i="27"/>
  <c r="DT111" i="27"/>
  <c r="DP111" i="27"/>
  <c r="DL111" i="27"/>
  <c r="DH111" i="27"/>
  <c r="EQ111" i="27"/>
  <c r="EM111" i="27"/>
  <c r="EI111" i="27"/>
  <c r="EE111" i="27"/>
  <c r="EA111" i="27"/>
  <c r="DW111" i="27"/>
  <c r="DS111" i="27"/>
  <c r="DO111" i="27"/>
  <c r="DK111" i="27"/>
  <c r="DG111" i="27"/>
  <c r="EH111" i="27"/>
  <c r="DR111" i="27"/>
  <c r="ED111" i="27"/>
  <c r="DN111" i="27"/>
  <c r="EP111" i="27"/>
  <c r="DZ111" i="27"/>
  <c r="DJ111" i="27"/>
  <c r="EL111" i="27"/>
  <c r="DV111" i="27"/>
  <c r="DF111" i="27"/>
  <c r="ES45" i="27"/>
  <c r="ES124" i="27"/>
  <c r="EP58" i="27"/>
  <c r="EL58" i="27"/>
  <c r="EH58" i="27"/>
  <c r="ED58" i="27"/>
  <c r="DZ58" i="27"/>
  <c r="DV58" i="27"/>
  <c r="DR58" i="27"/>
  <c r="DN58" i="27"/>
  <c r="DJ58" i="27"/>
  <c r="DF58" i="27"/>
  <c r="EO58" i="27"/>
  <c r="EK58" i="27"/>
  <c r="EG58" i="27"/>
  <c r="EC58" i="27"/>
  <c r="DY58" i="27"/>
  <c r="DU58" i="27"/>
  <c r="DQ58" i="27"/>
  <c r="DM58" i="27"/>
  <c r="DI58" i="27"/>
  <c r="DE58" i="27"/>
  <c r="EM58" i="27"/>
  <c r="EE58" i="27"/>
  <c r="DW58" i="27"/>
  <c r="DO58" i="27"/>
  <c r="DG58" i="27"/>
  <c r="EJ58" i="27"/>
  <c r="EB58" i="27"/>
  <c r="DT58" i="27"/>
  <c r="DL58" i="27"/>
  <c r="EI58" i="27"/>
  <c r="DS58" i="27"/>
  <c r="EF58" i="27"/>
  <c r="DP58" i="27"/>
  <c r="EQ58" i="27"/>
  <c r="EA58" i="27"/>
  <c r="DK58" i="27"/>
  <c r="EN58" i="27"/>
  <c r="DX58" i="27"/>
  <c r="DH58" i="27"/>
  <c r="ES57" i="27"/>
  <c r="EU27" i="27"/>
  <c r="O28" i="27"/>
  <c r="DD27" i="27"/>
  <c r="GE44" i="27"/>
  <c r="GA44" i="27"/>
  <c r="FW44" i="27"/>
  <c r="FS44" i="27"/>
  <c r="FO44" i="27"/>
  <c r="FK44" i="27"/>
  <c r="FG44" i="27"/>
  <c r="FC44" i="27"/>
  <c r="EY44" i="27"/>
  <c r="GH44" i="27"/>
  <c r="GD44" i="27"/>
  <c r="FZ44" i="27"/>
  <c r="FV44" i="27"/>
  <c r="FR44" i="27"/>
  <c r="FN44" i="27"/>
  <c r="FJ44" i="27"/>
  <c r="FF44" i="27"/>
  <c r="FB44" i="27"/>
  <c r="EX44" i="27"/>
  <c r="GF44" i="27"/>
  <c r="GB44" i="27"/>
  <c r="FX44" i="27"/>
  <c r="FT44" i="27"/>
  <c r="FP44" i="27"/>
  <c r="FL44" i="27"/>
  <c r="FH44" i="27"/>
  <c r="FD44" i="27"/>
  <c r="EZ44" i="27"/>
  <c r="EV44" i="27"/>
  <c r="FU44" i="27"/>
  <c r="FE44" i="27"/>
  <c r="GG44" i="27"/>
  <c r="FQ44" i="27"/>
  <c r="FA44" i="27"/>
  <c r="GC44" i="27"/>
  <c r="FM44" i="27"/>
  <c r="EW44" i="27"/>
  <c r="FY44" i="27"/>
  <c r="FI44" i="27"/>
  <c r="EO125" i="27"/>
  <c r="EK125" i="27"/>
  <c r="EG125" i="27"/>
  <c r="EC125" i="27"/>
  <c r="DY125" i="27"/>
  <c r="DU125" i="27"/>
  <c r="DQ125" i="27"/>
  <c r="DM125" i="27"/>
  <c r="DI125" i="27"/>
  <c r="DE125" i="27"/>
  <c r="EQ125" i="27"/>
  <c r="EL125" i="27"/>
  <c r="EF125" i="27"/>
  <c r="EA125" i="27"/>
  <c r="DV125" i="27"/>
  <c r="DP125" i="27"/>
  <c r="DK125" i="27"/>
  <c r="DF125" i="27"/>
  <c r="EM125" i="27"/>
  <c r="EE125" i="27"/>
  <c r="DX125" i="27"/>
  <c r="DR125" i="27"/>
  <c r="DJ125" i="27"/>
  <c r="ER125" i="27"/>
  <c r="EJ125" i="27"/>
  <c r="ED125" i="27"/>
  <c r="DW125" i="27"/>
  <c r="DO125" i="27"/>
  <c r="DH125" i="27"/>
  <c r="EP125" i="27"/>
  <c r="EI125" i="27"/>
  <c r="EB125" i="27"/>
  <c r="DT125" i="27"/>
  <c r="DN125" i="27"/>
  <c r="DG125" i="27"/>
  <c r="DS125" i="27"/>
  <c r="EN125" i="27"/>
  <c r="DL125" i="27"/>
  <c r="EH125" i="27"/>
  <c r="DZ125" i="27"/>
  <c r="DD110" i="27"/>
  <c r="DD77" i="27"/>
  <c r="DD43" i="27"/>
  <c r="EK10" i="27"/>
  <c r="EG10" i="27"/>
  <c r="EC10" i="27"/>
  <c r="DY10" i="27"/>
  <c r="DU10" i="27"/>
  <c r="DQ10" i="27"/>
  <c r="DM10" i="27"/>
  <c r="DI10" i="27"/>
  <c r="DE10" i="27"/>
  <c r="EI10" i="27"/>
  <c r="EE10" i="27"/>
  <c r="DW10" i="27"/>
  <c r="DO10" i="27"/>
  <c r="DG10" i="27"/>
  <c r="EJ10" i="27"/>
  <c r="EF10" i="27"/>
  <c r="EB10" i="27"/>
  <c r="DX10" i="27"/>
  <c r="DT10" i="27"/>
  <c r="DP10" i="27"/>
  <c r="DL10" i="27"/>
  <c r="DH10" i="27"/>
  <c r="EM10" i="27"/>
  <c r="EA10" i="27"/>
  <c r="DS10" i="27"/>
  <c r="DK10" i="27"/>
  <c r="EL10" i="27"/>
  <c r="DV10" i="27"/>
  <c r="DF10" i="27"/>
  <c r="EH10" i="27"/>
  <c r="DR10" i="27"/>
  <c r="ED10" i="27"/>
  <c r="DN10" i="27"/>
  <c r="DZ10" i="27"/>
  <c r="DJ10" i="27"/>
  <c r="GJ57" i="27"/>
  <c r="ES112" i="27"/>
  <c r="DD126" i="27"/>
  <c r="DD93" i="27"/>
  <c r="DD59" i="27"/>
  <c r="EM26" i="27"/>
  <c r="EI26" i="27"/>
  <c r="EE26" i="27"/>
  <c r="EA26" i="27"/>
  <c r="DW26" i="27"/>
  <c r="DS26" i="27"/>
  <c r="DO26" i="27"/>
  <c r="DK26" i="27"/>
  <c r="DG26" i="27"/>
  <c r="EK26" i="27"/>
  <c r="EG26" i="27"/>
  <c r="EC26" i="27"/>
  <c r="DY26" i="27"/>
  <c r="DU26" i="27"/>
  <c r="DQ26" i="27"/>
  <c r="DM26" i="27"/>
  <c r="DI26" i="27"/>
  <c r="DE26" i="27"/>
  <c r="EF26" i="27"/>
  <c r="DX26" i="27"/>
  <c r="DP26" i="27"/>
  <c r="DH26" i="27"/>
  <c r="EL26" i="27"/>
  <c r="ED26" i="27"/>
  <c r="DV26" i="27"/>
  <c r="DN26" i="27"/>
  <c r="DF26" i="27"/>
  <c r="EJ26" i="27"/>
  <c r="EB26" i="27"/>
  <c r="DT26" i="27"/>
  <c r="DL26" i="27"/>
  <c r="EH26" i="27"/>
  <c r="DZ26" i="27"/>
  <c r="DR26" i="27"/>
  <c r="DJ26" i="27"/>
  <c r="GJ112" i="27"/>
  <c r="ES91" i="27"/>
  <c r="ES79" i="27"/>
  <c r="GF125" i="27"/>
  <c r="GI125" i="27"/>
  <c r="GD125" i="27"/>
  <c r="FZ125" i="27"/>
  <c r="FV125" i="27"/>
  <c r="FR125" i="27"/>
  <c r="FN125" i="27"/>
  <c r="FJ125" i="27"/>
  <c r="FF125" i="27"/>
  <c r="FB125" i="27"/>
  <c r="EX125" i="27"/>
  <c r="GC125" i="27"/>
  <c r="FX125" i="27"/>
  <c r="FS125" i="27"/>
  <c r="FM125" i="27"/>
  <c r="FH125" i="27"/>
  <c r="FC125" i="27"/>
  <c r="EW125" i="27"/>
  <c r="GE125" i="27"/>
  <c r="FW125" i="27"/>
  <c r="FP125" i="27"/>
  <c r="FI125" i="27"/>
  <c r="FA125" i="27"/>
  <c r="GB125" i="27"/>
  <c r="FU125" i="27"/>
  <c r="FO125" i="27"/>
  <c r="FG125" i="27"/>
  <c r="EZ125" i="27"/>
  <c r="GH125" i="27"/>
  <c r="GA125" i="27"/>
  <c r="FT125" i="27"/>
  <c r="FL125" i="27"/>
  <c r="FE125" i="27"/>
  <c r="EY125" i="27"/>
  <c r="FY125" i="27"/>
  <c r="EV125" i="27"/>
  <c r="FQ125" i="27"/>
  <c r="FK125" i="27"/>
  <c r="GG125" i="27"/>
  <c r="FD125" i="27"/>
  <c r="GJ79" i="27"/>
  <c r="EO11" i="27"/>
  <c r="EP92" i="27"/>
  <c r="EL92" i="27"/>
  <c r="EH92" i="27"/>
  <c r="ED92" i="27"/>
  <c r="DZ92" i="27"/>
  <c r="DV92" i="27"/>
  <c r="DR92" i="27"/>
  <c r="DN92" i="27"/>
  <c r="DJ92" i="27"/>
  <c r="DF92" i="27"/>
  <c r="ER92" i="27"/>
  <c r="EN92" i="27"/>
  <c r="EJ92" i="27"/>
  <c r="EF92" i="27"/>
  <c r="EB92" i="27"/>
  <c r="DX92" i="27"/>
  <c r="DT92" i="27"/>
  <c r="DP92" i="27"/>
  <c r="DL92" i="27"/>
  <c r="DH92" i="27"/>
  <c r="EM92" i="27"/>
  <c r="EE92" i="27"/>
  <c r="DW92" i="27"/>
  <c r="DO92" i="27"/>
  <c r="DG92" i="27"/>
  <c r="EK92" i="27"/>
  <c r="EC92" i="27"/>
  <c r="DU92" i="27"/>
  <c r="DM92" i="27"/>
  <c r="DE92" i="27"/>
  <c r="EQ92" i="27"/>
  <c r="EI92" i="27"/>
  <c r="EA92" i="27"/>
  <c r="DS92" i="27"/>
  <c r="DK92" i="27"/>
  <c r="EG92" i="27"/>
  <c r="DY92" i="27"/>
  <c r="DQ92" i="27"/>
  <c r="EO92" i="27"/>
  <c r="DI92" i="27"/>
  <c r="EU110" i="27"/>
  <c r="EU77" i="27"/>
  <c r="EU43" i="27"/>
  <c r="GD10" i="27"/>
  <c r="FZ10" i="27"/>
  <c r="FV10" i="27"/>
  <c r="FR10" i="27"/>
  <c r="FN10" i="27"/>
  <c r="FJ10" i="27"/>
  <c r="FF10" i="27"/>
  <c r="FB10" i="27"/>
  <c r="EX10" i="27"/>
  <c r="GB10" i="27"/>
  <c r="FT10" i="27"/>
  <c r="FL10" i="27"/>
  <c r="FD10" i="27"/>
  <c r="EV10" i="27"/>
  <c r="GC10" i="27"/>
  <c r="FY10" i="27"/>
  <c r="FU10" i="27"/>
  <c r="FQ10" i="27"/>
  <c r="FM10" i="27"/>
  <c r="FI10" i="27"/>
  <c r="FE10" i="27"/>
  <c r="FA10" i="27"/>
  <c r="EW10" i="27"/>
  <c r="FX10" i="27"/>
  <c r="FP10" i="27"/>
  <c r="FH10" i="27"/>
  <c r="EZ10" i="27"/>
  <c r="FW10" i="27"/>
  <c r="FG10" i="27"/>
  <c r="FS10" i="27"/>
  <c r="FC10" i="27"/>
  <c r="FO10" i="27"/>
  <c r="EY10" i="27"/>
  <c r="GA10" i="27"/>
  <c r="FK10" i="27"/>
  <c r="B35" i="20" l="1"/>
  <c r="D34" i="20"/>
  <c r="G34" i="20" s="1"/>
  <c r="J34" i="20" s="1"/>
  <c r="M34" i="20" s="1"/>
  <c r="AF32" i="20"/>
  <c r="AI32" i="20" s="1"/>
  <c r="AL32" i="20" s="1"/>
  <c r="AO32" i="20" s="1"/>
  <c r="AD33" i="20"/>
  <c r="R32" i="20"/>
  <c r="U32" i="20" s="1"/>
  <c r="X32" i="20" s="1"/>
  <c r="AA32" i="20" s="1"/>
  <c r="P33" i="20"/>
  <c r="ES12" i="31"/>
  <c r="P12" i="31" s="1"/>
  <c r="EO10" i="31"/>
  <c r="ES125" i="31"/>
  <c r="ES24" i="31"/>
  <c r="P24" i="31" s="1"/>
  <c r="GJ24" i="31"/>
  <c r="Q24" i="31" s="1"/>
  <c r="GJ12" i="31"/>
  <c r="Q12" i="31" s="1"/>
  <c r="GG77" i="31"/>
  <c r="GC77" i="31"/>
  <c r="FY77" i="31"/>
  <c r="FU77" i="31"/>
  <c r="FQ77" i="31"/>
  <c r="FM77" i="31"/>
  <c r="FI77" i="31"/>
  <c r="FE77" i="31"/>
  <c r="FA77" i="31"/>
  <c r="EW77" i="31"/>
  <c r="GF77" i="31"/>
  <c r="GB77" i="31"/>
  <c r="FX77" i="31"/>
  <c r="FT77" i="31"/>
  <c r="FP77" i="31"/>
  <c r="FL77" i="31"/>
  <c r="FH77" i="31"/>
  <c r="FD77" i="31"/>
  <c r="EZ77" i="31"/>
  <c r="EV77" i="31"/>
  <c r="GI77" i="31"/>
  <c r="GE77" i="31"/>
  <c r="GA77" i="31"/>
  <c r="FW77" i="31"/>
  <c r="FS77" i="31"/>
  <c r="FO77" i="31"/>
  <c r="FK77" i="31"/>
  <c r="FG77" i="31"/>
  <c r="FC77" i="31"/>
  <c r="EY77" i="31"/>
  <c r="FV77" i="31"/>
  <c r="FF77" i="31"/>
  <c r="GH77" i="31"/>
  <c r="FR77" i="31"/>
  <c r="FB77" i="31"/>
  <c r="GD77" i="31"/>
  <c r="FN77" i="31"/>
  <c r="EX77" i="31"/>
  <c r="FZ77" i="31"/>
  <c r="FJ77" i="31"/>
  <c r="ES44" i="31"/>
  <c r="GF26" i="31"/>
  <c r="ER77" i="31"/>
  <c r="EN77" i="31"/>
  <c r="EJ77" i="31"/>
  <c r="EF77" i="31"/>
  <c r="EB77" i="31"/>
  <c r="DX77" i="31"/>
  <c r="DT77" i="31"/>
  <c r="DP77" i="31"/>
  <c r="DL77" i="31"/>
  <c r="DH77" i="31"/>
  <c r="EQ77" i="31"/>
  <c r="EM77" i="31"/>
  <c r="EI77" i="31"/>
  <c r="EE77" i="31"/>
  <c r="EA77" i="31"/>
  <c r="DW77" i="31"/>
  <c r="DS77" i="31"/>
  <c r="DO77" i="31"/>
  <c r="DK77" i="31"/>
  <c r="DG77" i="31"/>
  <c r="EP77" i="31"/>
  <c r="EL77" i="31"/>
  <c r="EH77" i="31"/>
  <c r="ED77" i="31"/>
  <c r="DZ77" i="31"/>
  <c r="DV77" i="31"/>
  <c r="DR77" i="31"/>
  <c r="DN77" i="31"/>
  <c r="DJ77" i="31"/>
  <c r="DF77" i="31"/>
  <c r="EO77" i="31"/>
  <c r="DY77" i="31"/>
  <c r="DI77" i="31"/>
  <c r="EK77" i="31"/>
  <c r="DU77" i="31"/>
  <c r="DE77" i="31"/>
  <c r="EG77" i="31"/>
  <c r="DQ77" i="31"/>
  <c r="EC77" i="31"/>
  <c r="DM77" i="31"/>
  <c r="EU127" i="31"/>
  <c r="EU94" i="31"/>
  <c r="EU60" i="31"/>
  <c r="GA27" i="31"/>
  <c r="FW27" i="31"/>
  <c r="FS27" i="31"/>
  <c r="FO27" i="31"/>
  <c r="FK27" i="31"/>
  <c r="FG27" i="31"/>
  <c r="FC27" i="31"/>
  <c r="EY27" i="31"/>
  <c r="GC27" i="31"/>
  <c r="FY27" i="31"/>
  <c r="FU27" i="31"/>
  <c r="FQ27" i="31"/>
  <c r="FM27" i="31"/>
  <c r="FI27" i="31"/>
  <c r="FE27" i="31"/>
  <c r="FA27" i="31"/>
  <c r="EW27" i="31"/>
  <c r="FX27" i="31"/>
  <c r="FP27" i="31"/>
  <c r="FH27" i="31"/>
  <c r="EZ27" i="31"/>
  <c r="GD27" i="31"/>
  <c r="FV27" i="31"/>
  <c r="FN27" i="31"/>
  <c r="FF27" i="31"/>
  <c r="EX27" i="31"/>
  <c r="GB27" i="31"/>
  <c r="FT27" i="31"/>
  <c r="FL27" i="31"/>
  <c r="FD27" i="31"/>
  <c r="EV27" i="31"/>
  <c r="FZ27" i="31"/>
  <c r="FR27" i="31"/>
  <c r="FJ27" i="31"/>
  <c r="FB27" i="31"/>
  <c r="EU8" i="31"/>
  <c r="O7" i="31"/>
  <c r="DD8" i="31"/>
  <c r="GJ58" i="31"/>
  <c r="GJ78" i="31"/>
  <c r="EN59" i="31"/>
  <c r="EJ59" i="31"/>
  <c r="EF59" i="31"/>
  <c r="EB59" i="31"/>
  <c r="DX59" i="31"/>
  <c r="DT59" i="31"/>
  <c r="DP59" i="31"/>
  <c r="DL59" i="31"/>
  <c r="DH59" i="31"/>
  <c r="EQ59" i="31"/>
  <c r="EM59" i="31"/>
  <c r="EI59" i="31"/>
  <c r="EE59" i="31"/>
  <c r="EA59" i="31"/>
  <c r="DW59" i="31"/>
  <c r="DS59" i="31"/>
  <c r="DO59" i="31"/>
  <c r="DK59" i="31"/>
  <c r="DG59" i="31"/>
  <c r="EP59" i="31"/>
  <c r="EL59" i="31"/>
  <c r="EH59" i="31"/>
  <c r="ED59" i="31"/>
  <c r="DZ59" i="31"/>
  <c r="DV59" i="31"/>
  <c r="DR59" i="31"/>
  <c r="DN59" i="31"/>
  <c r="DJ59" i="31"/>
  <c r="DF59" i="31"/>
  <c r="EC59" i="31"/>
  <c r="DM59" i="31"/>
  <c r="EO59" i="31"/>
  <c r="DY59" i="31"/>
  <c r="DI59" i="31"/>
  <c r="EK59" i="31"/>
  <c r="DU59" i="31"/>
  <c r="DE59" i="31"/>
  <c r="EG59" i="31"/>
  <c r="DQ59" i="31"/>
  <c r="GF10" i="31"/>
  <c r="GH110" i="31"/>
  <c r="GD110" i="31"/>
  <c r="FZ110" i="31"/>
  <c r="FV110" i="31"/>
  <c r="FR110" i="31"/>
  <c r="FN110" i="31"/>
  <c r="FJ110" i="31"/>
  <c r="FF110" i="31"/>
  <c r="FB110" i="31"/>
  <c r="EX110" i="31"/>
  <c r="GF110" i="31"/>
  <c r="GB110" i="31"/>
  <c r="FX110" i="31"/>
  <c r="FT110" i="31"/>
  <c r="FP110" i="31"/>
  <c r="FL110" i="31"/>
  <c r="FH110" i="31"/>
  <c r="FD110" i="31"/>
  <c r="EZ110" i="31"/>
  <c r="EV110" i="31"/>
  <c r="GC110" i="31"/>
  <c r="FU110" i="31"/>
  <c r="FM110" i="31"/>
  <c r="FE110" i="31"/>
  <c r="EW110" i="31"/>
  <c r="GI110" i="31"/>
  <c r="GA110" i="31"/>
  <c r="FS110" i="31"/>
  <c r="FK110" i="31"/>
  <c r="FC110" i="31"/>
  <c r="GG110" i="31"/>
  <c r="FY110" i="31"/>
  <c r="FQ110" i="31"/>
  <c r="FI110" i="31"/>
  <c r="FA110" i="31"/>
  <c r="GE110" i="31"/>
  <c r="FW110" i="31"/>
  <c r="FO110" i="31"/>
  <c r="FG110" i="31"/>
  <c r="EY110" i="31"/>
  <c r="ES58" i="31"/>
  <c r="GJ44" i="31"/>
  <c r="GE59" i="31"/>
  <c r="GA59" i="31"/>
  <c r="FW59" i="31"/>
  <c r="FS59" i="31"/>
  <c r="FO59" i="31"/>
  <c r="FK59" i="31"/>
  <c r="FG59" i="31"/>
  <c r="GH59" i="31"/>
  <c r="GD59" i="31"/>
  <c r="FZ59" i="31"/>
  <c r="FV59" i="31"/>
  <c r="FR59" i="31"/>
  <c r="FN59" i="31"/>
  <c r="FJ59" i="31"/>
  <c r="FF59" i="31"/>
  <c r="FB59" i="31"/>
  <c r="EX59" i="31"/>
  <c r="GG59" i="31"/>
  <c r="GC59" i="31"/>
  <c r="FY59" i="31"/>
  <c r="FU59" i="31"/>
  <c r="FQ59" i="31"/>
  <c r="FM59" i="31"/>
  <c r="FI59" i="31"/>
  <c r="FE59" i="31"/>
  <c r="FA59" i="31"/>
  <c r="EW59" i="31"/>
  <c r="GF59" i="31"/>
  <c r="GB59" i="31"/>
  <c r="FX59" i="31"/>
  <c r="FT59" i="31"/>
  <c r="FP59" i="31"/>
  <c r="FL59" i="31"/>
  <c r="FH59" i="31"/>
  <c r="FD59" i="31"/>
  <c r="EZ59" i="31"/>
  <c r="EV59" i="31"/>
  <c r="FC59" i="31"/>
  <c r="EY59" i="31"/>
  <c r="GJ125" i="31"/>
  <c r="EO110" i="31"/>
  <c r="EK110" i="31"/>
  <c r="EG110" i="31"/>
  <c r="EC110" i="31"/>
  <c r="DY110" i="31"/>
  <c r="DU110" i="31"/>
  <c r="DQ110" i="31"/>
  <c r="DM110" i="31"/>
  <c r="DI110" i="31"/>
  <c r="DE110" i="31"/>
  <c r="EQ110" i="31"/>
  <c r="EM110" i="31"/>
  <c r="EI110" i="31"/>
  <c r="EE110" i="31"/>
  <c r="EA110" i="31"/>
  <c r="DW110" i="31"/>
  <c r="DS110" i="31"/>
  <c r="DO110" i="31"/>
  <c r="DK110" i="31"/>
  <c r="DG110" i="31"/>
  <c r="EN110" i="31"/>
  <c r="EF110" i="31"/>
  <c r="DX110" i="31"/>
  <c r="DP110" i="31"/>
  <c r="DH110" i="31"/>
  <c r="EL110" i="31"/>
  <c r="ED110" i="31"/>
  <c r="DV110" i="31"/>
  <c r="DN110" i="31"/>
  <c r="DF110" i="31"/>
  <c r="ER110" i="31"/>
  <c r="EJ110" i="31"/>
  <c r="EB110" i="31"/>
  <c r="DT110" i="31"/>
  <c r="DL110" i="31"/>
  <c r="EP110" i="31"/>
  <c r="EH110" i="31"/>
  <c r="DZ110" i="31"/>
  <c r="DR110" i="31"/>
  <c r="DJ110" i="31"/>
  <c r="DD109" i="31"/>
  <c r="DD76" i="31"/>
  <c r="DD42" i="31"/>
  <c r="EK9" i="31"/>
  <c r="EG9" i="31"/>
  <c r="EC9" i="31"/>
  <c r="DY9" i="31"/>
  <c r="DU9" i="31"/>
  <c r="DQ9" i="31"/>
  <c r="DM9" i="31"/>
  <c r="DI9" i="31"/>
  <c r="DE9" i="31"/>
  <c r="EJ9" i="31"/>
  <c r="EF9" i="31"/>
  <c r="EB9" i="31"/>
  <c r="DX9" i="31"/>
  <c r="DT9" i="31"/>
  <c r="DP9" i="31"/>
  <c r="DL9" i="31"/>
  <c r="DH9" i="31"/>
  <c r="EM9" i="31"/>
  <c r="EI9" i="31"/>
  <c r="EE9" i="31"/>
  <c r="EA9" i="31"/>
  <c r="DW9" i="31"/>
  <c r="DS9" i="31"/>
  <c r="DO9" i="31"/>
  <c r="DK9" i="31"/>
  <c r="DG9" i="31"/>
  <c r="EL9" i="31"/>
  <c r="ED9" i="31"/>
  <c r="DR9" i="31"/>
  <c r="DJ9" i="31"/>
  <c r="DF9" i="31"/>
  <c r="EH9" i="31"/>
  <c r="DZ9" i="31"/>
  <c r="DV9" i="31"/>
  <c r="DN9" i="31"/>
  <c r="ES92" i="31"/>
  <c r="EP93" i="31"/>
  <c r="EL93" i="31"/>
  <c r="EH93" i="31"/>
  <c r="ED93" i="31"/>
  <c r="DZ93" i="31"/>
  <c r="DV93" i="31"/>
  <c r="DR93" i="31"/>
  <c r="DN93" i="31"/>
  <c r="DJ93" i="31"/>
  <c r="DF93" i="31"/>
  <c r="EO93" i="31"/>
  <c r="EK93" i="31"/>
  <c r="EG93" i="31"/>
  <c r="EC93" i="31"/>
  <c r="DY93" i="31"/>
  <c r="DU93" i="31"/>
  <c r="DQ93" i="31"/>
  <c r="DM93" i="31"/>
  <c r="DI93" i="31"/>
  <c r="DE93" i="31"/>
  <c r="ER93" i="31"/>
  <c r="EN93" i="31"/>
  <c r="EJ93" i="31"/>
  <c r="EF93" i="31"/>
  <c r="EB93" i="31"/>
  <c r="DX93" i="31"/>
  <c r="DT93" i="31"/>
  <c r="DP93" i="31"/>
  <c r="DL93" i="31"/>
  <c r="DH93" i="31"/>
  <c r="EQ93" i="31"/>
  <c r="EM93" i="31"/>
  <c r="EI93" i="31"/>
  <c r="EE93" i="31"/>
  <c r="EA93" i="31"/>
  <c r="DW93" i="31"/>
  <c r="DS93" i="31"/>
  <c r="DO93" i="31"/>
  <c r="DK93" i="31"/>
  <c r="DG93" i="31"/>
  <c r="GI93" i="31"/>
  <c r="GE93" i="31"/>
  <c r="GA93" i="31"/>
  <c r="FW93" i="31"/>
  <c r="FS93" i="31"/>
  <c r="FO93" i="31"/>
  <c r="FK93" i="31"/>
  <c r="FG93" i="31"/>
  <c r="FC93" i="31"/>
  <c r="EY93" i="31"/>
  <c r="GH93" i="31"/>
  <c r="GD93" i="31"/>
  <c r="FZ93" i="31"/>
  <c r="FV93" i="31"/>
  <c r="FR93" i="31"/>
  <c r="FN93" i="31"/>
  <c r="FJ93" i="31"/>
  <c r="FF93" i="31"/>
  <c r="FB93" i="31"/>
  <c r="EX93" i="31"/>
  <c r="GG93" i="31"/>
  <c r="GC93" i="31"/>
  <c r="FY93" i="31"/>
  <c r="FU93" i="31"/>
  <c r="FQ93" i="31"/>
  <c r="FM93" i="31"/>
  <c r="FI93" i="31"/>
  <c r="FE93" i="31"/>
  <c r="FA93" i="31"/>
  <c r="EW93" i="31"/>
  <c r="GF93" i="31"/>
  <c r="GB93" i="31"/>
  <c r="FX93" i="31"/>
  <c r="FT93" i="31"/>
  <c r="FP93" i="31"/>
  <c r="FL93" i="31"/>
  <c r="FH93" i="31"/>
  <c r="FD93" i="31"/>
  <c r="EZ93" i="31"/>
  <c r="EV93" i="31"/>
  <c r="ES111" i="31"/>
  <c r="EU28" i="31"/>
  <c r="O29" i="31"/>
  <c r="DD28" i="31"/>
  <c r="ES78" i="31"/>
  <c r="EO26" i="31"/>
  <c r="EO126" i="31"/>
  <c r="EK126" i="31"/>
  <c r="EG126" i="31"/>
  <c r="EC126" i="31"/>
  <c r="DY126" i="31"/>
  <c r="DU126" i="31"/>
  <c r="DQ126" i="31"/>
  <c r="EP126" i="31"/>
  <c r="EJ126" i="31"/>
  <c r="EE126" i="31"/>
  <c r="DZ126" i="31"/>
  <c r="DT126" i="31"/>
  <c r="DO126" i="31"/>
  <c r="DK126" i="31"/>
  <c r="DG126" i="31"/>
  <c r="EN126" i="31"/>
  <c r="EI126" i="31"/>
  <c r="ED126" i="31"/>
  <c r="DX126" i="31"/>
  <c r="DS126" i="31"/>
  <c r="DN126" i="31"/>
  <c r="DJ126" i="31"/>
  <c r="DF126" i="31"/>
  <c r="EQ126" i="31"/>
  <c r="EF126" i="31"/>
  <c r="DV126" i="31"/>
  <c r="DL126" i="31"/>
  <c r="EM126" i="31"/>
  <c r="EB126" i="31"/>
  <c r="DR126" i="31"/>
  <c r="DI126" i="31"/>
  <c r="EL126" i="31"/>
  <c r="EA126" i="31"/>
  <c r="DP126" i="31"/>
  <c r="DH126" i="31"/>
  <c r="DW126" i="31"/>
  <c r="DM126" i="31"/>
  <c r="ER126" i="31"/>
  <c r="DE126" i="31"/>
  <c r="EH126" i="31"/>
  <c r="GF43" i="31"/>
  <c r="GB43" i="31"/>
  <c r="FX43" i="31"/>
  <c r="FT43" i="31"/>
  <c r="FP43" i="31"/>
  <c r="FL43" i="31"/>
  <c r="FH43" i="31"/>
  <c r="FD43" i="31"/>
  <c r="EZ43" i="31"/>
  <c r="EV43" i="31"/>
  <c r="GE43" i="31"/>
  <c r="GA43" i="31"/>
  <c r="FW43" i="31"/>
  <c r="FS43" i="31"/>
  <c r="FO43" i="31"/>
  <c r="FK43" i="31"/>
  <c r="FG43" i="31"/>
  <c r="FC43" i="31"/>
  <c r="EY43" i="31"/>
  <c r="GH43" i="31"/>
  <c r="GD43" i="31"/>
  <c r="FZ43" i="31"/>
  <c r="FV43" i="31"/>
  <c r="FR43" i="31"/>
  <c r="FN43" i="31"/>
  <c r="FJ43" i="31"/>
  <c r="FF43" i="31"/>
  <c r="FB43" i="31"/>
  <c r="EX43" i="31"/>
  <c r="FU43" i="31"/>
  <c r="FE43" i="31"/>
  <c r="GG43" i="31"/>
  <c r="FQ43" i="31"/>
  <c r="FA43" i="31"/>
  <c r="GC43" i="31"/>
  <c r="FM43" i="31"/>
  <c r="EW43" i="31"/>
  <c r="FY43" i="31"/>
  <c r="FI43" i="31"/>
  <c r="GH126" i="31"/>
  <c r="GD126" i="31"/>
  <c r="FZ126" i="31"/>
  <c r="FV126" i="31"/>
  <c r="FR126" i="31"/>
  <c r="FN126" i="31"/>
  <c r="FJ126" i="31"/>
  <c r="FF126" i="31"/>
  <c r="FB126" i="31"/>
  <c r="EX126" i="31"/>
  <c r="GG126" i="31"/>
  <c r="GB126" i="31"/>
  <c r="FW126" i="31"/>
  <c r="FQ126" i="31"/>
  <c r="FL126" i="31"/>
  <c r="FG126" i="31"/>
  <c r="FA126" i="31"/>
  <c r="EV126" i="31"/>
  <c r="GF126" i="31"/>
  <c r="GA126" i="31"/>
  <c r="FU126" i="31"/>
  <c r="FP126" i="31"/>
  <c r="FK126" i="31"/>
  <c r="FE126" i="31"/>
  <c r="EZ126" i="31"/>
  <c r="GI126" i="31"/>
  <c r="FX126" i="31"/>
  <c r="FM126" i="31"/>
  <c r="FC126" i="31"/>
  <c r="GE126" i="31"/>
  <c r="FT126" i="31"/>
  <c r="FI126" i="31"/>
  <c r="EY126" i="31"/>
  <c r="GC126" i="31"/>
  <c r="FS126" i="31"/>
  <c r="FH126" i="31"/>
  <c r="EW126" i="31"/>
  <c r="FO126" i="31"/>
  <c r="FD126" i="31"/>
  <c r="FY126" i="31"/>
  <c r="EP43" i="31"/>
  <c r="EL43" i="31"/>
  <c r="EH43" i="31"/>
  <c r="ED43" i="31"/>
  <c r="DZ43" i="31"/>
  <c r="DV43" i="31"/>
  <c r="DR43" i="31"/>
  <c r="DN43" i="31"/>
  <c r="DJ43" i="31"/>
  <c r="DF43" i="31"/>
  <c r="EO43" i="31"/>
  <c r="EK43" i="31"/>
  <c r="EG43" i="31"/>
  <c r="EC43" i="31"/>
  <c r="DY43" i="31"/>
  <c r="DU43" i="31"/>
  <c r="DQ43" i="31"/>
  <c r="DM43" i="31"/>
  <c r="DI43" i="31"/>
  <c r="DE43" i="31"/>
  <c r="EN43" i="31"/>
  <c r="EJ43" i="31"/>
  <c r="EF43" i="31"/>
  <c r="EB43" i="31"/>
  <c r="DX43" i="31"/>
  <c r="DT43" i="31"/>
  <c r="DP43" i="31"/>
  <c r="DL43" i="31"/>
  <c r="DH43" i="31"/>
  <c r="EM43" i="31"/>
  <c r="DW43" i="31"/>
  <c r="DG43" i="31"/>
  <c r="EI43" i="31"/>
  <c r="DS43" i="31"/>
  <c r="EE43" i="31"/>
  <c r="DO43" i="31"/>
  <c r="EA43" i="31"/>
  <c r="DK43" i="31"/>
  <c r="EQ43" i="31"/>
  <c r="GJ92" i="31"/>
  <c r="GJ111" i="31"/>
  <c r="DD127" i="31"/>
  <c r="DD94" i="31"/>
  <c r="DD60" i="31"/>
  <c r="EL27" i="31"/>
  <c r="EH27" i="31"/>
  <c r="ED27" i="31"/>
  <c r="DZ27" i="31"/>
  <c r="DV27" i="31"/>
  <c r="DR27" i="31"/>
  <c r="DN27" i="31"/>
  <c r="DJ27" i="31"/>
  <c r="DF27" i="31"/>
  <c r="EJ27" i="31"/>
  <c r="EF27" i="31"/>
  <c r="EB27" i="31"/>
  <c r="DX27" i="31"/>
  <c r="DT27" i="31"/>
  <c r="DP27" i="31"/>
  <c r="DL27" i="31"/>
  <c r="DH27" i="31"/>
  <c r="EM27" i="31"/>
  <c r="EE27" i="31"/>
  <c r="DW27" i="31"/>
  <c r="DO27" i="31"/>
  <c r="DG27" i="31"/>
  <c r="EK27" i="31"/>
  <c r="EC27" i="31"/>
  <c r="DU27" i="31"/>
  <c r="DM27" i="31"/>
  <c r="DE27" i="31"/>
  <c r="EI27" i="31"/>
  <c r="EA27" i="31"/>
  <c r="DS27" i="31"/>
  <c r="DK27" i="31"/>
  <c r="EG27" i="31"/>
  <c r="DY27" i="31"/>
  <c r="DQ27" i="31"/>
  <c r="DI27" i="31"/>
  <c r="EU109" i="31"/>
  <c r="EU76" i="31"/>
  <c r="EU42" i="31"/>
  <c r="GD9" i="31"/>
  <c r="FZ9" i="31"/>
  <c r="FV9" i="31"/>
  <c r="FR9" i="31"/>
  <c r="FN9" i="31"/>
  <c r="FJ9" i="31"/>
  <c r="FF9" i="31"/>
  <c r="FB9" i="31"/>
  <c r="EX9" i="31"/>
  <c r="GC9" i="31"/>
  <c r="FY9" i="31"/>
  <c r="FU9" i="31"/>
  <c r="FQ9" i="31"/>
  <c r="FM9" i="31"/>
  <c r="FI9" i="31"/>
  <c r="FE9" i="31"/>
  <c r="FA9" i="31"/>
  <c r="EW9" i="31"/>
  <c r="GB9" i="31"/>
  <c r="FX9" i="31"/>
  <c r="FT9" i="31"/>
  <c r="FP9" i="31"/>
  <c r="FL9" i="31"/>
  <c r="FH9" i="31"/>
  <c r="FD9" i="31"/>
  <c r="EZ9" i="31"/>
  <c r="EV9" i="31"/>
  <c r="FW9" i="31"/>
  <c r="FS9" i="31"/>
  <c r="FK9" i="31"/>
  <c r="FC9" i="31"/>
  <c r="GA9" i="31"/>
  <c r="FO9" i="31"/>
  <c r="FG9" i="31"/>
  <c r="EY9" i="31"/>
  <c r="V7" i="20"/>
  <c r="GJ24" i="27"/>
  <c r="Q24" i="27" s="1"/>
  <c r="ES12" i="27"/>
  <c r="P12" i="27" s="1"/>
  <c r="ES24" i="27"/>
  <c r="P24" i="27" s="1"/>
  <c r="GJ12" i="27"/>
  <c r="Q12" i="27" s="1"/>
  <c r="GJ92" i="27"/>
  <c r="GF26" i="27"/>
  <c r="GF43" i="27"/>
  <c r="GB43" i="27"/>
  <c r="FX43" i="27"/>
  <c r="FT43" i="27"/>
  <c r="FP43" i="27"/>
  <c r="FL43" i="27"/>
  <c r="FH43" i="27"/>
  <c r="FD43" i="27"/>
  <c r="EZ43" i="27"/>
  <c r="EV43" i="27"/>
  <c r="GE43" i="27"/>
  <c r="GA43" i="27"/>
  <c r="FW43" i="27"/>
  <c r="FS43" i="27"/>
  <c r="FO43" i="27"/>
  <c r="FK43" i="27"/>
  <c r="FG43" i="27"/>
  <c r="FC43" i="27"/>
  <c r="EY43" i="27"/>
  <c r="GG43" i="27"/>
  <c r="GC43" i="27"/>
  <c r="FY43" i="27"/>
  <c r="FU43" i="27"/>
  <c r="FQ43" i="27"/>
  <c r="FM43" i="27"/>
  <c r="FI43" i="27"/>
  <c r="FE43" i="27"/>
  <c r="FA43" i="27"/>
  <c r="EW43" i="27"/>
  <c r="FZ43" i="27"/>
  <c r="FJ43" i="27"/>
  <c r="FV43" i="27"/>
  <c r="FF43" i="27"/>
  <c r="GH43" i="27"/>
  <c r="FR43" i="27"/>
  <c r="FB43" i="27"/>
  <c r="EX43" i="27"/>
  <c r="GD43" i="27"/>
  <c r="FN43" i="27"/>
  <c r="ER93" i="27"/>
  <c r="EN93" i="27"/>
  <c r="EJ93" i="27"/>
  <c r="EF93" i="27"/>
  <c r="EB93" i="27"/>
  <c r="DX93" i="27"/>
  <c r="DT93" i="27"/>
  <c r="DP93" i="27"/>
  <c r="DL93" i="27"/>
  <c r="DH93" i="27"/>
  <c r="EP93" i="27"/>
  <c r="EL93" i="27"/>
  <c r="EH93" i="27"/>
  <c r="ED93" i="27"/>
  <c r="DZ93" i="27"/>
  <c r="DV93" i="27"/>
  <c r="DR93" i="27"/>
  <c r="DN93" i="27"/>
  <c r="DJ93" i="27"/>
  <c r="DF93" i="27"/>
  <c r="EM93" i="27"/>
  <c r="EE93" i="27"/>
  <c r="DW93" i="27"/>
  <c r="DO93" i="27"/>
  <c r="DG93" i="27"/>
  <c r="EK93" i="27"/>
  <c r="EC93" i="27"/>
  <c r="DU93" i="27"/>
  <c r="DM93" i="27"/>
  <c r="DE93" i="27"/>
  <c r="EQ93" i="27"/>
  <c r="EI93" i="27"/>
  <c r="EA93" i="27"/>
  <c r="DS93" i="27"/>
  <c r="DK93" i="27"/>
  <c r="EG93" i="27"/>
  <c r="DY93" i="27"/>
  <c r="DQ93" i="27"/>
  <c r="EO93" i="27"/>
  <c r="DI93" i="27"/>
  <c r="EQ77" i="27"/>
  <c r="EM77" i="27"/>
  <c r="EI77" i="27"/>
  <c r="EE77" i="27"/>
  <c r="EA77" i="27"/>
  <c r="DW77" i="27"/>
  <c r="DS77" i="27"/>
  <c r="DO77" i="27"/>
  <c r="DK77" i="27"/>
  <c r="DG77" i="27"/>
  <c r="EP77" i="27"/>
  <c r="EL77" i="27"/>
  <c r="EH77" i="27"/>
  <c r="ED77" i="27"/>
  <c r="DZ77" i="27"/>
  <c r="DV77" i="27"/>
  <c r="DR77" i="27"/>
  <c r="DN77" i="27"/>
  <c r="DJ77" i="27"/>
  <c r="DF77" i="27"/>
  <c r="EO77" i="27"/>
  <c r="EK77" i="27"/>
  <c r="EG77" i="27"/>
  <c r="EC77" i="27"/>
  <c r="DY77" i="27"/>
  <c r="DU77" i="27"/>
  <c r="DQ77" i="27"/>
  <c r="DM77" i="27"/>
  <c r="DI77" i="27"/>
  <c r="DE77" i="27"/>
  <c r="ER77" i="27"/>
  <c r="EB77" i="27"/>
  <c r="DL77" i="27"/>
  <c r="EJ77" i="27"/>
  <c r="DT77" i="27"/>
  <c r="EF77" i="27"/>
  <c r="DP77" i="27"/>
  <c r="DX77" i="27"/>
  <c r="DH77" i="27"/>
  <c r="EN77" i="27"/>
  <c r="ES125" i="27"/>
  <c r="EU127" i="27"/>
  <c r="EU94" i="27"/>
  <c r="EU60" i="27"/>
  <c r="GB27" i="27"/>
  <c r="FX27" i="27"/>
  <c r="FT27" i="27"/>
  <c r="FP27" i="27"/>
  <c r="FL27" i="27"/>
  <c r="FH27" i="27"/>
  <c r="FD27" i="27"/>
  <c r="EZ27" i="27"/>
  <c r="EV27" i="27"/>
  <c r="GA27" i="27"/>
  <c r="FW27" i="27"/>
  <c r="FS27" i="27"/>
  <c r="FO27" i="27"/>
  <c r="FK27" i="27"/>
  <c r="FG27" i="27"/>
  <c r="FC27" i="27"/>
  <c r="EY27" i="27"/>
  <c r="GD27" i="27"/>
  <c r="FZ27" i="27"/>
  <c r="FV27" i="27"/>
  <c r="FR27" i="27"/>
  <c r="FN27" i="27"/>
  <c r="FJ27" i="27"/>
  <c r="FF27" i="27"/>
  <c r="FB27" i="27"/>
  <c r="EX27" i="27"/>
  <c r="FU27" i="27"/>
  <c r="FE27" i="27"/>
  <c r="FQ27" i="27"/>
  <c r="FA27" i="27"/>
  <c r="GC27" i="27"/>
  <c r="FM27" i="27"/>
  <c r="EW27" i="27"/>
  <c r="FY27" i="27"/>
  <c r="FI27" i="27"/>
  <c r="GE59" i="27"/>
  <c r="GA59" i="27"/>
  <c r="FW59" i="27"/>
  <c r="FS59" i="27"/>
  <c r="FO59" i="27"/>
  <c r="FK59" i="27"/>
  <c r="FG59" i="27"/>
  <c r="FC59" i="27"/>
  <c r="EY59" i="27"/>
  <c r="GH59" i="27"/>
  <c r="GD59" i="27"/>
  <c r="FZ59" i="27"/>
  <c r="FV59" i="27"/>
  <c r="FR59" i="27"/>
  <c r="FN59" i="27"/>
  <c r="FJ59" i="27"/>
  <c r="FF59" i="27"/>
  <c r="FB59" i="27"/>
  <c r="EX59" i="27"/>
  <c r="GC59" i="27"/>
  <c r="FU59" i="27"/>
  <c r="FM59" i="27"/>
  <c r="FE59" i="27"/>
  <c r="EW59" i="27"/>
  <c r="GB59" i="27"/>
  <c r="FT59" i="27"/>
  <c r="FL59" i="27"/>
  <c r="FD59" i="27"/>
  <c r="EV59" i="27"/>
  <c r="FY59" i="27"/>
  <c r="FI59" i="27"/>
  <c r="FX59" i="27"/>
  <c r="FH59" i="27"/>
  <c r="GG59" i="27"/>
  <c r="FQ59" i="27"/>
  <c r="FA59" i="27"/>
  <c r="GF59" i="27"/>
  <c r="FP59" i="27"/>
  <c r="EZ59" i="27"/>
  <c r="DD109" i="27"/>
  <c r="DD76" i="27"/>
  <c r="DD42" i="27"/>
  <c r="EK9" i="27"/>
  <c r="EG9" i="27"/>
  <c r="EC9" i="27"/>
  <c r="DY9" i="27"/>
  <c r="DU9" i="27"/>
  <c r="DQ9" i="27"/>
  <c r="DM9" i="27"/>
  <c r="DI9" i="27"/>
  <c r="DE9" i="27"/>
  <c r="EI9" i="27"/>
  <c r="EA9" i="27"/>
  <c r="DS9" i="27"/>
  <c r="EJ9" i="27"/>
  <c r="EF9" i="27"/>
  <c r="EB9" i="27"/>
  <c r="DX9" i="27"/>
  <c r="DT9" i="27"/>
  <c r="DP9" i="27"/>
  <c r="DL9" i="27"/>
  <c r="DH9" i="27"/>
  <c r="EM9" i="27"/>
  <c r="EE9" i="27"/>
  <c r="DW9" i="27"/>
  <c r="DO9" i="27"/>
  <c r="DG9" i="27"/>
  <c r="DK9" i="27"/>
  <c r="EL9" i="27"/>
  <c r="DV9" i="27"/>
  <c r="DF9" i="27"/>
  <c r="EH9" i="27"/>
  <c r="DR9" i="27"/>
  <c r="ED9" i="27"/>
  <c r="DN9" i="27"/>
  <c r="DZ9" i="27"/>
  <c r="DJ9" i="27"/>
  <c r="GJ58" i="27"/>
  <c r="GJ78" i="27"/>
  <c r="O29" i="27"/>
  <c r="EU28" i="27"/>
  <c r="DD28" i="27"/>
  <c r="ES44" i="27"/>
  <c r="EU109" i="27"/>
  <c r="EU76" i="27"/>
  <c r="EU42" i="27"/>
  <c r="GD9" i="27"/>
  <c r="FZ9" i="27"/>
  <c r="FV9" i="27"/>
  <c r="FR9" i="27"/>
  <c r="FN9" i="27"/>
  <c r="FJ9" i="27"/>
  <c r="FF9" i="27"/>
  <c r="FB9" i="27"/>
  <c r="EX9" i="27"/>
  <c r="FX9" i="27"/>
  <c r="FT9" i="27"/>
  <c r="FL9" i="27"/>
  <c r="FD9" i="27"/>
  <c r="EV9" i="27"/>
  <c r="GC9" i="27"/>
  <c r="FY9" i="27"/>
  <c r="FU9" i="27"/>
  <c r="FQ9" i="27"/>
  <c r="FM9" i="27"/>
  <c r="FI9" i="27"/>
  <c r="FE9" i="27"/>
  <c r="FA9" i="27"/>
  <c r="EW9" i="27"/>
  <c r="GB9" i="27"/>
  <c r="FP9" i="27"/>
  <c r="FH9" i="27"/>
  <c r="EZ9" i="27"/>
  <c r="FW9" i="27"/>
  <c r="FG9" i="27"/>
  <c r="FS9" i="27"/>
  <c r="FC9" i="27"/>
  <c r="FO9" i="27"/>
  <c r="EY9" i="27"/>
  <c r="GA9" i="27"/>
  <c r="FK9" i="27"/>
  <c r="GF77" i="27"/>
  <c r="GB77" i="27"/>
  <c r="FX77" i="27"/>
  <c r="FT77" i="27"/>
  <c r="FP77" i="27"/>
  <c r="FL77" i="27"/>
  <c r="FH77" i="27"/>
  <c r="FD77" i="27"/>
  <c r="EZ77" i="27"/>
  <c r="EV77" i="27"/>
  <c r="GI77" i="27"/>
  <c r="GE77" i="27"/>
  <c r="GA77" i="27"/>
  <c r="FW77" i="27"/>
  <c r="FS77" i="27"/>
  <c r="FO77" i="27"/>
  <c r="FK77" i="27"/>
  <c r="FG77" i="27"/>
  <c r="FC77" i="27"/>
  <c r="EY77" i="27"/>
  <c r="GH77" i="27"/>
  <c r="GD77" i="27"/>
  <c r="FZ77" i="27"/>
  <c r="FV77" i="27"/>
  <c r="FR77" i="27"/>
  <c r="FN77" i="27"/>
  <c r="FJ77" i="27"/>
  <c r="FF77" i="27"/>
  <c r="FB77" i="27"/>
  <c r="EX77" i="27"/>
  <c r="FY77" i="27"/>
  <c r="FI77" i="27"/>
  <c r="GG77" i="27"/>
  <c r="FQ77" i="27"/>
  <c r="FA77" i="27"/>
  <c r="GC77" i="27"/>
  <c r="FM77" i="27"/>
  <c r="EW77" i="27"/>
  <c r="FU77" i="27"/>
  <c r="FE77" i="27"/>
  <c r="ES92" i="27"/>
  <c r="GJ125" i="27"/>
  <c r="EO26" i="27"/>
  <c r="EO126" i="27"/>
  <c r="EK126" i="27"/>
  <c r="EG126" i="27"/>
  <c r="EC126" i="27"/>
  <c r="DY126" i="27"/>
  <c r="DU126" i="27"/>
  <c r="DQ126" i="27"/>
  <c r="DM126" i="27"/>
  <c r="DI126" i="27"/>
  <c r="DE126" i="27"/>
  <c r="EQ126" i="27"/>
  <c r="EL126" i="27"/>
  <c r="EF126" i="27"/>
  <c r="EA126" i="27"/>
  <c r="DV126" i="27"/>
  <c r="DP126" i="27"/>
  <c r="DK126" i="27"/>
  <c r="DF126" i="27"/>
  <c r="ER126" i="27"/>
  <c r="EJ126" i="27"/>
  <c r="ED126" i="27"/>
  <c r="DW126" i="27"/>
  <c r="DO126" i="27"/>
  <c r="DH126" i="27"/>
  <c r="EN126" i="27"/>
  <c r="EE126" i="27"/>
  <c r="DT126" i="27"/>
  <c r="DL126" i="27"/>
  <c r="EM126" i="27"/>
  <c r="EB126" i="27"/>
  <c r="DS126" i="27"/>
  <c r="DJ126" i="27"/>
  <c r="EI126" i="27"/>
  <c r="DZ126" i="27"/>
  <c r="DR126" i="27"/>
  <c r="DG126" i="27"/>
  <c r="EP126" i="27"/>
  <c r="EH126" i="27"/>
  <c r="DX126" i="27"/>
  <c r="DN126" i="27"/>
  <c r="EQ110" i="27"/>
  <c r="EM110" i="27"/>
  <c r="EI110" i="27"/>
  <c r="EE110" i="27"/>
  <c r="EA110" i="27"/>
  <c r="DW110" i="27"/>
  <c r="DS110" i="27"/>
  <c r="DO110" i="27"/>
  <c r="DK110" i="27"/>
  <c r="DG110" i="27"/>
  <c r="EP110" i="27"/>
  <c r="EL110" i="27"/>
  <c r="EH110" i="27"/>
  <c r="ED110" i="27"/>
  <c r="DZ110" i="27"/>
  <c r="DV110" i="27"/>
  <c r="DR110" i="27"/>
  <c r="DN110" i="27"/>
  <c r="DJ110" i="27"/>
  <c r="DF110" i="27"/>
  <c r="EO110" i="27"/>
  <c r="EK110" i="27"/>
  <c r="EG110" i="27"/>
  <c r="EC110" i="27"/>
  <c r="DY110" i="27"/>
  <c r="DU110" i="27"/>
  <c r="DQ110" i="27"/>
  <c r="DM110" i="27"/>
  <c r="DI110" i="27"/>
  <c r="DE110" i="27"/>
  <c r="ER110" i="27"/>
  <c r="EB110" i="27"/>
  <c r="DL110" i="27"/>
  <c r="EN110" i="27"/>
  <c r="DX110" i="27"/>
  <c r="DH110" i="27"/>
  <c r="EJ110" i="27"/>
  <c r="DT110" i="27"/>
  <c r="EF110" i="27"/>
  <c r="DP110" i="27"/>
  <c r="GJ44" i="27"/>
  <c r="ES58" i="27"/>
  <c r="GG93" i="27"/>
  <c r="GC93" i="27"/>
  <c r="FY93" i="27"/>
  <c r="FU93" i="27"/>
  <c r="FQ93" i="27"/>
  <c r="FM93" i="27"/>
  <c r="FI93" i="27"/>
  <c r="FE93" i="27"/>
  <c r="FA93" i="27"/>
  <c r="EW93" i="27"/>
  <c r="GI93" i="27"/>
  <c r="GE93" i="27"/>
  <c r="GA93" i="27"/>
  <c r="FW93" i="27"/>
  <c r="FS93" i="27"/>
  <c r="FO93" i="27"/>
  <c r="FK93" i="27"/>
  <c r="FG93" i="27"/>
  <c r="FC93" i="27"/>
  <c r="EY93" i="27"/>
  <c r="GB93" i="27"/>
  <c r="FT93" i="27"/>
  <c r="FL93" i="27"/>
  <c r="FD93" i="27"/>
  <c r="EV93" i="27"/>
  <c r="GH93" i="27"/>
  <c r="FZ93" i="27"/>
  <c r="FR93" i="27"/>
  <c r="FJ93" i="27"/>
  <c r="FB93" i="27"/>
  <c r="GF93" i="27"/>
  <c r="FX93" i="27"/>
  <c r="FP93" i="27"/>
  <c r="FH93" i="27"/>
  <c r="EZ93" i="27"/>
  <c r="FN93" i="27"/>
  <c r="FF93" i="27"/>
  <c r="GD93" i="27"/>
  <c r="EX93" i="27"/>
  <c r="FV93" i="27"/>
  <c r="DD8" i="27"/>
  <c r="O7" i="27"/>
  <c r="EU8" i="27"/>
  <c r="ES78" i="27"/>
  <c r="EO59" i="27"/>
  <c r="EK59" i="27"/>
  <c r="EG59" i="27"/>
  <c r="EC59" i="27"/>
  <c r="DY59" i="27"/>
  <c r="DU59" i="27"/>
  <c r="DQ59" i="27"/>
  <c r="DM59" i="27"/>
  <c r="DI59" i="27"/>
  <c r="DE59" i="27"/>
  <c r="EN59" i="27"/>
  <c r="EJ59" i="27"/>
  <c r="EF59" i="27"/>
  <c r="EB59" i="27"/>
  <c r="DX59" i="27"/>
  <c r="DT59" i="27"/>
  <c r="DP59" i="27"/>
  <c r="DL59" i="27"/>
  <c r="DH59" i="27"/>
  <c r="EM59" i="27"/>
  <c r="EE59" i="27"/>
  <c r="DW59" i="27"/>
  <c r="DO59" i="27"/>
  <c r="DG59" i="27"/>
  <c r="EL59" i="27"/>
  <c r="ED59" i="27"/>
  <c r="DV59" i="27"/>
  <c r="DN59" i="27"/>
  <c r="DF59" i="27"/>
  <c r="EQ59" i="27"/>
  <c r="EA59" i="27"/>
  <c r="DK59" i="27"/>
  <c r="EP59" i="27"/>
  <c r="DZ59" i="27"/>
  <c r="DJ59" i="27"/>
  <c r="EI59" i="27"/>
  <c r="DS59" i="27"/>
  <c r="EH59" i="27"/>
  <c r="DR59" i="27"/>
  <c r="EP43" i="27"/>
  <c r="EL43" i="27"/>
  <c r="EH43" i="27"/>
  <c r="ED43" i="27"/>
  <c r="DZ43" i="27"/>
  <c r="DV43" i="27"/>
  <c r="DR43" i="27"/>
  <c r="DN43" i="27"/>
  <c r="DJ43" i="27"/>
  <c r="DF43" i="27"/>
  <c r="EO43" i="27"/>
  <c r="EK43" i="27"/>
  <c r="EG43" i="27"/>
  <c r="EC43" i="27"/>
  <c r="DY43" i="27"/>
  <c r="DU43" i="27"/>
  <c r="DQ43" i="27"/>
  <c r="DM43" i="27"/>
  <c r="DI43" i="27"/>
  <c r="DE43" i="27"/>
  <c r="EQ43" i="27"/>
  <c r="EM43" i="27"/>
  <c r="EI43" i="27"/>
  <c r="EE43" i="27"/>
  <c r="EA43" i="27"/>
  <c r="DW43" i="27"/>
  <c r="DS43" i="27"/>
  <c r="DO43" i="27"/>
  <c r="DK43" i="27"/>
  <c r="DG43" i="27"/>
  <c r="EB43" i="27"/>
  <c r="DL43" i="27"/>
  <c r="EN43" i="27"/>
  <c r="DX43" i="27"/>
  <c r="DH43" i="27"/>
  <c r="EJ43" i="27"/>
  <c r="DT43" i="27"/>
  <c r="EF43" i="27"/>
  <c r="DP43" i="27"/>
  <c r="GF10" i="27"/>
  <c r="GF110" i="27"/>
  <c r="GB110" i="27"/>
  <c r="FX110" i="27"/>
  <c r="FT110" i="27"/>
  <c r="FP110" i="27"/>
  <c r="FL110" i="27"/>
  <c r="FH110" i="27"/>
  <c r="FD110" i="27"/>
  <c r="EZ110" i="27"/>
  <c r="EV110" i="27"/>
  <c r="GI110" i="27"/>
  <c r="GE110" i="27"/>
  <c r="GA110" i="27"/>
  <c r="FW110" i="27"/>
  <c r="FS110" i="27"/>
  <c r="FO110" i="27"/>
  <c r="FK110" i="27"/>
  <c r="FG110" i="27"/>
  <c r="FC110" i="27"/>
  <c r="EY110" i="27"/>
  <c r="GH110" i="27"/>
  <c r="GD110" i="27"/>
  <c r="FZ110" i="27"/>
  <c r="FV110" i="27"/>
  <c r="FR110" i="27"/>
  <c r="FN110" i="27"/>
  <c r="FJ110" i="27"/>
  <c r="FF110" i="27"/>
  <c r="FB110" i="27"/>
  <c r="EX110" i="27"/>
  <c r="FY110" i="27"/>
  <c r="FI110" i="27"/>
  <c r="FU110" i="27"/>
  <c r="FE110" i="27"/>
  <c r="GG110" i="27"/>
  <c r="FQ110" i="27"/>
  <c r="FA110" i="27"/>
  <c r="EW110" i="27"/>
  <c r="GC110" i="27"/>
  <c r="FM110" i="27"/>
  <c r="EO10" i="27"/>
  <c r="DD127" i="27"/>
  <c r="DD94" i="27"/>
  <c r="DD60" i="27"/>
  <c r="EM27" i="27"/>
  <c r="EI27" i="27"/>
  <c r="EE27" i="27"/>
  <c r="EA27" i="27"/>
  <c r="DW27" i="27"/>
  <c r="DS27" i="27"/>
  <c r="DO27" i="27"/>
  <c r="DK27" i="27"/>
  <c r="DG27" i="27"/>
  <c r="EL27" i="27"/>
  <c r="EH27" i="27"/>
  <c r="ED27" i="27"/>
  <c r="DZ27" i="27"/>
  <c r="DV27" i="27"/>
  <c r="DR27" i="27"/>
  <c r="DN27" i="27"/>
  <c r="DJ27" i="27"/>
  <c r="DF27" i="27"/>
  <c r="EK27" i="27"/>
  <c r="EG27" i="27"/>
  <c r="EC27" i="27"/>
  <c r="DY27" i="27"/>
  <c r="DU27" i="27"/>
  <c r="DQ27" i="27"/>
  <c r="DM27" i="27"/>
  <c r="DI27" i="27"/>
  <c r="DE27" i="27"/>
  <c r="EJ27" i="27"/>
  <c r="DT27" i="27"/>
  <c r="EF27" i="27"/>
  <c r="DP27" i="27"/>
  <c r="EB27" i="27"/>
  <c r="DL27" i="27"/>
  <c r="DX27" i="27"/>
  <c r="DH27" i="27"/>
  <c r="ES111" i="27"/>
  <c r="GJ111" i="27"/>
  <c r="GH126" i="27"/>
  <c r="GD126" i="27"/>
  <c r="FZ126" i="27"/>
  <c r="FV126" i="27"/>
  <c r="FR126" i="27"/>
  <c r="FN126" i="27"/>
  <c r="FJ126" i="27"/>
  <c r="FF126" i="27"/>
  <c r="FB126" i="27"/>
  <c r="EX126" i="27"/>
  <c r="GI126" i="27"/>
  <c r="GC126" i="27"/>
  <c r="FX126" i="27"/>
  <c r="FS126" i="27"/>
  <c r="FM126" i="27"/>
  <c r="FH126" i="27"/>
  <c r="FC126" i="27"/>
  <c r="EW126" i="27"/>
  <c r="GB126" i="27"/>
  <c r="FU126" i="27"/>
  <c r="FO126" i="27"/>
  <c r="FG126" i="27"/>
  <c r="EZ126" i="27"/>
  <c r="GG126" i="27"/>
  <c r="GA126" i="27"/>
  <c r="FQ126" i="27"/>
  <c r="FI126" i="27"/>
  <c r="EY126" i="27"/>
  <c r="FY126" i="27"/>
  <c r="FP126" i="27"/>
  <c r="FE126" i="27"/>
  <c r="EV126" i="27"/>
  <c r="GF126" i="27"/>
  <c r="FW126" i="27"/>
  <c r="FL126" i="27"/>
  <c r="FD126" i="27"/>
  <c r="GE126" i="27"/>
  <c r="FT126" i="27"/>
  <c r="FK126" i="27"/>
  <c r="FA126" i="27"/>
  <c r="B36" i="20" l="1"/>
  <c r="D35" i="20"/>
  <c r="G35" i="20" s="1"/>
  <c r="J35" i="20" s="1"/>
  <c r="M35" i="20" s="1"/>
  <c r="P34" i="20"/>
  <c r="R33" i="20"/>
  <c r="U33" i="20" s="1"/>
  <c r="X33" i="20" s="1"/>
  <c r="AA33" i="20" s="1"/>
  <c r="AD34" i="20"/>
  <c r="AF33" i="20"/>
  <c r="AI33" i="20" s="1"/>
  <c r="AL33" i="20" s="1"/>
  <c r="AO33" i="20" s="1"/>
  <c r="ES25" i="31"/>
  <c r="P25" i="31" s="1"/>
  <c r="ES11" i="31"/>
  <c r="P11" i="31" s="1"/>
  <c r="ES126" i="31"/>
  <c r="GJ93" i="31"/>
  <c r="GJ11" i="31"/>
  <c r="Q11" i="31" s="1"/>
  <c r="GJ25" i="31"/>
  <c r="Q25" i="31" s="1"/>
  <c r="GF109" i="31"/>
  <c r="GB109" i="31"/>
  <c r="FX109" i="31"/>
  <c r="FT109" i="31"/>
  <c r="FP109" i="31"/>
  <c r="FL109" i="31"/>
  <c r="FH109" i="31"/>
  <c r="FD109" i="31"/>
  <c r="GH109" i="31"/>
  <c r="GD109" i="31"/>
  <c r="FZ109" i="31"/>
  <c r="FV109" i="31"/>
  <c r="GC109" i="31"/>
  <c r="FU109" i="31"/>
  <c r="FO109" i="31"/>
  <c r="FJ109" i="31"/>
  <c r="FE109" i="31"/>
  <c r="EZ109" i="31"/>
  <c r="EV109" i="31"/>
  <c r="GI109" i="31"/>
  <c r="GA109" i="31"/>
  <c r="FS109" i="31"/>
  <c r="FN109" i="31"/>
  <c r="FI109" i="31"/>
  <c r="FC109" i="31"/>
  <c r="EY109" i="31"/>
  <c r="GG109" i="31"/>
  <c r="FY109" i="31"/>
  <c r="FR109" i="31"/>
  <c r="FM109" i="31"/>
  <c r="FG109" i="31"/>
  <c r="FB109" i="31"/>
  <c r="EX109" i="31"/>
  <c r="GE109" i="31"/>
  <c r="FW109" i="31"/>
  <c r="FQ109" i="31"/>
  <c r="FK109" i="31"/>
  <c r="FF109" i="31"/>
  <c r="FA109" i="31"/>
  <c r="EW109" i="31"/>
  <c r="EN60" i="31"/>
  <c r="EJ60" i="31"/>
  <c r="EF60" i="31"/>
  <c r="EB60" i="31"/>
  <c r="DX60" i="31"/>
  <c r="DT60" i="31"/>
  <c r="DP60" i="31"/>
  <c r="DL60" i="31"/>
  <c r="DH60" i="31"/>
  <c r="EQ60" i="31"/>
  <c r="EM60" i="31"/>
  <c r="EI60" i="31"/>
  <c r="EE60" i="31"/>
  <c r="EA60" i="31"/>
  <c r="DW60" i="31"/>
  <c r="DS60" i="31"/>
  <c r="DO60" i="31"/>
  <c r="DK60" i="31"/>
  <c r="DG60" i="31"/>
  <c r="EP60" i="31"/>
  <c r="EL60" i="31"/>
  <c r="EH60" i="31"/>
  <c r="ED60" i="31"/>
  <c r="DZ60" i="31"/>
  <c r="DV60" i="31"/>
  <c r="DR60" i="31"/>
  <c r="DN60" i="31"/>
  <c r="DJ60" i="31"/>
  <c r="DF60" i="31"/>
  <c r="EO60" i="31"/>
  <c r="EK60" i="31"/>
  <c r="EG60" i="31"/>
  <c r="EC60" i="31"/>
  <c r="DY60" i="31"/>
  <c r="DU60" i="31"/>
  <c r="DQ60" i="31"/>
  <c r="DM60" i="31"/>
  <c r="DI60" i="31"/>
  <c r="DE60" i="31"/>
  <c r="N29" i="31"/>
  <c r="O30" i="31"/>
  <c r="DD29" i="31"/>
  <c r="EU29" i="31"/>
  <c r="EN42" i="31"/>
  <c r="EJ42" i="31"/>
  <c r="EF42" i="31"/>
  <c r="EB42" i="31"/>
  <c r="DX42" i="31"/>
  <c r="DT42" i="31"/>
  <c r="DP42" i="31"/>
  <c r="DL42" i="31"/>
  <c r="DH42" i="31"/>
  <c r="EP42" i="31"/>
  <c r="EL42" i="31"/>
  <c r="EH42" i="31"/>
  <c r="ED42" i="31"/>
  <c r="DZ42" i="31"/>
  <c r="DV42" i="31"/>
  <c r="DR42" i="31"/>
  <c r="DN42" i="31"/>
  <c r="DJ42" i="31"/>
  <c r="DF42" i="31"/>
  <c r="EM42" i="31"/>
  <c r="EE42" i="31"/>
  <c r="DW42" i="31"/>
  <c r="DO42" i="31"/>
  <c r="DG42" i="31"/>
  <c r="EK42" i="31"/>
  <c r="EC42" i="31"/>
  <c r="DU42" i="31"/>
  <c r="DM42" i="31"/>
  <c r="DE42" i="31"/>
  <c r="EQ42" i="31"/>
  <c r="EI42" i="31"/>
  <c r="EA42" i="31"/>
  <c r="DS42" i="31"/>
  <c r="DK42" i="31"/>
  <c r="DQ42" i="31"/>
  <c r="EO42" i="31"/>
  <c r="DI42" i="31"/>
  <c r="EG42" i="31"/>
  <c r="DY42" i="31"/>
  <c r="ES59" i="31"/>
  <c r="EU7" i="31"/>
  <c r="N7" i="31"/>
  <c r="O6" i="31"/>
  <c r="DD7" i="31"/>
  <c r="ES77" i="31"/>
  <c r="GJ77" i="31"/>
  <c r="EO27" i="31"/>
  <c r="ER94" i="31"/>
  <c r="EN94" i="31"/>
  <c r="EJ94" i="31"/>
  <c r="EF94" i="31"/>
  <c r="EB94" i="31"/>
  <c r="DX94" i="31"/>
  <c r="DT94" i="31"/>
  <c r="DP94" i="31"/>
  <c r="DL94" i="31"/>
  <c r="DH94" i="31"/>
  <c r="EQ94" i="31"/>
  <c r="EM94" i="31"/>
  <c r="EI94" i="31"/>
  <c r="EE94" i="31"/>
  <c r="EA94" i="31"/>
  <c r="DW94" i="31"/>
  <c r="DS94" i="31"/>
  <c r="DO94" i="31"/>
  <c r="DK94" i="31"/>
  <c r="DG94" i="31"/>
  <c r="EP94" i="31"/>
  <c r="EL94" i="31"/>
  <c r="EH94" i="31"/>
  <c r="ED94" i="31"/>
  <c r="DZ94" i="31"/>
  <c r="DV94" i="31"/>
  <c r="DR94" i="31"/>
  <c r="DN94" i="31"/>
  <c r="DJ94" i="31"/>
  <c r="DF94" i="31"/>
  <c r="EO94" i="31"/>
  <c r="EK94" i="31"/>
  <c r="EG94" i="31"/>
  <c r="EC94" i="31"/>
  <c r="DY94" i="31"/>
  <c r="DU94" i="31"/>
  <c r="DQ94" i="31"/>
  <c r="DM94" i="31"/>
  <c r="DI94" i="31"/>
  <c r="DE94" i="31"/>
  <c r="ES43" i="31"/>
  <c r="EU128" i="31"/>
  <c r="EU95" i="31"/>
  <c r="EU61" i="31"/>
  <c r="GD28" i="31"/>
  <c r="FZ28" i="31"/>
  <c r="FV28" i="31"/>
  <c r="FR28" i="31"/>
  <c r="FN28" i="31"/>
  <c r="FJ28" i="31"/>
  <c r="FF28" i="31"/>
  <c r="FB28" i="31"/>
  <c r="EX28" i="31"/>
  <c r="GB28" i="31"/>
  <c r="FX28" i="31"/>
  <c r="FT28" i="31"/>
  <c r="FP28" i="31"/>
  <c r="FL28" i="31"/>
  <c r="FH28" i="31"/>
  <c r="FD28" i="31"/>
  <c r="EZ28" i="31"/>
  <c r="EV28" i="31"/>
  <c r="GA28" i="31"/>
  <c r="FS28" i="31"/>
  <c r="FK28" i="31"/>
  <c r="FC28" i="31"/>
  <c r="FY28" i="31"/>
  <c r="FQ28" i="31"/>
  <c r="FI28" i="31"/>
  <c r="FA28" i="31"/>
  <c r="FW28" i="31"/>
  <c r="FO28" i="31"/>
  <c r="FG28" i="31"/>
  <c r="EY28" i="31"/>
  <c r="GC28" i="31"/>
  <c r="FU28" i="31"/>
  <c r="FM28" i="31"/>
  <c r="FE28" i="31"/>
  <c r="EW28" i="31"/>
  <c r="EP76" i="31"/>
  <c r="EL76" i="31"/>
  <c r="EH76" i="31"/>
  <c r="ED76" i="31"/>
  <c r="DZ76" i="31"/>
  <c r="DV76" i="31"/>
  <c r="DR76" i="31"/>
  <c r="DN76" i="31"/>
  <c r="DJ76" i="31"/>
  <c r="DF76" i="31"/>
  <c r="EO76" i="31"/>
  <c r="EK76" i="31"/>
  <c r="EG76" i="31"/>
  <c r="EC76" i="31"/>
  <c r="DY76" i="31"/>
  <c r="DU76" i="31"/>
  <c r="DQ76" i="31"/>
  <c r="DM76" i="31"/>
  <c r="DI76" i="31"/>
  <c r="DE76" i="31"/>
  <c r="ER76" i="31"/>
  <c r="EN76" i="31"/>
  <c r="EJ76" i="31"/>
  <c r="EF76" i="31"/>
  <c r="EB76" i="31"/>
  <c r="DX76" i="31"/>
  <c r="DT76" i="31"/>
  <c r="DP76" i="31"/>
  <c r="DL76" i="31"/>
  <c r="DH76" i="31"/>
  <c r="EM76" i="31"/>
  <c r="DW76" i="31"/>
  <c r="DG76" i="31"/>
  <c r="EI76" i="31"/>
  <c r="DS76" i="31"/>
  <c r="EE76" i="31"/>
  <c r="DO76" i="31"/>
  <c r="EQ76" i="31"/>
  <c r="EA76" i="31"/>
  <c r="DK76" i="31"/>
  <c r="ES110" i="31"/>
  <c r="GJ110" i="31"/>
  <c r="EU108" i="31"/>
  <c r="EU75" i="31"/>
  <c r="EU41" i="31"/>
  <c r="FG8" i="31"/>
  <c r="GD8" i="31"/>
  <c r="FZ8" i="31"/>
  <c r="FV8" i="31"/>
  <c r="FR8" i="31"/>
  <c r="FN8" i="31"/>
  <c r="FJ8" i="31"/>
  <c r="FF8" i="31"/>
  <c r="FB8" i="31"/>
  <c r="EX8" i="31"/>
  <c r="GA8" i="31"/>
  <c r="FW8" i="31"/>
  <c r="FS8" i="31"/>
  <c r="FO8" i="31"/>
  <c r="FK8" i="31"/>
  <c r="FC8" i="31"/>
  <c r="EY8" i="31"/>
  <c r="GC8" i="31"/>
  <c r="FY8" i="31"/>
  <c r="FU8" i="31"/>
  <c r="FQ8" i="31"/>
  <c r="FM8" i="31"/>
  <c r="FI8" i="31"/>
  <c r="FE8" i="31"/>
  <c r="FA8" i="31"/>
  <c r="EW8" i="31"/>
  <c r="GB8" i="31"/>
  <c r="FX8" i="31"/>
  <c r="FT8" i="31"/>
  <c r="FP8" i="31"/>
  <c r="FL8" i="31"/>
  <c r="FH8" i="31"/>
  <c r="FD8" i="31"/>
  <c r="EZ8" i="31"/>
  <c r="EV8" i="31"/>
  <c r="GH60" i="31"/>
  <c r="GD60" i="31"/>
  <c r="FZ60" i="31"/>
  <c r="FV60" i="31"/>
  <c r="FR60" i="31"/>
  <c r="FN60" i="31"/>
  <c r="FJ60" i="31"/>
  <c r="FF60" i="31"/>
  <c r="FB60" i="31"/>
  <c r="EX60" i="31"/>
  <c r="GG60" i="31"/>
  <c r="GC60" i="31"/>
  <c r="FY60" i="31"/>
  <c r="FU60" i="31"/>
  <c r="FQ60" i="31"/>
  <c r="FM60" i="31"/>
  <c r="FI60" i="31"/>
  <c r="FE60" i="31"/>
  <c r="FA60" i="31"/>
  <c r="EW60" i="31"/>
  <c r="GF60" i="31"/>
  <c r="GB60" i="31"/>
  <c r="FX60" i="31"/>
  <c r="FT60" i="31"/>
  <c r="FP60" i="31"/>
  <c r="FL60" i="31"/>
  <c r="FH60" i="31"/>
  <c r="FD60" i="31"/>
  <c r="EZ60" i="31"/>
  <c r="EV60" i="31"/>
  <c r="GE60" i="31"/>
  <c r="GA60" i="31"/>
  <c r="FW60" i="31"/>
  <c r="FS60" i="31"/>
  <c r="FO60" i="31"/>
  <c r="FK60" i="31"/>
  <c r="FG60" i="31"/>
  <c r="FC60" i="31"/>
  <c r="EY60" i="31"/>
  <c r="GH42" i="31"/>
  <c r="GD42" i="31"/>
  <c r="FZ42" i="31"/>
  <c r="FV42" i="31"/>
  <c r="FR42" i="31"/>
  <c r="FN42" i="31"/>
  <c r="FJ42" i="31"/>
  <c r="FF42" i="31"/>
  <c r="FB42" i="31"/>
  <c r="EX42" i="31"/>
  <c r="GF42" i="31"/>
  <c r="GB42" i="31"/>
  <c r="FX42" i="31"/>
  <c r="FT42" i="31"/>
  <c r="FP42" i="31"/>
  <c r="FL42" i="31"/>
  <c r="FH42" i="31"/>
  <c r="FD42" i="31"/>
  <c r="EZ42" i="31"/>
  <c r="EV42" i="31"/>
  <c r="GC42" i="31"/>
  <c r="FU42" i="31"/>
  <c r="FM42" i="31"/>
  <c r="FE42" i="31"/>
  <c r="EW42" i="31"/>
  <c r="GA42" i="31"/>
  <c r="FS42" i="31"/>
  <c r="FK42" i="31"/>
  <c r="FC42" i="31"/>
  <c r="GG42" i="31"/>
  <c r="FY42" i="31"/>
  <c r="FQ42" i="31"/>
  <c r="FI42" i="31"/>
  <c r="FA42" i="31"/>
  <c r="GE42" i="31"/>
  <c r="EY42" i="31"/>
  <c r="FW42" i="31"/>
  <c r="FO42" i="31"/>
  <c r="FG42" i="31"/>
  <c r="EQ127" i="31"/>
  <c r="EM127" i="31"/>
  <c r="EI127" i="31"/>
  <c r="EE127" i="31"/>
  <c r="EA127" i="31"/>
  <c r="DW127" i="31"/>
  <c r="DS127" i="31"/>
  <c r="DO127" i="31"/>
  <c r="DK127" i="31"/>
  <c r="DG127" i="31"/>
  <c r="EN127" i="31"/>
  <c r="EH127" i="31"/>
  <c r="EC127" i="31"/>
  <c r="DX127" i="31"/>
  <c r="DR127" i="31"/>
  <c r="DM127" i="31"/>
  <c r="DH127" i="31"/>
  <c r="ER127" i="31"/>
  <c r="EL127" i="31"/>
  <c r="EG127" i="31"/>
  <c r="EB127" i="31"/>
  <c r="DV127" i="31"/>
  <c r="DQ127" i="31"/>
  <c r="DL127" i="31"/>
  <c r="DF127" i="31"/>
  <c r="EJ127" i="31"/>
  <c r="DY127" i="31"/>
  <c r="DN127" i="31"/>
  <c r="EP127" i="31"/>
  <c r="EF127" i="31"/>
  <c r="DU127" i="31"/>
  <c r="DJ127" i="31"/>
  <c r="EO127" i="31"/>
  <c r="ED127" i="31"/>
  <c r="DT127" i="31"/>
  <c r="DI127" i="31"/>
  <c r="EK127" i="31"/>
  <c r="DZ127" i="31"/>
  <c r="DP127" i="31"/>
  <c r="DE127" i="31"/>
  <c r="GJ43" i="31"/>
  <c r="EQ109" i="31"/>
  <c r="EM109" i="31"/>
  <c r="EI109" i="31"/>
  <c r="EE109" i="31"/>
  <c r="EA109" i="31"/>
  <c r="DW109" i="31"/>
  <c r="DS109" i="31"/>
  <c r="DO109" i="31"/>
  <c r="DK109" i="31"/>
  <c r="DG109" i="31"/>
  <c r="EP109" i="31"/>
  <c r="EL109" i="31"/>
  <c r="EH109" i="31"/>
  <c r="ED109" i="31"/>
  <c r="DZ109" i="31"/>
  <c r="DV109" i="31"/>
  <c r="DR109" i="31"/>
  <c r="DN109" i="31"/>
  <c r="DJ109" i="31"/>
  <c r="DF109" i="31"/>
  <c r="EO109" i="31"/>
  <c r="EK109" i="31"/>
  <c r="EG109" i="31"/>
  <c r="EC109" i="31"/>
  <c r="DY109" i="31"/>
  <c r="DU109" i="31"/>
  <c r="DQ109" i="31"/>
  <c r="DM109" i="31"/>
  <c r="DI109" i="31"/>
  <c r="DE109" i="31"/>
  <c r="ER109" i="31"/>
  <c r="EN109" i="31"/>
  <c r="EJ109" i="31"/>
  <c r="EF109" i="31"/>
  <c r="EB109" i="31"/>
  <c r="DX109" i="31"/>
  <c r="DT109" i="31"/>
  <c r="DP109" i="31"/>
  <c r="DL109" i="31"/>
  <c r="DH109" i="31"/>
  <c r="GJ59" i="31"/>
  <c r="GF27" i="31"/>
  <c r="GG94" i="31"/>
  <c r="GC94" i="31"/>
  <c r="FY94" i="31"/>
  <c r="FU94" i="31"/>
  <c r="FQ94" i="31"/>
  <c r="FM94" i="31"/>
  <c r="FI94" i="31"/>
  <c r="FE94" i="31"/>
  <c r="FA94" i="31"/>
  <c r="EW94" i="31"/>
  <c r="GF94" i="31"/>
  <c r="GB94" i="31"/>
  <c r="FX94" i="31"/>
  <c r="FT94" i="31"/>
  <c r="FP94" i="31"/>
  <c r="FL94" i="31"/>
  <c r="FH94" i="31"/>
  <c r="FD94" i="31"/>
  <c r="EZ94" i="31"/>
  <c r="EV94" i="31"/>
  <c r="GI94" i="31"/>
  <c r="GE94" i="31"/>
  <c r="GA94" i="31"/>
  <c r="FW94" i="31"/>
  <c r="FS94" i="31"/>
  <c r="FO94" i="31"/>
  <c r="FK94" i="31"/>
  <c r="FG94" i="31"/>
  <c r="FC94" i="31"/>
  <c r="EY94" i="31"/>
  <c r="GH94" i="31"/>
  <c r="GD94" i="31"/>
  <c r="FZ94" i="31"/>
  <c r="FV94" i="31"/>
  <c r="FR94" i="31"/>
  <c r="FN94" i="31"/>
  <c r="FJ94" i="31"/>
  <c r="FF94" i="31"/>
  <c r="FB94" i="31"/>
  <c r="EX94" i="31"/>
  <c r="GF9" i="31"/>
  <c r="GI76" i="31"/>
  <c r="GE76" i="31"/>
  <c r="GA76" i="31"/>
  <c r="FW76" i="31"/>
  <c r="FS76" i="31"/>
  <c r="FO76" i="31"/>
  <c r="FK76" i="31"/>
  <c r="FG76" i="31"/>
  <c r="FC76" i="31"/>
  <c r="EY76" i="31"/>
  <c r="GH76" i="31"/>
  <c r="GD76" i="31"/>
  <c r="FZ76" i="31"/>
  <c r="FV76" i="31"/>
  <c r="FR76" i="31"/>
  <c r="FN76" i="31"/>
  <c r="FJ76" i="31"/>
  <c r="FF76" i="31"/>
  <c r="FB76" i="31"/>
  <c r="EX76" i="31"/>
  <c r="GG76" i="31"/>
  <c r="GC76" i="31"/>
  <c r="FY76" i="31"/>
  <c r="FU76" i="31"/>
  <c r="FQ76" i="31"/>
  <c r="FM76" i="31"/>
  <c r="FI76" i="31"/>
  <c r="FE76" i="31"/>
  <c r="FA76" i="31"/>
  <c r="EW76" i="31"/>
  <c r="FT76" i="31"/>
  <c r="FD76" i="31"/>
  <c r="GF76" i="31"/>
  <c r="FP76" i="31"/>
  <c r="EZ76" i="31"/>
  <c r="GB76" i="31"/>
  <c r="FL76" i="31"/>
  <c r="EV76" i="31"/>
  <c r="FX76" i="31"/>
  <c r="FH76" i="31"/>
  <c r="GJ126" i="31"/>
  <c r="DD128" i="31"/>
  <c r="DD95" i="31"/>
  <c r="DD61" i="31"/>
  <c r="EK28" i="31"/>
  <c r="EG28" i="31"/>
  <c r="EC28" i="31"/>
  <c r="DY28" i="31"/>
  <c r="DU28" i="31"/>
  <c r="DQ28" i="31"/>
  <c r="DM28" i="31"/>
  <c r="DI28" i="31"/>
  <c r="DE28" i="31"/>
  <c r="EM28" i="31"/>
  <c r="EI28" i="31"/>
  <c r="EE28" i="31"/>
  <c r="EA28" i="31"/>
  <c r="DW28" i="31"/>
  <c r="DS28" i="31"/>
  <c r="DO28" i="31"/>
  <c r="DK28" i="31"/>
  <c r="DG28" i="31"/>
  <c r="EH28" i="31"/>
  <c r="DZ28" i="31"/>
  <c r="DR28" i="31"/>
  <c r="DJ28" i="31"/>
  <c r="EF28" i="31"/>
  <c r="DX28" i="31"/>
  <c r="DP28" i="31"/>
  <c r="DH28" i="31"/>
  <c r="EL28" i="31"/>
  <c r="ED28" i="31"/>
  <c r="DV28" i="31"/>
  <c r="DN28" i="31"/>
  <c r="DF28" i="31"/>
  <c r="EJ28" i="31"/>
  <c r="EB28" i="31"/>
  <c r="DT28" i="31"/>
  <c r="DL28" i="31"/>
  <c r="ES93" i="31"/>
  <c r="EO9" i="31"/>
  <c r="DD108" i="31"/>
  <c r="DD75" i="31"/>
  <c r="DD41" i="31"/>
  <c r="EL8" i="31"/>
  <c r="EH8" i="31"/>
  <c r="DZ8" i="31"/>
  <c r="DR8" i="31"/>
  <c r="EK8" i="31"/>
  <c r="EG8" i="31"/>
  <c r="EC8" i="31"/>
  <c r="DY8" i="31"/>
  <c r="DU8" i="31"/>
  <c r="DQ8" i="31"/>
  <c r="DM8" i="31"/>
  <c r="DI8" i="31"/>
  <c r="DE8" i="31"/>
  <c r="ED8" i="31"/>
  <c r="DV8" i="31"/>
  <c r="DN8" i="31"/>
  <c r="DJ8" i="31"/>
  <c r="DF8" i="31"/>
  <c r="EJ8" i="31"/>
  <c r="EF8" i="31"/>
  <c r="EB8" i="31"/>
  <c r="DX8" i="31"/>
  <c r="DT8" i="31"/>
  <c r="DP8" i="31"/>
  <c r="DL8" i="31"/>
  <c r="DH8" i="31"/>
  <c r="DO8" i="31"/>
  <c r="EM8" i="31"/>
  <c r="EI8" i="31"/>
  <c r="EE8" i="31"/>
  <c r="EA8" i="31"/>
  <c r="DW8" i="31"/>
  <c r="DS8" i="31"/>
  <c r="DK8" i="31"/>
  <c r="DG8" i="31"/>
  <c r="GF127" i="31"/>
  <c r="GB127" i="31"/>
  <c r="FX127" i="31"/>
  <c r="FT127" i="31"/>
  <c r="FP127" i="31"/>
  <c r="FL127" i="31"/>
  <c r="FH127" i="31"/>
  <c r="FD127" i="31"/>
  <c r="EZ127" i="31"/>
  <c r="EV127" i="31"/>
  <c r="GE127" i="31"/>
  <c r="FZ127" i="31"/>
  <c r="FU127" i="31"/>
  <c r="FO127" i="31"/>
  <c r="FJ127" i="31"/>
  <c r="FE127" i="31"/>
  <c r="EY127" i="31"/>
  <c r="GI127" i="31"/>
  <c r="GD127" i="31"/>
  <c r="FY127" i="31"/>
  <c r="FS127" i="31"/>
  <c r="FN127" i="31"/>
  <c r="FI127" i="31"/>
  <c r="FC127" i="31"/>
  <c r="EX127" i="31"/>
  <c r="GA127" i="31"/>
  <c r="FQ127" i="31"/>
  <c r="FF127" i="31"/>
  <c r="GH127" i="31"/>
  <c r="FW127" i="31"/>
  <c r="FM127" i="31"/>
  <c r="FB127" i="31"/>
  <c r="GG127" i="31"/>
  <c r="FV127" i="31"/>
  <c r="FK127" i="31"/>
  <c r="FA127" i="31"/>
  <c r="GC127" i="31"/>
  <c r="FR127" i="31"/>
  <c r="FG127" i="31"/>
  <c r="EW127" i="31"/>
  <c r="ES25" i="27"/>
  <c r="P25" i="27" s="1"/>
  <c r="ES11" i="27"/>
  <c r="P11" i="27" s="1"/>
  <c r="GJ25" i="27"/>
  <c r="Q25" i="27" s="1"/>
  <c r="GJ11" i="27"/>
  <c r="Q11" i="27" s="1"/>
  <c r="GJ110" i="27"/>
  <c r="GH76" i="27"/>
  <c r="GD76" i="27"/>
  <c r="FZ76" i="27"/>
  <c r="FV76" i="27"/>
  <c r="FR76" i="27"/>
  <c r="FN76" i="27"/>
  <c r="FJ76" i="27"/>
  <c r="FF76" i="27"/>
  <c r="FB76" i="27"/>
  <c r="EX76" i="27"/>
  <c r="GG76" i="27"/>
  <c r="GC76" i="27"/>
  <c r="FY76" i="27"/>
  <c r="FU76" i="27"/>
  <c r="FQ76" i="27"/>
  <c r="FM76" i="27"/>
  <c r="FI76" i="27"/>
  <c r="FE76" i="27"/>
  <c r="FA76" i="27"/>
  <c r="EW76" i="27"/>
  <c r="GF76" i="27"/>
  <c r="GB76" i="27"/>
  <c r="FX76" i="27"/>
  <c r="FT76" i="27"/>
  <c r="FP76" i="27"/>
  <c r="FL76" i="27"/>
  <c r="FH76" i="27"/>
  <c r="FD76" i="27"/>
  <c r="EZ76" i="27"/>
  <c r="EV76" i="27"/>
  <c r="FW76" i="27"/>
  <c r="FG76" i="27"/>
  <c r="GE76" i="27"/>
  <c r="FO76" i="27"/>
  <c r="EY76" i="27"/>
  <c r="GA76" i="27"/>
  <c r="FK76" i="27"/>
  <c r="GI76" i="27"/>
  <c r="FS76" i="27"/>
  <c r="FC76" i="27"/>
  <c r="EU128" i="27"/>
  <c r="EU95" i="27"/>
  <c r="EU61" i="27"/>
  <c r="GB28" i="27"/>
  <c r="FX28" i="27"/>
  <c r="FT28" i="27"/>
  <c r="FP28" i="27"/>
  <c r="FL28" i="27"/>
  <c r="FH28" i="27"/>
  <c r="FD28" i="27"/>
  <c r="EZ28" i="27"/>
  <c r="EV28" i="27"/>
  <c r="GA28" i="27"/>
  <c r="FW28" i="27"/>
  <c r="FS28" i="27"/>
  <c r="FO28" i="27"/>
  <c r="FK28" i="27"/>
  <c r="FG28" i="27"/>
  <c r="FC28" i="27"/>
  <c r="EY28" i="27"/>
  <c r="GD28" i="27"/>
  <c r="FZ28" i="27"/>
  <c r="FV28" i="27"/>
  <c r="FR28" i="27"/>
  <c r="FN28" i="27"/>
  <c r="FJ28" i="27"/>
  <c r="FF28" i="27"/>
  <c r="FB28" i="27"/>
  <c r="EX28" i="27"/>
  <c r="GC28" i="27"/>
  <c r="FM28" i="27"/>
  <c r="EW28" i="27"/>
  <c r="FY28" i="27"/>
  <c r="FI28" i="27"/>
  <c r="FU28" i="27"/>
  <c r="FE28" i="27"/>
  <c r="FQ28" i="27"/>
  <c r="FA28" i="27"/>
  <c r="EN42" i="27"/>
  <c r="EJ42" i="27"/>
  <c r="EF42" i="27"/>
  <c r="EB42" i="27"/>
  <c r="DX42" i="27"/>
  <c r="DT42" i="27"/>
  <c r="DP42" i="27"/>
  <c r="DL42" i="27"/>
  <c r="DH42" i="27"/>
  <c r="EO42" i="27"/>
  <c r="EK42" i="27"/>
  <c r="EG42" i="27"/>
  <c r="EC42" i="27"/>
  <c r="DY42" i="27"/>
  <c r="DU42" i="27"/>
  <c r="DQ42" i="27"/>
  <c r="EL42" i="27"/>
  <c r="ED42" i="27"/>
  <c r="DV42" i="27"/>
  <c r="DN42" i="27"/>
  <c r="DI42" i="27"/>
  <c r="EQ42" i="27"/>
  <c r="EI42" i="27"/>
  <c r="EA42" i="27"/>
  <c r="DS42" i="27"/>
  <c r="DM42" i="27"/>
  <c r="DG42" i="27"/>
  <c r="EP42" i="27"/>
  <c r="EH42" i="27"/>
  <c r="DZ42" i="27"/>
  <c r="DR42" i="27"/>
  <c r="DK42" i="27"/>
  <c r="DF42" i="27"/>
  <c r="DO42" i="27"/>
  <c r="EM42" i="27"/>
  <c r="DJ42" i="27"/>
  <c r="EE42" i="27"/>
  <c r="DE42" i="27"/>
  <c r="DW42" i="27"/>
  <c r="GF127" i="27"/>
  <c r="GB127" i="27"/>
  <c r="FX127" i="27"/>
  <c r="FT127" i="27"/>
  <c r="FP127" i="27"/>
  <c r="FL127" i="27"/>
  <c r="FH127" i="27"/>
  <c r="FD127" i="27"/>
  <c r="EZ127" i="27"/>
  <c r="EV127" i="27"/>
  <c r="GG127" i="27"/>
  <c r="GA127" i="27"/>
  <c r="FV127" i="27"/>
  <c r="FQ127" i="27"/>
  <c r="FK127" i="27"/>
  <c r="FF127" i="27"/>
  <c r="FA127" i="27"/>
  <c r="GH127" i="27"/>
  <c r="FZ127" i="27"/>
  <c r="FS127" i="27"/>
  <c r="FM127" i="27"/>
  <c r="FE127" i="27"/>
  <c r="EX127" i="27"/>
  <c r="GE127" i="27"/>
  <c r="FY127" i="27"/>
  <c r="FR127" i="27"/>
  <c r="FJ127" i="27"/>
  <c r="FC127" i="27"/>
  <c r="EW127" i="27"/>
  <c r="FW127" i="27"/>
  <c r="FI127" i="27"/>
  <c r="GI127" i="27"/>
  <c r="FU127" i="27"/>
  <c r="FG127" i="27"/>
  <c r="GD127" i="27"/>
  <c r="FO127" i="27"/>
  <c r="FB127" i="27"/>
  <c r="GC127" i="27"/>
  <c r="FN127" i="27"/>
  <c r="EY127" i="27"/>
  <c r="ES77" i="27"/>
  <c r="ES93" i="27"/>
  <c r="ES59" i="27"/>
  <c r="ES110" i="27"/>
  <c r="GH42" i="27"/>
  <c r="GD42" i="27"/>
  <c r="FZ42" i="27"/>
  <c r="FV42" i="27"/>
  <c r="FR42" i="27"/>
  <c r="FN42" i="27"/>
  <c r="FJ42" i="27"/>
  <c r="FF42" i="27"/>
  <c r="FB42" i="27"/>
  <c r="EX42" i="27"/>
  <c r="GE42" i="27"/>
  <c r="GA42" i="27"/>
  <c r="FW42" i="27"/>
  <c r="FS42" i="27"/>
  <c r="FO42" i="27"/>
  <c r="FK42" i="27"/>
  <c r="FG42" i="27"/>
  <c r="FC42" i="27"/>
  <c r="EY42" i="27"/>
  <c r="GB42" i="27"/>
  <c r="FT42" i="27"/>
  <c r="FL42" i="27"/>
  <c r="FD42" i="27"/>
  <c r="EV42" i="27"/>
  <c r="GG42" i="27"/>
  <c r="FY42" i="27"/>
  <c r="FQ42" i="27"/>
  <c r="FI42" i="27"/>
  <c r="FA42" i="27"/>
  <c r="GF42" i="27"/>
  <c r="FX42" i="27"/>
  <c r="FP42" i="27"/>
  <c r="FH42" i="27"/>
  <c r="EZ42" i="27"/>
  <c r="GC42" i="27"/>
  <c r="EW42" i="27"/>
  <c r="FU42" i="27"/>
  <c r="FM42" i="27"/>
  <c r="FE42" i="27"/>
  <c r="DD128" i="27"/>
  <c r="DD95" i="27"/>
  <c r="DD61" i="27"/>
  <c r="EM28" i="27"/>
  <c r="EI28" i="27"/>
  <c r="EE28" i="27"/>
  <c r="EA28" i="27"/>
  <c r="DW28" i="27"/>
  <c r="DS28" i="27"/>
  <c r="DO28" i="27"/>
  <c r="DK28" i="27"/>
  <c r="DG28" i="27"/>
  <c r="EL28" i="27"/>
  <c r="EH28" i="27"/>
  <c r="ED28" i="27"/>
  <c r="DZ28" i="27"/>
  <c r="DV28" i="27"/>
  <c r="DR28" i="27"/>
  <c r="DN28" i="27"/>
  <c r="DJ28" i="27"/>
  <c r="DF28" i="27"/>
  <c r="EK28" i="27"/>
  <c r="EG28" i="27"/>
  <c r="EC28" i="27"/>
  <c r="DY28" i="27"/>
  <c r="DU28" i="27"/>
  <c r="DQ28" i="27"/>
  <c r="DM28" i="27"/>
  <c r="DI28" i="27"/>
  <c r="DE28" i="27"/>
  <c r="EB28" i="27"/>
  <c r="DL28" i="27"/>
  <c r="DX28" i="27"/>
  <c r="DH28" i="27"/>
  <c r="EJ28" i="27"/>
  <c r="DT28" i="27"/>
  <c r="EF28" i="27"/>
  <c r="DP28" i="27"/>
  <c r="GI94" i="27"/>
  <c r="GE94" i="27"/>
  <c r="GA94" i="27"/>
  <c r="FW94" i="27"/>
  <c r="FS94" i="27"/>
  <c r="FO94" i="27"/>
  <c r="FK94" i="27"/>
  <c r="FG94" i="27"/>
  <c r="FC94" i="27"/>
  <c r="EY94" i="27"/>
  <c r="GG94" i="27"/>
  <c r="GC94" i="27"/>
  <c r="FY94" i="27"/>
  <c r="FU94" i="27"/>
  <c r="FQ94" i="27"/>
  <c r="FM94" i="27"/>
  <c r="FI94" i="27"/>
  <c r="FE94" i="27"/>
  <c r="FA94" i="27"/>
  <c r="EW94" i="27"/>
  <c r="GB94" i="27"/>
  <c r="FT94" i="27"/>
  <c r="FL94" i="27"/>
  <c r="FD94" i="27"/>
  <c r="EV94" i="27"/>
  <c r="GH94" i="27"/>
  <c r="FZ94" i="27"/>
  <c r="FR94" i="27"/>
  <c r="FJ94" i="27"/>
  <c r="FB94" i="27"/>
  <c r="GF94" i="27"/>
  <c r="FX94" i="27"/>
  <c r="FP94" i="27"/>
  <c r="FH94" i="27"/>
  <c r="EZ94" i="27"/>
  <c r="FN94" i="27"/>
  <c r="FF94" i="27"/>
  <c r="GD94" i="27"/>
  <c r="EX94" i="27"/>
  <c r="FV94" i="27"/>
  <c r="DD108" i="27"/>
  <c r="DD75" i="27"/>
  <c r="EK8" i="27"/>
  <c r="EG8" i="27"/>
  <c r="EC8" i="27"/>
  <c r="DY8" i="27"/>
  <c r="DU8" i="27"/>
  <c r="DQ8" i="27"/>
  <c r="DM8" i="27"/>
  <c r="DI8" i="27"/>
  <c r="DE8" i="27"/>
  <c r="EM8" i="27"/>
  <c r="EI8" i="27"/>
  <c r="EE8" i="27"/>
  <c r="EA8" i="27"/>
  <c r="DW8" i="27"/>
  <c r="DS8" i="27"/>
  <c r="DO8" i="27"/>
  <c r="DK8" i="27"/>
  <c r="DG8" i="27"/>
  <c r="EJ8" i="27"/>
  <c r="EF8" i="27"/>
  <c r="EB8" i="27"/>
  <c r="DX8" i="27"/>
  <c r="DT8" i="27"/>
  <c r="DP8" i="27"/>
  <c r="DL8" i="27"/>
  <c r="DH8" i="27"/>
  <c r="DD41" i="27"/>
  <c r="DZ8" i="27"/>
  <c r="DJ8" i="27"/>
  <c r="EL8" i="27"/>
  <c r="DV8" i="27"/>
  <c r="DF8" i="27"/>
  <c r="ED8" i="27"/>
  <c r="DN8" i="27"/>
  <c r="EH8" i="27"/>
  <c r="DR8" i="27"/>
  <c r="GJ126" i="27"/>
  <c r="GF9" i="27"/>
  <c r="GH109" i="27"/>
  <c r="GD109" i="27"/>
  <c r="FZ109" i="27"/>
  <c r="FV109" i="27"/>
  <c r="FR109" i="27"/>
  <c r="FN109" i="27"/>
  <c r="FJ109" i="27"/>
  <c r="FF109" i="27"/>
  <c r="FB109" i="27"/>
  <c r="EX109" i="27"/>
  <c r="GG109" i="27"/>
  <c r="GC109" i="27"/>
  <c r="FY109" i="27"/>
  <c r="FU109" i="27"/>
  <c r="FQ109" i="27"/>
  <c r="FM109" i="27"/>
  <c r="FI109" i="27"/>
  <c r="FE109" i="27"/>
  <c r="FA109" i="27"/>
  <c r="EW109" i="27"/>
  <c r="GF109" i="27"/>
  <c r="GB109" i="27"/>
  <c r="FX109" i="27"/>
  <c r="FT109" i="27"/>
  <c r="FP109" i="27"/>
  <c r="FL109" i="27"/>
  <c r="FH109" i="27"/>
  <c r="FD109" i="27"/>
  <c r="EZ109" i="27"/>
  <c r="EV109" i="27"/>
  <c r="FW109" i="27"/>
  <c r="FG109" i="27"/>
  <c r="GI109" i="27"/>
  <c r="FS109" i="27"/>
  <c r="FC109" i="27"/>
  <c r="GE109" i="27"/>
  <c r="FO109" i="27"/>
  <c r="EY109" i="27"/>
  <c r="GA109" i="27"/>
  <c r="FK109" i="27"/>
  <c r="EU29" i="27"/>
  <c r="O30" i="27"/>
  <c r="DD29" i="27"/>
  <c r="N29" i="27"/>
  <c r="EO76" i="27"/>
  <c r="EK76" i="27"/>
  <c r="EG76" i="27"/>
  <c r="EC76" i="27"/>
  <c r="DY76" i="27"/>
  <c r="DU76" i="27"/>
  <c r="DQ76" i="27"/>
  <c r="DM76" i="27"/>
  <c r="DI76" i="27"/>
  <c r="DE76" i="27"/>
  <c r="ER76" i="27"/>
  <c r="EN76" i="27"/>
  <c r="EJ76" i="27"/>
  <c r="EF76" i="27"/>
  <c r="EB76" i="27"/>
  <c r="DX76" i="27"/>
  <c r="DT76" i="27"/>
  <c r="DP76" i="27"/>
  <c r="DL76" i="27"/>
  <c r="DH76" i="27"/>
  <c r="EQ76" i="27"/>
  <c r="EM76" i="27"/>
  <c r="EI76" i="27"/>
  <c r="EE76" i="27"/>
  <c r="EA76" i="27"/>
  <c r="DW76" i="27"/>
  <c r="DS76" i="27"/>
  <c r="DO76" i="27"/>
  <c r="DK76" i="27"/>
  <c r="DG76" i="27"/>
  <c r="EP76" i="27"/>
  <c r="DZ76" i="27"/>
  <c r="DJ76" i="27"/>
  <c r="EH76" i="27"/>
  <c r="DR76" i="27"/>
  <c r="ED76" i="27"/>
  <c r="DN76" i="27"/>
  <c r="DV76" i="27"/>
  <c r="DF76" i="27"/>
  <c r="EL76" i="27"/>
  <c r="GJ59" i="27"/>
  <c r="GF27" i="27"/>
  <c r="EO27" i="27"/>
  <c r="EP94" i="27"/>
  <c r="EL94" i="27"/>
  <c r="EH94" i="27"/>
  <c r="ED94" i="27"/>
  <c r="DZ94" i="27"/>
  <c r="DV94" i="27"/>
  <c r="DR94" i="27"/>
  <c r="DN94" i="27"/>
  <c r="DJ94" i="27"/>
  <c r="DF94" i="27"/>
  <c r="ER94" i="27"/>
  <c r="EN94" i="27"/>
  <c r="EJ94" i="27"/>
  <c r="EF94" i="27"/>
  <c r="EB94" i="27"/>
  <c r="DX94" i="27"/>
  <c r="DT94" i="27"/>
  <c r="DP94" i="27"/>
  <c r="DL94" i="27"/>
  <c r="DH94" i="27"/>
  <c r="EM94" i="27"/>
  <c r="EE94" i="27"/>
  <c r="DW94" i="27"/>
  <c r="DO94" i="27"/>
  <c r="DG94" i="27"/>
  <c r="EK94" i="27"/>
  <c r="EC94" i="27"/>
  <c r="DU94" i="27"/>
  <c r="DM94" i="27"/>
  <c r="DE94" i="27"/>
  <c r="EQ94" i="27"/>
  <c r="EI94" i="27"/>
  <c r="EA94" i="27"/>
  <c r="DS94" i="27"/>
  <c r="DK94" i="27"/>
  <c r="EG94" i="27"/>
  <c r="DY94" i="27"/>
  <c r="DQ94" i="27"/>
  <c r="EO94" i="27"/>
  <c r="DI94" i="27"/>
  <c r="O6" i="27"/>
  <c r="DD7" i="27"/>
  <c r="N7" i="27"/>
  <c r="EU7" i="27"/>
  <c r="ES126" i="27"/>
  <c r="EO9" i="27"/>
  <c r="GJ43" i="27"/>
  <c r="EQ127" i="27"/>
  <c r="EM127" i="27"/>
  <c r="EI127" i="27"/>
  <c r="EE127" i="27"/>
  <c r="EA127" i="27"/>
  <c r="DW127" i="27"/>
  <c r="DS127" i="27"/>
  <c r="DO127" i="27"/>
  <c r="DK127" i="27"/>
  <c r="DG127" i="27"/>
  <c r="EO127" i="27"/>
  <c r="EJ127" i="27"/>
  <c r="ED127" i="27"/>
  <c r="DY127" i="27"/>
  <c r="DT127" i="27"/>
  <c r="DN127" i="27"/>
  <c r="DI127" i="27"/>
  <c r="EP127" i="27"/>
  <c r="EH127" i="27"/>
  <c r="EB127" i="27"/>
  <c r="DU127" i="27"/>
  <c r="DM127" i="27"/>
  <c r="DF127" i="27"/>
  <c r="EN127" i="27"/>
  <c r="EG127" i="27"/>
  <c r="DZ127" i="27"/>
  <c r="DR127" i="27"/>
  <c r="DL127" i="27"/>
  <c r="DE127" i="27"/>
  <c r="EF127" i="27"/>
  <c r="DQ127" i="27"/>
  <c r="ER127" i="27"/>
  <c r="EC127" i="27"/>
  <c r="DP127" i="27"/>
  <c r="EL127" i="27"/>
  <c r="DX127" i="27"/>
  <c r="DJ127" i="27"/>
  <c r="DV127" i="27"/>
  <c r="DH127" i="27"/>
  <c r="EK127" i="27"/>
  <c r="EN60" i="27"/>
  <c r="EJ60" i="27"/>
  <c r="EF60" i="27"/>
  <c r="EB60" i="27"/>
  <c r="DX60" i="27"/>
  <c r="DT60" i="27"/>
  <c r="DP60" i="27"/>
  <c r="DL60" i="27"/>
  <c r="DH60" i="27"/>
  <c r="EQ60" i="27"/>
  <c r="EM60" i="27"/>
  <c r="EI60" i="27"/>
  <c r="EE60" i="27"/>
  <c r="EA60" i="27"/>
  <c r="DW60" i="27"/>
  <c r="DS60" i="27"/>
  <c r="DO60" i="27"/>
  <c r="DK60" i="27"/>
  <c r="DG60" i="27"/>
  <c r="EP60" i="27"/>
  <c r="EH60" i="27"/>
  <c r="DZ60" i="27"/>
  <c r="DR60" i="27"/>
  <c r="DJ60" i="27"/>
  <c r="EO60" i="27"/>
  <c r="EG60" i="27"/>
  <c r="DY60" i="27"/>
  <c r="DQ60" i="27"/>
  <c r="DI60" i="27"/>
  <c r="ED60" i="27"/>
  <c r="DN60" i="27"/>
  <c r="EC60" i="27"/>
  <c r="DM60" i="27"/>
  <c r="EL60" i="27"/>
  <c r="DV60" i="27"/>
  <c r="DF60" i="27"/>
  <c r="EK60" i="27"/>
  <c r="DU60" i="27"/>
  <c r="DE60" i="27"/>
  <c r="ES43" i="27"/>
  <c r="EU108" i="27"/>
  <c r="EU75" i="27"/>
  <c r="EU41" i="27"/>
  <c r="GD8" i="27"/>
  <c r="FZ8" i="27"/>
  <c r="FV8" i="27"/>
  <c r="FR8" i="27"/>
  <c r="FN8" i="27"/>
  <c r="FJ8" i="27"/>
  <c r="FF8" i="27"/>
  <c r="FB8" i="27"/>
  <c r="EX8" i="27"/>
  <c r="GB8" i="27"/>
  <c r="FX8" i="27"/>
  <c r="FT8" i="27"/>
  <c r="FP8" i="27"/>
  <c r="FL8" i="27"/>
  <c r="FH8" i="27"/>
  <c r="FD8" i="27"/>
  <c r="EZ8" i="27"/>
  <c r="EV8" i="27"/>
  <c r="GC8" i="27"/>
  <c r="FY8" i="27"/>
  <c r="FU8" i="27"/>
  <c r="FQ8" i="27"/>
  <c r="FM8" i="27"/>
  <c r="FI8" i="27"/>
  <c r="FE8" i="27"/>
  <c r="FA8" i="27"/>
  <c r="EW8" i="27"/>
  <c r="GA8" i="27"/>
  <c r="FK8" i="27"/>
  <c r="FW8" i="27"/>
  <c r="FG8" i="27"/>
  <c r="FO8" i="27"/>
  <c r="EY8" i="27"/>
  <c r="FS8" i="27"/>
  <c r="FC8" i="27"/>
  <c r="GJ93" i="27"/>
  <c r="GJ77" i="27"/>
  <c r="EO109" i="27"/>
  <c r="EK109" i="27"/>
  <c r="EG109" i="27"/>
  <c r="EC109" i="27"/>
  <c r="DY109" i="27"/>
  <c r="DU109" i="27"/>
  <c r="DQ109" i="27"/>
  <c r="DM109" i="27"/>
  <c r="DI109" i="27"/>
  <c r="DE109" i="27"/>
  <c r="ER109" i="27"/>
  <c r="EN109" i="27"/>
  <c r="EJ109" i="27"/>
  <c r="EF109" i="27"/>
  <c r="EB109" i="27"/>
  <c r="DX109" i="27"/>
  <c r="DT109" i="27"/>
  <c r="DP109" i="27"/>
  <c r="DL109" i="27"/>
  <c r="DH109" i="27"/>
  <c r="EQ109" i="27"/>
  <c r="EM109" i="27"/>
  <c r="EI109" i="27"/>
  <c r="EE109" i="27"/>
  <c r="EA109" i="27"/>
  <c r="DW109" i="27"/>
  <c r="DS109" i="27"/>
  <c r="DO109" i="27"/>
  <c r="DK109" i="27"/>
  <c r="DG109" i="27"/>
  <c r="EP109" i="27"/>
  <c r="DZ109" i="27"/>
  <c r="DJ109" i="27"/>
  <c r="EL109" i="27"/>
  <c r="DV109" i="27"/>
  <c r="DF109" i="27"/>
  <c r="EH109" i="27"/>
  <c r="DR109" i="27"/>
  <c r="ED109" i="27"/>
  <c r="DN109" i="27"/>
  <c r="GH60" i="27"/>
  <c r="GD60" i="27"/>
  <c r="FZ60" i="27"/>
  <c r="FV60" i="27"/>
  <c r="FR60" i="27"/>
  <c r="FN60" i="27"/>
  <c r="FJ60" i="27"/>
  <c r="FF60" i="27"/>
  <c r="FB60" i="27"/>
  <c r="EX60" i="27"/>
  <c r="GG60" i="27"/>
  <c r="GC60" i="27"/>
  <c r="FY60" i="27"/>
  <c r="FU60" i="27"/>
  <c r="FQ60" i="27"/>
  <c r="FM60" i="27"/>
  <c r="FI60" i="27"/>
  <c r="FE60" i="27"/>
  <c r="FA60" i="27"/>
  <c r="EW60" i="27"/>
  <c r="GF60" i="27"/>
  <c r="FX60" i="27"/>
  <c r="FP60" i="27"/>
  <c r="FH60" i="27"/>
  <c r="EZ60" i="27"/>
  <c r="GE60" i="27"/>
  <c r="FW60" i="27"/>
  <c r="FO60" i="27"/>
  <c r="FG60" i="27"/>
  <c r="EY60" i="27"/>
  <c r="GB60" i="27"/>
  <c r="FL60" i="27"/>
  <c r="EV60" i="27"/>
  <c r="GA60" i="27"/>
  <c r="FK60" i="27"/>
  <c r="FT60" i="27"/>
  <c r="FD60" i="27"/>
  <c r="FS60" i="27"/>
  <c r="FC60" i="27"/>
  <c r="D36" i="20" l="1"/>
  <c r="G36" i="20" s="1"/>
  <c r="J36" i="20" s="1"/>
  <c r="M36" i="20" s="1"/>
  <c r="B37" i="20"/>
  <c r="AF34" i="20"/>
  <c r="AI34" i="20" s="1"/>
  <c r="AL34" i="20" s="1"/>
  <c r="AO34" i="20" s="1"/>
  <c r="AD35" i="20"/>
  <c r="P35" i="20"/>
  <c r="R34" i="20"/>
  <c r="U34" i="20" s="1"/>
  <c r="X34" i="20" s="1"/>
  <c r="AA34" i="20" s="1"/>
  <c r="ES127" i="31"/>
  <c r="ES26" i="31"/>
  <c r="P26" i="31" s="1"/>
  <c r="GJ26" i="31"/>
  <c r="Q26" i="31" s="1"/>
  <c r="GJ10" i="31"/>
  <c r="Q10" i="31" s="1"/>
  <c r="EO108" i="31"/>
  <c r="EK108" i="31"/>
  <c r="EG108" i="31"/>
  <c r="EC108" i="31"/>
  <c r="DY108" i="31"/>
  <c r="DU108" i="31"/>
  <c r="DQ108" i="31"/>
  <c r="DM108" i="31"/>
  <c r="DI108" i="31"/>
  <c r="DE108" i="31"/>
  <c r="ER108" i="31"/>
  <c r="EN108" i="31"/>
  <c r="EJ108" i="31"/>
  <c r="EF108" i="31"/>
  <c r="EB108" i="31"/>
  <c r="DX108" i="31"/>
  <c r="DT108" i="31"/>
  <c r="DP108" i="31"/>
  <c r="DL108" i="31"/>
  <c r="DH108" i="31"/>
  <c r="EQ108" i="31"/>
  <c r="EM108" i="31"/>
  <c r="EI108" i="31"/>
  <c r="EE108" i="31"/>
  <c r="EA108" i="31"/>
  <c r="DW108" i="31"/>
  <c r="DS108" i="31"/>
  <c r="DO108" i="31"/>
  <c r="DK108" i="31"/>
  <c r="DG108" i="31"/>
  <c r="EP108" i="31"/>
  <c r="EL108" i="31"/>
  <c r="DV108" i="31"/>
  <c r="DF108" i="31"/>
  <c r="EH108" i="31"/>
  <c r="DR108" i="31"/>
  <c r="ED108" i="31"/>
  <c r="DN108" i="31"/>
  <c r="DZ108" i="31"/>
  <c r="DJ108" i="31"/>
  <c r="EO128" i="31"/>
  <c r="EK128" i="31"/>
  <c r="EG128" i="31"/>
  <c r="EC128" i="31"/>
  <c r="DY128" i="31"/>
  <c r="DU128" i="31"/>
  <c r="DQ128" i="31"/>
  <c r="DM128" i="31"/>
  <c r="DI128" i="31"/>
  <c r="DE128" i="31"/>
  <c r="ER128" i="31"/>
  <c r="EM128" i="31"/>
  <c r="EH128" i="31"/>
  <c r="EB128" i="31"/>
  <c r="DW128" i="31"/>
  <c r="DR128" i="31"/>
  <c r="DL128" i="31"/>
  <c r="DG128" i="31"/>
  <c r="EQ128" i="31"/>
  <c r="EL128" i="31"/>
  <c r="EF128" i="31"/>
  <c r="EA128" i="31"/>
  <c r="DV128" i="31"/>
  <c r="DP128" i="31"/>
  <c r="DK128" i="31"/>
  <c r="DF128" i="31"/>
  <c r="EP128" i="31"/>
  <c r="EE128" i="31"/>
  <c r="DT128" i="31"/>
  <c r="DJ128" i="31"/>
  <c r="EN128" i="31"/>
  <c r="ED128" i="31"/>
  <c r="DS128" i="31"/>
  <c r="DH128" i="31"/>
  <c r="EJ128" i="31"/>
  <c r="DZ128" i="31"/>
  <c r="DO128" i="31"/>
  <c r="DX128" i="31"/>
  <c r="DN128" i="31"/>
  <c r="EI128" i="31"/>
  <c r="GJ76" i="31"/>
  <c r="GJ94" i="31"/>
  <c r="ES109" i="31"/>
  <c r="GG41" i="31"/>
  <c r="GC41" i="31"/>
  <c r="FY41" i="31"/>
  <c r="FU41" i="31"/>
  <c r="FQ41" i="31"/>
  <c r="FM41" i="31"/>
  <c r="FI41" i="31"/>
  <c r="FE41" i="31"/>
  <c r="GE41" i="31"/>
  <c r="GA41" i="31"/>
  <c r="FW41" i="31"/>
  <c r="FS41" i="31"/>
  <c r="FO41" i="31"/>
  <c r="FK41" i="31"/>
  <c r="FG41" i="31"/>
  <c r="FC41" i="31"/>
  <c r="EY41" i="31"/>
  <c r="GD41" i="31"/>
  <c r="FV41" i="31"/>
  <c r="FN41" i="31"/>
  <c r="FF41" i="31"/>
  <c r="EZ41" i="31"/>
  <c r="GB41" i="31"/>
  <c r="FT41" i="31"/>
  <c r="FL41" i="31"/>
  <c r="FD41" i="31"/>
  <c r="EX41" i="31"/>
  <c r="GH41" i="31"/>
  <c r="FZ41" i="31"/>
  <c r="FR41" i="31"/>
  <c r="FJ41" i="31"/>
  <c r="FB41" i="31"/>
  <c r="EW41" i="31"/>
  <c r="FH41" i="31"/>
  <c r="GF41" i="31"/>
  <c r="FA41" i="31"/>
  <c r="FX41" i="31"/>
  <c r="EV41" i="31"/>
  <c r="FP41" i="31"/>
  <c r="ES10" i="31"/>
  <c r="P10" i="31" s="1"/>
  <c r="DD107" i="31"/>
  <c r="DD74" i="31"/>
  <c r="DD40" i="31"/>
  <c r="EE7" i="31"/>
  <c r="DS7" i="31"/>
  <c r="DG7" i="31"/>
  <c r="EL7" i="31"/>
  <c r="EH7" i="31"/>
  <c r="ED7" i="31"/>
  <c r="DZ7" i="31"/>
  <c r="DV7" i="31"/>
  <c r="DR7" i="31"/>
  <c r="DN7" i="31"/>
  <c r="DJ7" i="31"/>
  <c r="DF7" i="31"/>
  <c r="EI7" i="31"/>
  <c r="DW7" i="31"/>
  <c r="DO7" i="31"/>
  <c r="EK7" i="31"/>
  <c r="EG7" i="31"/>
  <c r="EC7" i="31"/>
  <c r="DY7" i="31"/>
  <c r="DU7" i="31"/>
  <c r="DQ7" i="31"/>
  <c r="DM7" i="31"/>
  <c r="DI7" i="31"/>
  <c r="DE7" i="31"/>
  <c r="DL7" i="31"/>
  <c r="EM7" i="31"/>
  <c r="EA7" i="31"/>
  <c r="DK7" i="31"/>
  <c r="EJ7" i="31"/>
  <c r="EF7" i="31"/>
  <c r="EB7" i="31"/>
  <c r="DX7" i="31"/>
  <c r="DT7" i="31"/>
  <c r="DP7" i="31"/>
  <c r="DH7" i="31"/>
  <c r="EU129" i="31"/>
  <c r="EU96" i="31"/>
  <c r="EU62" i="31"/>
  <c r="GB29" i="31"/>
  <c r="FX29" i="31"/>
  <c r="FT29" i="31"/>
  <c r="FP29" i="31"/>
  <c r="FL29" i="31"/>
  <c r="FH29" i="31"/>
  <c r="FD29" i="31"/>
  <c r="EZ29" i="31"/>
  <c r="EV29" i="31"/>
  <c r="GD29" i="31"/>
  <c r="FZ29" i="31"/>
  <c r="FV29" i="31"/>
  <c r="FR29" i="31"/>
  <c r="FN29" i="31"/>
  <c r="FJ29" i="31"/>
  <c r="FF29" i="31"/>
  <c r="FB29" i="31"/>
  <c r="EX29" i="31"/>
  <c r="FW29" i="31"/>
  <c r="FO29" i="31"/>
  <c r="FG29" i="31"/>
  <c r="EY29" i="31"/>
  <c r="GC29" i="31"/>
  <c r="FU29" i="31"/>
  <c r="FM29" i="31"/>
  <c r="FE29" i="31"/>
  <c r="EW29" i="31"/>
  <c r="GA29" i="31"/>
  <c r="FS29" i="31"/>
  <c r="FK29" i="31"/>
  <c r="FC29" i="31"/>
  <c r="FY29" i="31"/>
  <c r="FQ29" i="31"/>
  <c r="FI29" i="31"/>
  <c r="FA29" i="31"/>
  <c r="GJ127" i="31"/>
  <c r="EO8" i="31"/>
  <c r="EO28" i="31"/>
  <c r="GF8" i="31"/>
  <c r="GF75" i="31"/>
  <c r="GB75" i="31"/>
  <c r="FX75" i="31"/>
  <c r="FT75" i="31"/>
  <c r="FP75" i="31"/>
  <c r="FL75" i="31"/>
  <c r="FH75" i="31"/>
  <c r="FD75" i="31"/>
  <c r="EZ75" i="31"/>
  <c r="EV75" i="31"/>
  <c r="GI75" i="31"/>
  <c r="GE75" i="31"/>
  <c r="GA75" i="31"/>
  <c r="FW75" i="31"/>
  <c r="FS75" i="31"/>
  <c r="FO75" i="31"/>
  <c r="FK75" i="31"/>
  <c r="FG75" i="31"/>
  <c r="FC75" i="31"/>
  <c r="EY75" i="31"/>
  <c r="GC75" i="31"/>
  <c r="FU75" i="31"/>
  <c r="FM75" i="31"/>
  <c r="FE75" i="31"/>
  <c r="EW75" i="31"/>
  <c r="GH75" i="31"/>
  <c r="FZ75" i="31"/>
  <c r="FR75" i="31"/>
  <c r="FJ75" i="31"/>
  <c r="FB75" i="31"/>
  <c r="GG75" i="31"/>
  <c r="FY75" i="31"/>
  <c r="FQ75" i="31"/>
  <c r="FI75" i="31"/>
  <c r="FA75" i="31"/>
  <c r="GD75" i="31"/>
  <c r="FV75" i="31"/>
  <c r="FN75" i="31"/>
  <c r="FF75" i="31"/>
  <c r="EX75" i="31"/>
  <c r="GG61" i="31"/>
  <c r="GC61" i="31"/>
  <c r="FY61" i="31"/>
  <c r="FU61" i="31"/>
  <c r="FQ61" i="31"/>
  <c r="FM61" i="31"/>
  <c r="FI61" i="31"/>
  <c r="FE61" i="31"/>
  <c r="FA61" i="31"/>
  <c r="EW61" i="31"/>
  <c r="GF61" i="31"/>
  <c r="GB61" i="31"/>
  <c r="FX61" i="31"/>
  <c r="FT61" i="31"/>
  <c r="FP61" i="31"/>
  <c r="FL61" i="31"/>
  <c r="FH61" i="31"/>
  <c r="FD61" i="31"/>
  <c r="EZ61" i="31"/>
  <c r="EV61" i="31"/>
  <c r="GE61" i="31"/>
  <c r="GA61" i="31"/>
  <c r="FW61" i="31"/>
  <c r="FS61" i="31"/>
  <c r="FO61" i="31"/>
  <c r="FK61" i="31"/>
  <c r="FG61" i="31"/>
  <c r="FC61" i="31"/>
  <c r="EY61" i="31"/>
  <c r="GH61" i="31"/>
  <c r="GD61" i="31"/>
  <c r="FZ61" i="31"/>
  <c r="FV61" i="31"/>
  <c r="FR61" i="31"/>
  <c r="FN61" i="31"/>
  <c r="FJ61" i="31"/>
  <c r="FF61" i="31"/>
  <c r="FB61" i="31"/>
  <c r="EX61" i="31"/>
  <c r="ES94" i="31"/>
  <c r="DD6" i="31"/>
  <c r="EU6" i="31"/>
  <c r="O5" i="31"/>
  <c r="DD129" i="31"/>
  <c r="DD96" i="31"/>
  <c r="DD62" i="31"/>
  <c r="EM29" i="31"/>
  <c r="EI29" i="31"/>
  <c r="EE29" i="31"/>
  <c r="EA29" i="31"/>
  <c r="DW29" i="31"/>
  <c r="DS29" i="31"/>
  <c r="DO29" i="31"/>
  <c r="DK29" i="31"/>
  <c r="DG29" i="31"/>
  <c r="EK29" i="31"/>
  <c r="EG29" i="31"/>
  <c r="EC29" i="31"/>
  <c r="DY29" i="31"/>
  <c r="DU29" i="31"/>
  <c r="DQ29" i="31"/>
  <c r="DM29" i="31"/>
  <c r="DI29" i="31"/>
  <c r="DE29" i="31"/>
  <c r="EL29" i="31"/>
  <c r="ED29" i="31"/>
  <c r="DV29" i="31"/>
  <c r="DN29" i="31"/>
  <c r="DF29" i="31"/>
  <c r="EJ29" i="31"/>
  <c r="EB29" i="31"/>
  <c r="DT29" i="31"/>
  <c r="DL29" i="31"/>
  <c r="EH29" i="31"/>
  <c r="DZ29" i="31"/>
  <c r="DR29" i="31"/>
  <c r="DJ29" i="31"/>
  <c r="EF29" i="31"/>
  <c r="DX29" i="31"/>
  <c r="DP29" i="31"/>
  <c r="DH29" i="31"/>
  <c r="ES60" i="31"/>
  <c r="GJ109" i="31"/>
  <c r="EO41" i="31"/>
  <c r="EK41" i="31"/>
  <c r="EG41" i="31"/>
  <c r="EC41" i="31"/>
  <c r="DY41" i="31"/>
  <c r="DU41" i="31"/>
  <c r="DQ41" i="31"/>
  <c r="DM41" i="31"/>
  <c r="DI41" i="31"/>
  <c r="DE41" i="31"/>
  <c r="EM41" i="31"/>
  <c r="EH41" i="31"/>
  <c r="EB41" i="31"/>
  <c r="DW41" i="31"/>
  <c r="DR41" i="31"/>
  <c r="DL41" i="31"/>
  <c r="DG41" i="31"/>
  <c r="EQ41" i="31"/>
  <c r="EL41" i="31"/>
  <c r="EF41" i="31"/>
  <c r="EA41" i="31"/>
  <c r="DV41" i="31"/>
  <c r="DP41" i="31"/>
  <c r="DK41" i="31"/>
  <c r="DF41" i="31"/>
  <c r="EP41" i="31"/>
  <c r="EJ41" i="31"/>
  <c r="EE41" i="31"/>
  <c r="DZ41" i="31"/>
  <c r="DT41" i="31"/>
  <c r="DO41" i="31"/>
  <c r="DJ41" i="31"/>
  <c r="EI41" i="31"/>
  <c r="DN41" i="31"/>
  <c r="ED41" i="31"/>
  <c r="DH41" i="31"/>
  <c r="DX41" i="31"/>
  <c r="EN41" i="31"/>
  <c r="DS41" i="31"/>
  <c r="EQ61" i="31"/>
  <c r="EM61" i="31"/>
  <c r="EI61" i="31"/>
  <c r="EE61" i="31"/>
  <c r="EA61" i="31"/>
  <c r="DW61" i="31"/>
  <c r="DS61" i="31"/>
  <c r="DO61" i="31"/>
  <c r="DK61" i="31"/>
  <c r="DG61" i="31"/>
  <c r="EP61" i="31"/>
  <c r="EL61" i="31"/>
  <c r="EH61" i="31"/>
  <c r="ED61" i="31"/>
  <c r="DZ61" i="31"/>
  <c r="DV61" i="31"/>
  <c r="DR61" i="31"/>
  <c r="DN61" i="31"/>
  <c r="DJ61" i="31"/>
  <c r="DF61" i="31"/>
  <c r="EO61" i="31"/>
  <c r="EK61" i="31"/>
  <c r="EG61" i="31"/>
  <c r="EC61" i="31"/>
  <c r="DY61" i="31"/>
  <c r="DU61" i="31"/>
  <c r="DQ61" i="31"/>
  <c r="DM61" i="31"/>
  <c r="DI61" i="31"/>
  <c r="DE61" i="31"/>
  <c r="EN61" i="31"/>
  <c r="EJ61" i="31"/>
  <c r="EF61" i="31"/>
  <c r="EB61" i="31"/>
  <c r="DX61" i="31"/>
  <c r="DT61" i="31"/>
  <c r="DP61" i="31"/>
  <c r="DL61" i="31"/>
  <c r="DH61" i="31"/>
  <c r="GJ42" i="31"/>
  <c r="GH108" i="31"/>
  <c r="GD108" i="31"/>
  <c r="FZ108" i="31"/>
  <c r="FV108" i="31"/>
  <c r="FR108" i="31"/>
  <c r="FN108" i="31"/>
  <c r="FJ108" i="31"/>
  <c r="FF108" i="31"/>
  <c r="FB108" i="31"/>
  <c r="EX108" i="31"/>
  <c r="GG108" i="31"/>
  <c r="GC108" i="31"/>
  <c r="FY108" i="31"/>
  <c r="FU108" i="31"/>
  <c r="FQ108" i="31"/>
  <c r="FM108" i="31"/>
  <c r="FI108" i="31"/>
  <c r="FE108" i="31"/>
  <c r="FA108" i="31"/>
  <c r="EW108" i="31"/>
  <c r="GF108" i="31"/>
  <c r="GB108" i="31"/>
  <c r="FX108" i="31"/>
  <c r="FT108" i="31"/>
  <c r="FP108" i="31"/>
  <c r="FL108" i="31"/>
  <c r="FH108" i="31"/>
  <c r="FD108" i="31"/>
  <c r="EZ108" i="31"/>
  <c r="EV108" i="31"/>
  <c r="GI108" i="31"/>
  <c r="GE108" i="31"/>
  <c r="GA108" i="31"/>
  <c r="FW108" i="31"/>
  <c r="FS108" i="31"/>
  <c r="FO108" i="31"/>
  <c r="FK108" i="31"/>
  <c r="FG108" i="31"/>
  <c r="FC108" i="31"/>
  <c r="EY108" i="31"/>
  <c r="ES76" i="31"/>
  <c r="GI95" i="31"/>
  <c r="GE95" i="31"/>
  <c r="GA95" i="31"/>
  <c r="FW95" i="31"/>
  <c r="FS95" i="31"/>
  <c r="FO95" i="31"/>
  <c r="FK95" i="31"/>
  <c r="FG95" i="31"/>
  <c r="FC95" i="31"/>
  <c r="EY95" i="31"/>
  <c r="GH95" i="31"/>
  <c r="GD95" i="31"/>
  <c r="FZ95" i="31"/>
  <c r="FV95" i="31"/>
  <c r="FR95" i="31"/>
  <c r="FN95" i="31"/>
  <c r="FJ95" i="31"/>
  <c r="FF95" i="31"/>
  <c r="FB95" i="31"/>
  <c r="EX95" i="31"/>
  <c r="GG95" i="31"/>
  <c r="GC95" i="31"/>
  <c r="FY95" i="31"/>
  <c r="FU95" i="31"/>
  <c r="FQ95" i="31"/>
  <c r="FM95" i="31"/>
  <c r="FI95" i="31"/>
  <c r="FE95" i="31"/>
  <c r="FA95" i="31"/>
  <c r="EW95" i="31"/>
  <c r="GF95" i="31"/>
  <c r="GB95" i="31"/>
  <c r="FX95" i="31"/>
  <c r="FT95" i="31"/>
  <c r="FP95" i="31"/>
  <c r="FL95" i="31"/>
  <c r="FH95" i="31"/>
  <c r="FD95" i="31"/>
  <c r="EZ95" i="31"/>
  <c r="EV95" i="31"/>
  <c r="EU30" i="31"/>
  <c r="DD30" i="31"/>
  <c r="O31" i="31"/>
  <c r="EQ75" i="31"/>
  <c r="EM75" i="31"/>
  <c r="EI75" i="31"/>
  <c r="EE75" i="31"/>
  <c r="EA75" i="31"/>
  <c r="DW75" i="31"/>
  <c r="DS75" i="31"/>
  <c r="DO75" i="31"/>
  <c r="DK75" i="31"/>
  <c r="DG75" i="31"/>
  <c r="EP75" i="31"/>
  <c r="EL75" i="31"/>
  <c r="EH75" i="31"/>
  <c r="ED75" i="31"/>
  <c r="DZ75" i="31"/>
  <c r="DV75" i="31"/>
  <c r="DR75" i="31"/>
  <c r="DN75" i="31"/>
  <c r="DJ75" i="31"/>
  <c r="DF75" i="31"/>
  <c r="EN75" i="31"/>
  <c r="EF75" i="31"/>
  <c r="DX75" i="31"/>
  <c r="DP75" i="31"/>
  <c r="DH75" i="31"/>
  <c r="EK75" i="31"/>
  <c r="EC75" i="31"/>
  <c r="DU75" i="31"/>
  <c r="DM75" i="31"/>
  <c r="DE75" i="31"/>
  <c r="ER75" i="31"/>
  <c r="EJ75" i="31"/>
  <c r="EB75" i="31"/>
  <c r="DT75" i="31"/>
  <c r="DL75" i="31"/>
  <c r="EO75" i="31"/>
  <c r="EG75" i="31"/>
  <c r="DY75" i="31"/>
  <c r="DQ75" i="31"/>
  <c r="DI75" i="31"/>
  <c r="EP95" i="31"/>
  <c r="EL95" i="31"/>
  <c r="EH95" i="31"/>
  <c r="ED95" i="31"/>
  <c r="DZ95" i="31"/>
  <c r="DV95" i="31"/>
  <c r="DR95" i="31"/>
  <c r="DN95" i="31"/>
  <c r="DJ95" i="31"/>
  <c r="DF95" i="31"/>
  <c r="EO95" i="31"/>
  <c r="EK95" i="31"/>
  <c r="EG95" i="31"/>
  <c r="EC95" i="31"/>
  <c r="DY95" i="31"/>
  <c r="DU95" i="31"/>
  <c r="DQ95" i="31"/>
  <c r="DM95" i="31"/>
  <c r="DI95" i="31"/>
  <c r="DE95" i="31"/>
  <c r="ER95" i="31"/>
  <c r="EN95" i="31"/>
  <c r="EJ95" i="31"/>
  <c r="EF95" i="31"/>
  <c r="EB95" i="31"/>
  <c r="DX95" i="31"/>
  <c r="DT95" i="31"/>
  <c r="DP95" i="31"/>
  <c r="DL95" i="31"/>
  <c r="DH95" i="31"/>
  <c r="EQ95" i="31"/>
  <c r="EM95" i="31"/>
  <c r="EI95" i="31"/>
  <c r="EE95" i="31"/>
  <c r="EA95" i="31"/>
  <c r="DW95" i="31"/>
  <c r="DS95" i="31"/>
  <c r="DO95" i="31"/>
  <c r="DK95" i="31"/>
  <c r="DG95" i="31"/>
  <c r="GJ60" i="31"/>
  <c r="GF28" i="31"/>
  <c r="GH128" i="31"/>
  <c r="GD128" i="31"/>
  <c r="FZ128" i="31"/>
  <c r="FV128" i="31"/>
  <c r="FR128" i="31"/>
  <c r="FN128" i="31"/>
  <c r="FJ128" i="31"/>
  <c r="FF128" i="31"/>
  <c r="FB128" i="31"/>
  <c r="EX128" i="31"/>
  <c r="GE128" i="31"/>
  <c r="FY128" i="31"/>
  <c r="FT128" i="31"/>
  <c r="FO128" i="31"/>
  <c r="FI128" i="31"/>
  <c r="FD128" i="31"/>
  <c r="EY128" i="31"/>
  <c r="GI128" i="31"/>
  <c r="GC128" i="31"/>
  <c r="FX128" i="31"/>
  <c r="FS128" i="31"/>
  <c r="FM128" i="31"/>
  <c r="FH128" i="31"/>
  <c r="FC128" i="31"/>
  <c r="EW128" i="31"/>
  <c r="GG128" i="31"/>
  <c r="FW128" i="31"/>
  <c r="FL128" i="31"/>
  <c r="FA128" i="31"/>
  <c r="GF128" i="31"/>
  <c r="FU128" i="31"/>
  <c r="FK128" i="31"/>
  <c r="EZ128" i="31"/>
  <c r="GB128" i="31"/>
  <c r="FQ128" i="31"/>
  <c r="FG128" i="31"/>
  <c r="EV128" i="31"/>
  <c r="FP128" i="31"/>
  <c r="FE128" i="31"/>
  <c r="GA128" i="31"/>
  <c r="EU107" i="31"/>
  <c r="EU74" i="31"/>
  <c r="EU40" i="31"/>
  <c r="FX7" i="31"/>
  <c r="FH7" i="31"/>
  <c r="EV7" i="31"/>
  <c r="GA7" i="31"/>
  <c r="FW7" i="31"/>
  <c r="FS7" i="31"/>
  <c r="FO7" i="31"/>
  <c r="FK7" i="31"/>
  <c r="FG7" i="31"/>
  <c r="FC7" i="31"/>
  <c r="EY7" i="31"/>
  <c r="FL7" i="31"/>
  <c r="EZ7" i="31"/>
  <c r="GD7" i="31"/>
  <c r="FZ7" i="31"/>
  <c r="FV7" i="31"/>
  <c r="FR7" i="31"/>
  <c r="FN7" i="31"/>
  <c r="FJ7" i="31"/>
  <c r="FF7" i="31"/>
  <c r="FB7" i="31"/>
  <c r="EX7" i="31"/>
  <c r="GB7" i="31"/>
  <c r="FT7" i="31"/>
  <c r="FP7" i="31"/>
  <c r="FD7" i="31"/>
  <c r="GC7" i="31"/>
  <c r="FY7" i="31"/>
  <c r="FU7" i="31"/>
  <c r="FQ7" i="31"/>
  <c r="FM7" i="31"/>
  <c r="FI7" i="31"/>
  <c r="FE7" i="31"/>
  <c r="FA7" i="31"/>
  <c r="EW7" i="31"/>
  <c r="ES42" i="31"/>
  <c r="GJ10" i="27"/>
  <c r="Q10" i="27" s="1"/>
  <c r="ES26" i="27"/>
  <c r="P26" i="27" s="1"/>
  <c r="ES10" i="27"/>
  <c r="P10" i="27" s="1"/>
  <c r="ES42" i="27"/>
  <c r="GJ26" i="27"/>
  <c r="Q26" i="27" s="1"/>
  <c r="GG41" i="27"/>
  <c r="GC41" i="27"/>
  <c r="FY41" i="27"/>
  <c r="FU41" i="27"/>
  <c r="FQ41" i="27"/>
  <c r="FM41" i="27"/>
  <c r="FI41" i="27"/>
  <c r="FE41" i="27"/>
  <c r="FA41" i="27"/>
  <c r="EW41" i="27"/>
  <c r="GF41" i="27"/>
  <c r="GA41" i="27"/>
  <c r="FV41" i="27"/>
  <c r="FP41" i="27"/>
  <c r="FK41" i="27"/>
  <c r="FF41" i="27"/>
  <c r="EZ41" i="27"/>
  <c r="GE41" i="27"/>
  <c r="FZ41" i="27"/>
  <c r="FT41" i="27"/>
  <c r="FO41" i="27"/>
  <c r="FJ41" i="27"/>
  <c r="FD41" i="27"/>
  <c r="EY41" i="27"/>
  <c r="GD41" i="27"/>
  <c r="FX41" i="27"/>
  <c r="FS41" i="27"/>
  <c r="FN41" i="27"/>
  <c r="FH41" i="27"/>
  <c r="FC41" i="27"/>
  <c r="EX41" i="27"/>
  <c r="GH41" i="27"/>
  <c r="FL41" i="27"/>
  <c r="GB41" i="27"/>
  <c r="FG41" i="27"/>
  <c r="FW41" i="27"/>
  <c r="FB41" i="27"/>
  <c r="FR41" i="27"/>
  <c r="EV41" i="27"/>
  <c r="DD129" i="27"/>
  <c r="DD96" i="27"/>
  <c r="DD62" i="27"/>
  <c r="EL29" i="27"/>
  <c r="EH29" i="27"/>
  <c r="ED29" i="27"/>
  <c r="DZ29" i="27"/>
  <c r="DV29" i="27"/>
  <c r="DR29" i="27"/>
  <c r="DN29" i="27"/>
  <c r="DJ29" i="27"/>
  <c r="DF29" i="27"/>
  <c r="EK29" i="27"/>
  <c r="EG29" i="27"/>
  <c r="EC29" i="27"/>
  <c r="DY29" i="27"/>
  <c r="DU29" i="27"/>
  <c r="DQ29" i="27"/>
  <c r="DM29" i="27"/>
  <c r="DI29" i="27"/>
  <c r="DE29" i="27"/>
  <c r="EJ29" i="27"/>
  <c r="EF29" i="27"/>
  <c r="EB29" i="27"/>
  <c r="DX29" i="27"/>
  <c r="DT29" i="27"/>
  <c r="DP29" i="27"/>
  <c r="DL29" i="27"/>
  <c r="DH29" i="27"/>
  <c r="EA29" i="27"/>
  <c r="DK29" i="27"/>
  <c r="EM29" i="27"/>
  <c r="DW29" i="27"/>
  <c r="DG29" i="27"/>
  <c r="EI29" i="27"/>
  <c r="DS29" i="27"/>
  <c r="EE29" i="27"/>
  <c r="DO29" i="27"/>
  <c r="EQ41" i="27"/>
  <c r="EM41" i="27"/>
  <c r="EI41" i="27"/>
  <c r="EE41" i="27"/>
  <c r="EA41" i="27"/>
  <c r="DW41" i="27"/>
  <c r="DS41" i="27"/>
  <c r="DO41" i="27"/>
  <c r="DK41" i="27"/>
  <c r="DG41" i="27"/>
  <c r="EN41" i="27"/>
  <c r="EH41" i="27"/>
  <c r="EC41" i="27"/>
  <c r="DX41" i="27"/>
  <c r="DR41" i="27"/>
  <c r="DM41" i="27"/>
  <c r="DH41" i="27"/>
  <c r="EL41" i="27"/>
  <c r="EG41" i="27"/>
  <c r="EB41" i="27"/>
  <c r="DV41" i="27"/>
  <c r="DQ41" i="27"/>
  <c r="DL41" i="27"/>
  <c r="DF41" i="27"/>
  <c r="EP41" i="27"/>
  <c r="EK41" i="27"/>
  <c r="EF41" i="27"/>
  <c r="DZ41" i="27"/>
  <c r="DU41" i="27"/>
  <c r="DP41" i="27"/>
  <c r="DJ41" i="27"/>
  <c r="DE41" i="27"/>
  <c r="EO41" i="27"/>
  <c r="DT41" i="27"/>
  <c r="EJ41" i="27"/>
  <c r="DN41" i="27"/>
  <c r="ED41" i="27"/>
  <c r="DI41" i="27"/>
  <c r="DY41" i="27"/>
  <c r="EQ108" i="27"/>
  <c r="EM108" i="27"/>
  <c r="EI108" i="27"/>
  <c r="EE108" i="27"/>
  <c r="EA108" i="27"/>
  <c r="DW108" i="27"/>
  <c r="DS108" i="27"/>
  <c r="DO108" i="27"/>
  <c r="DK108" i="27"/>
  <c r="DG108" i="27"/>
  <c r="EP108" i="27"/>
  <c r="EL108" i="27"/>
  <c r="EH108" i="27"/>
  <c r="ED108" i="27"/>
  <c r="DZ108" i="27"/>
  <c r="DV108" i="27"/>
  <c r="DR108" i="27"/>
  <c r="DN108" i="27"/>
  <c r="DJ108" i="27"/>
  <c r="DF108" i="27"/>
  <c r="EO108" i="27"/>
  <c r="EK108" i="27"/>
  <c r="EG108" i="27"/>
  <c r="EC108" i="27"/>
  <c r="DY108" i="27"/>
  <c r="DU108" i="27"/>
  <c r="DQ108" i="27"/>
  <c r="DM108" i="27"/>
  <c r="DI108" i="27"/>
  <c r="DE108" i="27"/>
  <c r="EJ108" i="27"/>
  <c r="DT108" i="27"/>
  <c r="EF108" i="27"/>
  <c r="DP108" i="27"/>
  <c r="ER108" i="27"/>
  <c r="EB108" i="27"/>
  <c r="DL108" i="27"/>
  <c r="DH108" i="27"/>
  <c r="EN108" i="27"/>
  <c r="DX108" i="27"/>
  <c r="GJ94" i="27"/>
  <c r="EQ61" i="27"/>
  <c r="EM61" i="27"/>
  <c r="EI61" i="27"/>
  <c r="EE61" i="27"/>
  <c r="EA61" i="27"/>
  <c r="DW61" i="27"/>
  <c r="DS61" i="27"/>
  <c r="DO61" i="27"/>
  <c r="DK61" i="27"/>
  <c r="DG61" i="27"/>
  <c r="EP61" i="27"/>
  <c r="EL61" i="27"/>
  <c r="EH61" i="27"/>
  <c r="ED61" i="27"/>
  <c r="DZ61" i="27"/>
  <c r="DV61" i="27"/>
  <c r="DR61" i="27"/>
  <c r="DN61" i="27"/>
  <c r="DJ61" i="27"/>
  <c r="DF61" i="27"/>
  <c r="EJ61" i="27"/>
  <c r="EB61" i="27"/>
  <c r="DT61" i="27"/>
  <c r="DL61" i="27"/>
  <c r="EO61" i="27"/>
  <c r="EG61" i="27"/>
  <c r="DY61" i="27"/>
  <c r="DQ61" i="27"/>
  <c r="DI61" i="27"/>
  <c r="EN61" i="27"/>
  <c r="DX61" i="27"/>
  <c r="DH61" i="27"/>
  <c r="EK61" i="27"/>
  <c r="DU61" i="27"/>
  <c r="DE61" i="27"/>
  <c r="EF61" i="27"/>
  <c r="DP61" i="27"/>
  <c r="EC61" i="27"/>
  <c r="DM61" i="27"/>
  <c r="GJ127" i="27"/>
  <c r="GG61" i="27"/>
  <c r="GC61" i="27"/>
  <c r="FY61" i="27"/>
  <c r="FU61" i="27"/>
  <c r="FQ61" i="27"/>
  <c r="FM61" i="27"/>
  <c r="FI61" i="27"/>
  <c r="FE61" i="27"/>
  <c r="FA61" i="27"/>
  <c r="EW61" i="27"/>
  <c r="GF61" i="27"/>
  <c r="GB61" i="27"/>
  <c r="FX61" i="27"/>
  <c r="FT61" i="27"/>
  <c r="FP61" i="27"/>
  <c r="FL61" i="27"/>
  <c r="FH61" i="27"/>
  <c r="FD61" i="27"/>
  <c r="EZ61" i="27"/>
  <c r="EV61" i="27"/>
  <c r="GH61" i="27"/>
  <c r="FZ61" i="27"/>
  <c r="FR61" i="27"/>
  <c r="FJ61" i="27"/>
  <c r="FB61" i="27"/>
  <c r="GE61" i="27"/>
  <c r="FW61" i="27"/>
  <c r="FO61" i="27"/>
  <c r="FG61" i="27"/>
  <c r="EY61" i="27"/>
  <c r="FV61" i="27"/>
  <c r="FF61" i="27"/>
  <c r="FS61" i="27"/>
  <c r="FC61" i="27"/>
  <c r="GD61" i="27"/>
  <c r="FN61" i="27"/>
  <c r="EX61" i="27"/>
  <c r="GA61" i="27"/>
  <c r="FK61" i="27"/>
  <c r="ES109" i="27"/>
  <c r="GF75" i="27"/>
  <c r="GB75" i="27"/>
  <c r="FX75" i="27"/>
  <c r="FT75" i="27"/>
  <c r="FP75" i="27"/>
  <c r="FL75" i="27"/>
  <c r="FH75" i="27"/>
  <c r="FD75" i="27"/>
  <c r="EZ75" i="27"/>
  <c r="EV75" i="27"/>
  <c r="GI75" i="27"/>
  <c r="GE75" i="27"/>
  <c r="GA75" i="27"/>
  <c r="FW75" i="27"/>
  <c r="FS75" i="27"/>
  <c r="FO75" i="27"/>
  <c r="FK75" i="27"/>
  <c r="FG75" i="27"/>
  <c r="FC75" i="27"/>
  <c r="EY75" i="27"/>
  <c r="GH75" i="27"/>
  <c r="GD75" i="27"/>
  <c r="FZ75" i="27"/>
  <c r="FV75" i="27"/>
  <c r="FR75" i="27"/>
  <c r="FN75" i="27"/>
  <c r="FJ75" i="27"/>
  <c r="FF75" i="27"/>
  <c r="FB75" i="27"/>
  <c r="EX75" i="27"/>
  <c r="FU75" i="27"/>
  <c r="FE75" i="27"/>
  <c r="GC75" i="27"/>
  <c r="FM75" i="27"/>
  <c r="EW75" i="27"/>
  <c r="FY75" i="27"/>
  <c r="FI75" i="27"/>
  <c r="GG75" i="27"/>
  <c r="FQ75" i="27"/>
  <c r="FA75" i="27"/>
  <c r="ES60" i="27"/>
  <c r="DD107" i="27"/>
  <c r="DD74" i="27"/>
  <c r="DD40" i="27"/>
  <c r="EK7" i="27"/>
  <c r="EG7" i="27"/>
  <c r="EC7" i="27"/>
  <c r="DY7" i="27"/>
  <c r="DU7" i="27"/>
  <c r="DQ7" i="27"/>
  <c r="DM7" i="27"/>
  <c r="DI7" i="27"/>
  <c r="DE7" i="27"/>
  <c r="EJ7" i="27"/>
  <c r="EF7" i="27"/>
  <c r="EB7" i="27"/>
  <c r="DX7" i="27"/>
  <c r="DT7" i="27"/>
  <c r="DP7" i="27"/>
  <c r="DL7" i="27"/>
  <c r="DH7" i="27"/>
  <c r="EM7" i="27"/>
  <c r="EI7" i="27"/>
  <c r="EE7" i="27"/>
  <c r="EA7" i="27"/>
  <c r="DW7" i="27"/>
  <c r="DS7" i="27"/>
  <c r="DO7" i="27"/>
  <c r="DK7" i="27"/>
  <c r="DG7" i="27"/>
  <c r="ED7" i="27"/>
  <c r="DN7" i="27"/>
  <c r="DZ7" i="27"/>
  <c r="DJ7" i="27"/>
  <c r="EL7" i="27"/>
  <c r="DV7" i="27"/>
  <c r="DF7" i="27"/>
  <c r="EH7" i="27"/>
  <c r="DR7" i="27"/>
  <c r="ES94" i="27"/>
  <c r="ES76" i="27"/>
  <c r="EU30" i="27"/>
  <c r="O31" i="27"/>
  <c r="DD30" i="27"/>
  <c r="GJ109" i="27"/>
  <c r="EO28" i="27"/>
  <c r="ER95" i="27"/>
  <c r="EN95" i="27"/>
  <c r="EJ95" i="27"/>
  <c r="EF95" i="27"/>
  <c r="EB95" i="27"/>
  <c r="DX95" i="27"/>
  <c r="DT95" i="27"/>
  <c r="DP95" i="27"/>
  <c r="DL95" i="27"/>
  <c r="DH95" i="27"/>
  <c r="EQ95" i="27"/>
  <c r="EM95" i="27"/>
  <c r="EI95" i="27"/>
  <c r="EE95" i="27"/>
  <c r="EA95" i="27"/>
  <c r="DW95" i="27"/>
  <c r="DS95" i="27"/>
  <c r="EP95" i="27"/>
  <c r="EL95" i="27"/>
  <c r="EH95" i="27"/>
  <c r="ED95" i="27"/>
  <c r="DZ95" i="27"/>
  <c r="DV95" i="27"/>
  <c r="DR95" i="27"/>
  <c r="DN95" i="27"/>
  <c r="DJ95" i="27"/>
  <c r="DF95" i="27"/>
  <c r="EC95" i="27"/>
  <c r="DO95" i="27"/>
  <c r="DG95" i="27"/>
  <c r="EO95" i="27"/>
  <c r="DY95" i="27"/>
  <c r="DM95" i="27"/>
  <c r="DE95" i="27"/>
  <c r="EK95" i="27"/>
  <c r="DU95" i="27"/>
  <c r="DK95" i="27"/>
  <c r="EG95" i="27"/>
  <c r="DQ95" i="27"/>
  <c r="DI95" i="27"/>
  <c r="GG95" i="27"/>
  <c r="GC95" i="27"/>
  <c r="FY95" i="27"/>
  <c r="FU95" i="27"/>
  <c r="FQ95" i="27"/>
  <c r="FM95" i="27"/>
  <c r="FI95" i="27"/>
  <c r="FE95" i="27"/>
  <c r="FA95" i="27"/>
  <c r="EW95" i="27"/>
  <c r="GF95" i="27"/>
  <c r="GB95" i="27"/>
  <c r="FX95" i="27"/>
  <c r="FT95" i="27"/>
  <c r="FP95" i="27"/>
  <c r="FL95" i="27"/>
  <c r="FH95" i="27"/>
  <c r="FD95" i="27"/>
  <c r="EZ95" i="27"/>
  <c r="EV95" i="27"/>
  <c r="GI95" i="27"/>
  <c r="GE95" i="27"/>
  <c r="GA95" i="27"/>
  <c r="FW95" i="27"/>
  <c r="FS95" i="27"/>
  <c r="FO95" i="27"/>
  <c r="FK95" i="27"/>
  <c r="FG95" i="27"/>
  <c r="FC95" i="27"/>
  <c r="EY95" i="27"/>
  <c r="FZ95" i="27"/>
  <c r="FJ95" i="27"/>
  <c r="FV95" i="27"/>
  <c r="FF95" i="27"/>
  <c r="GH95" i="27"/>
  <c r="FR95" i="27"/>
  <c r="FB95" i="27"/>
  <c r="EX95" i="27"/>
  <c r="GD95" i="27"/>
  <c r="FN95" i="27"/>
  <c r="GJ76" i="27"/>
  <c r="GJ60" i="27"/>
  <c r="GF8" i="27"/>
  <c r="GF108" i="27"/>
  <c r="GB108" i="27"/>
  <c r="FX108" i="27"/>
  <c r="FT108" i="27"/>
  <c r="FP108" i="27"/>
  <c r="FL108" i="27"/>
  <c r="FH108" i="27"/>
  <c r="FD108" i="27"/>
  <c r="EZ108" i="27"/>
  <c r="EV108" i="27"/>
  <c r="GI108" i="27"/>
  <c r="GE108" i="27"/>
  <c r="GA108" i="27"/>
  <c r="FW108" i="27"/>
  <c r="FS108" i="27"/>
  <c r="FO108" i="27"/>
  <c r="FK108" i="27"/>
  <c r="FG108" i="27"/>
  <c r="FC108" i="27"/>
  <c r="EY108" i="27"/>
  <c r="GH108" i="27"/>
  <c r="GD108" i="27"/>
  <c r="FZ108" i="27"/>
  <c r="FV108" i="27"/>
  <c r="FR108" i="27"/>
  <c r="FN108" i="27"/>
  <c r="FJ108" i="27"/>
  <c r="FF108" i="27"/>
  <c r="FB108" i="27"/>
  <c r="EX108" i="27"/>
  <c r="GG108" i="27"/>
  <c r="FQ108" i="27"/>
  <c r="FA108" i="27"/>
  <c r="GC108" i="27"/>
  <c r="FM108" i="27"/>
  <c r="EW108" i="27"/>
  <c r="FY108" i="27"/>
  <c r="FI108" i="27"/>
  <c r="FU108" i="27"/>
  <c r="FE108" i="27"/>
  <c r="EU6" i="27"/>
  <c r="O5" i="27"/>
  <c r="DD6" i="27"/>
  <c r="EU129" i="27"/>
  <c r="EU96" i="27"/>
  <c r="EU62" i="27"/>
  <c r="GA29" i="27"/>
  <c r="FW29" i="27"/>
  <c r="FS29" i="27"/>
  <c r="FO29" i="27"/>
  <c r="FK29" i="27"/>
  <c r="FG29" i="27"/>
  <c r="FC29" i="27"/>
  <c r="EY29" i="27"/>
  <c r="GD29" i="27"/>
  <c r="FZ29" i="27"/>
  <c r="FV29" i="27"/>
  <c r="FR29" i="27"/>
  <c r="FN29" i="27"/>
  <c r="FJ29" i="27"/>
  <c r="FF29" i="27"/>
  <c r="FB29" i="27"/>
  <c r="EX29" i="27"/>
  <c r="GC29" i="27"/>
  <c r="FY29" i="27"/>
  <c r="FU29" i="27"/>
  <c r="FQ29" i="27"/>
  <c r="FM29" i="27"/>
  <c r="FI29" i="27"/>
  <c r="FE29" i="27"/>
  <c r="FA29" i="27"/>
  <c r="EW29" i="27"/>
  <c r="GB29" i="27"/>
  <c r="FL29" i="27"/>
  <c r="EV29" i="27"/>
  <c r="FX29" i="27"/>
  <c r="FH29" i="27"/>
  <c r="FT29" i="27"/>
  <c r="FD29" i="27"/>
  <c r="FP29" i="27"/>
  <c r="EZ29" i="27"/>
  <c r="EO8" i="27"/>
  <c r="EO128" i="27"/>
  <c r="EK128" i="27"/>
  <c r="EG128" i="27"/>
  <c r="EC128" i="27"/>
  <c r="DY128" i="27"/>
  <c r="DU128" i="27"/>
  <c r="DQ128" i="27"/>
  <c r="DM128" i="27"/>
  <c r="DI128" i="27"/>
  <c r="DE128" i="27"/>
  <c r="EN128" i="27"/>
  <c r="EI128" i="27"/>
  <c r="ED128" i="27"/>
  <c r="DX128" i="27"/>
  <c r="DS128" i="27"/>
  <c r="DN128" i="27"/>
  <c r="DH128" i="27"/>
  <c r="EM128" i="27"/>
  <c r="EF128" i="27"/>
  <c r="DZ128" i="27"/>
  <c r="DR128" i="27"/>
  <c r="DK128" i="27"/>
  <c r="ER128" i="27"/>
  <c r="EL128" i="27"/>
  <c r="EE128" i="27"/>
  <c r="DW128" i="27"/>
  <c r="DP128" i="27"/>
  <c r="DJ128" i="27"/>
  <c r="EP128" i="27"/>
  <c r="EA128" i="27"/>
  <c r="DL128" i="27"/>
  <c r="EJ128" i="27"/>
  <c r="DV128" i="27"/>
  <c r="DG128" i="27"/>
  <c r="EH128" i="27"/>
  <c r="DT128" i="27"/>
  <c r="DF128" i="27"/>
  <c r="EB128" i="27"/>
  <c r="DO128" i="27"/>
  <c r="EQ128" i="27"/>
  <c r="GJ42" i="27"/>
  <c r="GH128" i="27"/>
  <c r="GD128" i="27"/>
  <c r="FZ128" i="27"/>
  <c r="FV128" i="27"/>
  <c r="FR128" i="27"/>
  <c r="FN128" i="27"/>
  <c r="FJ128" i="27"/>
  <c r="FF128" i="27"/>
  <c r="FB128" i="27"/>
  <c r="EX128" i="27"/>
  <c r="GF128" i="27"/>
  <c r="GA128" i="27"/>
  <c r="FU128" i="27"/>
  <c r="FP128" i="27"/>
  <c r="FK128" i="27"/>
  <c r="FE128" i="27"/>
  <c r="EZ128" i="27"/>
  <c r="GE128" i="27"/>
  <c r="FX128" i="27"/>
  <c r="FQ128" i="27"/>
  <c r="FI128" i="27"/>
  <c r="FC128" i="27"/>
  <c r="EV128" i="27"/>
  <c r="GC128" i="27"/>
  <c r="FW128" i="27"/>
  <c r="FO128" i="27"/>
  <c r="FH128" i="27"/>
  <c r="FA128" i="27"/>
  <c r="GG128" i="27"/>
  <c r="FS128" i="27"/>
  <c r="FD128" i="27"/>
  <c r="GB128" i="27"/>
  <c r="FM128" i="27"/>
  <c r="EY128" i="27"/>
  <c r="FY128" i="27"/>
  <c r="FL128" i="27"/>
  <c r="EW128" i="27"/>
  <c r="GI128" i="27"/>
  <c r="FT128" i="27"/>
  <c r="FG128" i="27"/>
  <c r="ES127" i="27"/>
  <c r="EU107" i="27"/>
  <c r="EU74" i="27"/>
  <c r="EU40" i="27"/>
  <c r="GD7" i="27"/>
  <c r="FZ7" i="27"/>
  <c r="FV7" i="27"/>
  <c r="FR7" i="27"/>
  <c r="FN7" i="27"/>
  <c r="FJ7" i="27"/>
  <c r="FF7" i="27"/>
  <c r="FB7" i="27"/>
  <c r="EX7" i="27"/>
  <c r="GC7" i="27"/>
  <c r="FY7" i="27"/>
  <c r="FU7" i="27"/>
  <c r="FQ7" i="27"/>
  <c r="FM7" i="27"/>
  <c r="FI7" i="27"/>
  <c r="FE7" i="27"/>
  <c r="FA7" i="27"/>
  <c r="EW7" i="27"/>
  <c r="GB7" i="27"/>
  <c r="FX7" i="27"/>
  <c r="FT7" i="27"/>
  <c r="FP7" i="27"/>
  <c r="FL7" i="27"/>
  <c r="FH7" i="27"/>
  <c r="FD7" i="27"/>
  <c r="EZ7" i="27"/>
  <c r="EV7" i="27"/>
  <c r="FO7" i="27"/>
  <c r="EY7" i="27"/>
  <c r="GA7" i="27"/>
  <c r="FK7" i="27"/>
  <c r="FW7" i="27"/>
  <c r="FG7" i="27"/>
  <c r="FS7" i="27"/>
  <c r="FC7" i="27"/>
  <c r="EQ75" i="27"/>
  <c r="EM75" i="27"/>
  <c r="EI75" i="27"/>
  <c r="EE75" i="27"/>
  <c r="EA75" i="27"/>
  <c r="DW75" i="27"/>
  <c r="DS75" i="27"/>
  <c r="DO75" i="27"/>
  <c r="DK75" i="27"/>
  <c r="DG75" i="27"/>
  <c r="EP75" i="27"/>
  <c r="EL75" i="27"/>
  <c r="EH75" i="27"/>
  <c r="ED75" i="27"/>
  <c r="DZ75" i="27"/>
  <c r="DV75" i="27"/>
  <c r="DR75" i="27"/>
  <c r="DN75" i="27"/>
  <c r="DJ75" i="27"/>
  <c r="DF75" i="27"/>
  <c r="EO75" i="27"/>
  <c r="EK75" i="27"/>
  <c r="EG75" i="27"/>
  <c r="EC75" i="27"/>
  <c r="DY75" i="27"/>
  <c r="DU75" i="27"/>
  <c r="DQ75" i="27"/>
  <c r="DM75" i="27"/>
  <c r="DI75" i="27"/>
  <c r="DE75" i="27"/>
  <c r="EN75" i="27"/>
  <c r="DX75" i="27"/>
  <c r="DH75" i="27"/>
  <c r="EF75" i="27"/>
  <c r="DP75" i="27"/>
  <c r="ER75" i="27"/>
  <c r="EB75" i="27"/>
  <c r="DL75" i="27"/>
  <c r="EJ75" i="27"/>
  <c r="DT75" i="27"/>
  <c r="GF28" i="27"/>
  <c r="D37" i="20" l="1"/>
  <c r="G37" i="20" s="1"/>
  <c r="J37" i="20" s="1"/>
  <c r="M37" i="20" s="1"/>
  <c r="B38" i="20"/>
  <c r="P36" i="20"/>
  <c r="R35" i="20"/>
  <c r="U35" i="20" s="1"/>
  <c r="X35" i="20" s="1"/>
  <c r="AA35" i="20" s="1"/>
  <c r="AF35" i="20"/>
  <c r="AI35" i="20" s="1"/>
  <c r="AL35" i="20" s="1"/>
  <c r="AO35" i="20" s="1"/>
  <c r="AD36" i="20"/>
  <c r="ES9" i="31"/>
  <c r="P9" i="31" s="1"/>
  <c r="ES27" i="31"/>
  <c r="P27" i="31" s="1"/>
  <c r="GJ9" i="31"/>
  <c r="Q9" i="31" s="1"/>
  <c r="GJ27" i="31"/>
  <c r="Q27" i="31" s="1"/>
  <c r="GJ41" i="31"/>
  <c r="GJ95" i="31"/>
  <c r="GF107" i="31"/>
  <c r="GB107" i="31"/>
  <c r="FX107" i="31"/>
  <c r="FT107" i="31"/>
  <c r="FP107" i="31"/>
  <c r="FL107" i="31"/>
  <c r="FH107" i="31"/>
  <c r="FD107" i="31"/>
  <c r="EZ107" i="31"/>
  <c r="EV107" i="31"/>
  <c r="GI107" i="31"/>
  <c r="GE107" i="31"/>
  <c r="GA107" i="31"/>
  <c r="FW107" i="31"/>
  <c r="FS107" i="31"/>
  <c r="FO107" i="31"/>
  <c r="FK107" i="31"/>
  <c r="FG107" i="31"/>
  <c r="FC107" i="31"/>
  <c r="EY107" i="31"/>
  <c r="GH107" i="31"/>
  <c r="GD107" i="31"/>
  <c r="FZ107" i="31"/>
  <c r="FV107" i="31"/>
  <c r="FR107" i="31"/>
  <c r="FN107" i="31"/>
  <c r="FJ107" i="31"/>
  <c r="FF107" i="31"/>
  <c r="FB107" i="31"/>
  <c r="EX107" i="31"/>
  <c r="GC107" i="31"/>
  <c r="FM107" i="31"/>
  <c r="EW107" i="31"/>
  <c r="FY107" i="31"/>
  <c r="FI107" i="31"/>
  <c r="FU107" i="31"/>
  <c r="FE107" i="31"/>
  <c r="GG107" i="31"/>
  <c r="FQ107" i="31"/>
  <c r="FA107" i="31"/>
  <c r="GJ128" i="31"/>
  <c r="DD130" i="31"/>
  <c r="DD97" i="31"/>
  <c r="DD63" i="31"/>
  <c r="EL30" i="31"/>
  <c r="EH30" i="31"/>
  <c r="ED30" i="31"/>
  <c r="DZ30" i="31"/>
  <c r="DV30" i="31"/>
  <c r="DR30" i="31"/>
  <c r="DN30" i="31"/>
  <c r="DJ30" i="31"/>
  <c r="DF30" i="31"/>
  <c r="EJ30" i="31"/>
  <c r="EF30" i="31"/>
  <c r="EB30" i="31"/>
  <c r="DX30" i="31"/>
  <c r="DT30" i="31"/>
  <c r="DP30" i="31"/>
  <c r="DL30" i="31"/>
  <c r="DH30" i="31"/>
  <c r="EK30" i="31"/>
  <c r="EC30" i="31"/>
  <c r="DU30" i="31"/>
  <c r="DM30" i="31"/>
  <c r="DE30" i="31"/>
  <c r="EI30" i="31"/>
  <c r="EA30" i="31"/>
  <c r="DS30" i="31"/>
  <c r="DK30" i="31"/>
  <c r="EG30" i="31"/>
  <c r="DY30" i="31"/>
  <c r="DQ30" i="31"/>
  <c r="DI30" i="31"/>
  <c r="EM30" i="31"/>
  <c r="EE30" i="31"/>
  <c r="DW30" i="31"/>
  <c r="DO30" i="31"/>
  <c r="DG30" i="31"/>
  <c r="EP62" i="31"/>
  <c r="EL62" i="31"/>
  <c r="EH62" i="31"/>
  <c r="ED62" i="31"/>
  <c r="DZ62" i="31"/>
  <c r="DV62" i="31"/>
  <c r="DR62" i="31"/>
  <c r="DN62" i="31"/>
  <c r="DJ62" i="31"/>
  <c r="DF62" i="31"/>
  <c r="EO62" i="31"/>
  <c r="EK62" i="31"/>
  <c r="EG62" i="31"/>
  <c r="EC62" i="31"/>
  <c r="DY62" i="31"/>
  <c r="DU62" i="31"/>
  <c r="DQ62" i="31"/>
  <c r="DM62" i="31"/>
  <c r="DI62" i="31"/>
  <c r="DE62" i="31"/>
  <c r="EN62" i="31"/>
  <c r="EJ62" i="31"/>
  <c r="EF62" i="31"/>
  <c r="EB62" i="31"/>
  <c r="DX62" i="31"/>
  <c r="DT62" i="31"/>
  <c r="DP62" i="31"/>
  <c r="DL62" i="31"/>
  <c r="DH62" i="31"/>
  <c r="EQ62" i="31"/>
  <c r="EM62" i="31"/>
  <c r="EI62" i="31"/>
  <c r="EE62" i="31"/>
  <c r="EA62" i="31"/>
  <c r="DW62" i="31"/>
  <c r="DS62" i="31"/>
  <c r="DO62" i="31"/>
  <c r="DK62" i="31"/>
  <c r="DG62" i="31"/>
  <c r="EU106" i="31"/>
  <c r="EU73" i="31"/>
  <c r="GA6" i="31"/>
  <c r="FW6" i="31"/>
  <c r="FO6" i="31"/>
  <c r="FK6" i="31"/>
  <c r="FC6" i="31"/>
  <c r="EY6" i="31"/>
  <c r="GD6" i="31"/>
  <c r="FZ6" i="31"/>
  <c r="FV6" i="31"/>
  <c r="FR6" i="31"/>
  <c r="FN6" i="31"/>
  <c r="FJ6" i="31"/>
  <c r="FF6" i="31"/>
  <c r="FB6" i="31"/>
  <c r="EX6" i="31"/>
  <c r="GC6" i="31"/>
  <c r="FY6" i="31"/>
  <c r="FU6" i="31"/>
  <c r="FQ6" i="31"/>
  <c r="FM6" i="31"/>
  <c r="FI6" i="31"/>
  <c r="FE6" i="31"/>
  <c r="FA6" i="31"/>
  <c r="EW6" i="31"/>
  <c r="FG6" i="31"/>
  <c r="EU39" i="31"/>
  <c r="GB6" i="31"/>
  <c r="FX6" i="31"/>
  <c r="FT6" i="31"/>
  <c r="FP6" i="31"/>
  <c r="FL6" i="31"/>
  <c r="FH6" i="31"/>
  <c r="FD6" i="31"/>
  <c r="EZ6" i="31"/>
  <c r="EV6" i="31"/>
  <c r="FS6" i="31"/>
  <c r="GG96" i="31"/>
  <c r="GC96" i="31"/>
  <c r="FY96" i="31"/>
  <c r="FU96" i="31"/>
  <c r="FQ96" i="31"/>
  <c r="FM96" i="31"/>
  <c r="FI96" i="31"/>
  <c r="FE96" i="31"/>
  <c r="FA96" i="31"/>
  <c r="EW96" i="31"/>
  <c r="GF96" i="31"/>
  <c r="GB96" i="31"/>
  <c r="FX96" i="31"/>
  <c r="FT96" i="31"/>
  <c r="FP96" i="31"/>
  <c r="FL96" i="31"/>
  <c r="FH96" i="31"/>
  <c r="FD96" i="31"/>
  <c r="EZ96" i="31"/>
  <c r="EV96" i="31"/>
  <c r="GI96" i="31"/>
  <c r="GE96" i="31"/>
  <c r="GA96" i="31"/>
  <c r="FW96" i="31"/>
  <c r="FS96" i="31"/>
  <c r="FO96" i="31"/>
  <c r="FK96" i="31"/>
  <c r="FG96" i="31"/>
  <c r="FC96" i="31"/>
  <c r="EY96" i="31"/>
  <c r="GH96" i="31"/>
  <c r="GD96" i="31"/>
  <c r="FZ96" i="31"/>
  <c r="FV96" i="31"/>
  <c r="FR96" i="31"/>
  <c r="FN96" i="31"/>
  <c r="FJ96" i="31"/>
  <c r="FF96" i="31"/>
  <c r="FB96" i="31"/>
  <c r="EX96" i="31"/>
  <c r="ES75" i="31"/>
  <c r="EU130" i="31"/>
  <c r="EU97" i="31"/>
  <c r="EU63" i="31"/>
  <c r="GA30" i="31"/>
  <c r="FW30" i="31"/>
  <c r="FS30" i="31"/>
  <c r="FO30" i="31"/>
  <c r="FK30" i="31"/>
  <c r="FG30" i="31"/>
  <c r="FC30" i="31"/>
  <c r="EY30" i="31"/>
  <c r="GC30" i="31"/>
  <c r="FY30" i="31"/>
  <c r="FU30" i="31"/>
  <c r="FQ30" i="31"/>
  <c r="FM30" i="31"/>
  <c r="FI30" i="31"/>
  <c r="FE30" i="31"/>
  <c r="FA30" i="31"/>
  <c r="EW30" i="31"/>
  <c r="GD30" i="31"/>
  <c r="FV30" i="31"/>
  <c r="FN30" i="31"/>
  <c r="FF30" i="31"/>
  <c r="EX30" i="31"/>
  <c r="GB30" i="31"/>
  <c r="FT30" i="31"/>
  <c r="FL30" i="31"/>
  <c r="FD30" i="31"/>
  <c r="EV30" i="31"/>
  <c r="FZ30" i="31"/>
  <c r="FR30" i="31"/>
  <c r="FJ30" i="31"/>
  <c r="FB30" i="31"/>
  <c r="FX30" i="31"/>
  <c r="FP30" i="31"/>
  <c r="FH30" i="31"/>
  <c r="EZ30" i="31"/>
  <c r="GJ108" i="31"/>
  <c r="ES41" i="31"/>
  <c r="ER96" i="31"/>
  <c r="EN96" i="31"/>
  <c r="EJ96" i="31"/>
  <c r="EF96" i="31"/>
  <c r="EB96" i="31"/>
  <c r="DX96" i="31"/>
  <c r="DT96" i="31"/>
  <c r="DP96" i="31"/>
  <c r="DL96" i="31"/>
  <c r="DH96" i="31"/>
  <c r="EQ96" i="31"/>
  <c r="EM96" i="31"/>
  <c r="EI96" i="31"/>
  <c r="EE96" i="31"/>
  <c r="EA96" i="31"/>
  <c r="DW96" i="31"/>
  <c r="DS96" i="31"/>
  <c r="DO96" i="31"/>
  <c r="DK96" i="31"/>
  <c r="DG96" i="31"/>
  <c r="EP96" i="31"/>
  <c r="EL96" i="31"/>
  <c r="EH96" i="31"/>
  <c r="ED96" i="31"/>
  <c r="DZ96" i="31"/>
  <c r="DV96" i="31"/>
  <c r="DR96" i="31"/>
  <c r="DN96" i="31"/>
  <c r="DJ96" i="31"/>
  <c r="DF96" i="31"/>
  <c r="EO96" i="31"/>
  <c r="EK96" i="31"/>
  <c r="EG96" i="31"/>
  <c r="EC96" i="31"/>
  <c r="DY96" i="31"/>
  <c r="DU96" i="31"/>
  <c r="DQ96" i="31"/>
  <c r="DM96" i="31"/>
  <c r="DI96" i="31"/>
  <c r="DE96" i="31"/>
  <c r="DD106" i="31"/>
  <c r="DD73" i="31"/>
  <c r="DD39" i="31"/>
  <c r="EH6" i="31"/>
  <c r="DZ6" i="31"/>
  <c r="DN6" i="31"/>
  <c r="EK6" i="31"/>
  <c r="EG6" i="31"/>
  <c r="EC6" i="31"/>
  <c r="DY6" i="31"/>
  <c r="DU6" i="31"/>
  <c r="DQ6" i="31"/>
  <c r="DM6" i="31"/>
  <c r="DI6" i="31"/>
  <c r="DE6" i="31"/>
  <c r="EJ6" i="31"/>
  <c r="EF6" i="31"/>
  <c r="EB6" i="31"/>
  <c r="DX6" i="31"/>
  <c r="DT6" i="31"/>
  <c r="DP6" i="31"/>
  <c r="DL6" i="31"/>
  <c r="DH6" i="31"/>
  <c r="DO6" i="31"/>
  <c r="ED6" i="31"/>
  <c r="DR6" i="31"/>
  <c r="DF6" i="31"/>
  <c r="EM6" i="31"/>
  <c r="EI6" i="31"/>
  <c r="EE6" i="31"/>
  <c r="EA6" i="31"/>
  <c r="DW6" i="31"/>
  <c r="DS6" i="31"/>
  <c r="DK6" i="31"/>
  <c r="DG6" i="31"/>
  <c r="EL6" i="31"/>
  <c r="DV6" i="31"/>
  <c r="DJ6" i="31"/>
  <c r="GJ75" i="31"/>
  <c r="GF129" i="31"/>
  <c r="GB129" i="31"/>
  <c r="FX129" i="31"/>
  <c r="FT129" i="31"/>
  <c r="FP129" i="31"/>
  <c r="FL129" i="31"/>
  <c r="FH129" i="31"/>
  <c r="FD129" i="31"/>
  <c r="EZ129" i="31"/>
  <c r="EV129" i="31"/>
  <c r="GI129" i="31"/>
  <c r="GH129" i="31"/>
  <c r="GC129" i="31"/>
  <c r="FW129" i="31"/>
  <c r="FR129" i="31"/>
  <c r="FM129" i="31"/>
  <c r="FG129" i="31"/>
  <c r="FB129" i="31"/>
  <c r="EW129" i="31"/>
  <c r="GG129" i="31"/>
  <c r="GA129" i="31"/>
  <c r="FV129" i="31"/>
  <c r="FQ129" i="31"/>
  <c r="FK129" i="31"/>
  <c r="FF129" i="31"/>
  <c r="FA129" i="31"/>
  <c r="GE129" i="31"/>
  <c r="FU129" i="31"/>
  <c r="FJ129" i="31"/>
  <c r="EY129" i="31"/>
  <c r="GD129" i="31"/>
  <c r="FS129" i="31"/>
  <c r="FI129" i="31"/>
  <c r="EX129" i="31"/>
  <c r="FZ129" i="31"/>
  <c r="FO129" i="31"/>
  <c r="FE129" i="31"/>
  <c r="FC129" i="31"/>
  <c r="FY129" i="31"/>
  <c r="FN129" i="31"/>
  <c r="EO7" i="31"/>
  <c r="EN40" i="31"/>
  <c r="EJ40" i="31"/>
  <c r="EF40" i="31"/>
  <c r="EB40" i="31"/>
  <c r="DX40" i="31"/>
  <c r="DT40" i="31"/>
  <c r="DP40" i="31"/>
  <c r="DL40" i="31"/>
  <c r="DH40" i="31"/>
  <c r="EQ40" i="31"/>
  <c r="EM40" i="31"/>
  <c r="EI40" i="31"/>
  <c r="EE40" i="31"/>
  <c r="EA40" i="31"/>
  <c r="DW40" i="31"/>
  <c r="DS40" i="31"/>
  <c r="DO40" i="31"/>
  <c r="DK40" i="31"/>
  <c r="DG40" i="31"/>
  <c r="EP40" i="31"/>
  <c r="EL40" i="31"/>
  <c r="EH40" i="31"/>
  <c r="ED40" i="31"/>
  <c r="DZ40" i="31"/>
  <c r="DV40" i="31"/>
  <c r="DR40" i="31"/>
  <c r="DN40" i="31"/>
  <c r="DJ40" i="31"/>
  <c r="DF40" i="31"/>
  <c r="EC40" i="31"/>
  <c r="DM40" i="31"/>
  <c r="EO40" i="31"/>
  <c r="DY40" i="31"/>
  <c r="DI40" i="31"/>
  <c r="EK40" i="31"/>
  <c r="DU40" i="31"/>
  <c r="DE40" i="31"/>
  <c r="EG40" i="31"/>
  <c r="DQ40" i="31"/>
  <c r="GH40" i="31"/>
  <c r="GD40" i="31"/>
  <c r="FZ40" i="31"/>
  <c r="FV40" i="31"/>
  <c r="FR40" i="31"/>
  <c r="FN40" i="31"/>
  <c r="FJ40" i="31"/>
  <c r="FF40" i="31"/>
  <c r="FB40" i="31"/>
  <c r="EX40" i="31"/>
  <c r="GG40" i="31"/>
  <c r="GC40" i="31"/>
  <c r="FY40" i="31"/>
  <c r="FU40" i="31"/>
  <c r="FQ40" i="31"/>
  <c r="FM40" i="31"/>
  <c r="FI40" i="31"/>
  <c r="FE40" i="31"/>
  <c r="FA40" i="31"/>
  <c r="EW40" i="31"/>
  <c r="GF40" i="31"/>
  <c r="GB40" i="31"/>
  <c r="FX40" i="31"/>
  <c r="FT40" i="31"/>
  <c r="FP40" i="31"/>
  <c r="FL40" i="31"/>
  <c r="FH40" i="31"/>
  <c r="FD40" i="31"/>
  <c r="EZ40" i="31"/>
  <c r="EV40" i="31"/>
  <c r="GA40" i="31"/>
  <c r="FK40" i="31"/>
  <c r="FW40" i="31"/>
  <c r="FG40" i="31"/>
  <c r="FS40" i="31"/>
  <c r="FC40" i="31"/>
  <c r="GE40" i="31"/>
  <c r="FO40" i="31"/>
  <c r="EY40" i="31"/>
  <c r="ES61" i="31"/>
  <c r="EO29" i="31"/>
  <c r="EQ129" i="31"/>
  <c r="EM129" i="31"/>
  <c r="EI129" i="31"/>
  <c r="EE129" i="31"/>
  <c r="EA129" i="31"/>
  <c r="DW129" i="31"/>
  <c r="DS129" i="31"/>
  <c r="DO129" i="31"/>
  <c r="DK129" i="31"/>
  <c r="DG129" i="31"/>
  <c r="EP129" i="31"/>
  <c r="EK129" i="31"/>
  <c r="EF129" i="31"/>
  <c r="DZ129" i="31"/>
  <c r="DU129" i="31"/>
  <c r="DP129" i="31"/>
  <c r="DJ129" i="31"/>
  <c r="DE129" i="31"/>
  <c r="EO129" i="31"/>
  <c r="EJ129" i="31"/>
  <c r="ED129" i="31"/>
  <c r="DY129" i="31"/>
  <c r="DT129" i="31"/>
  <c r="DN129" i="31"/>
  <c r="DI129" i="31"/>
  <c r="EN129" i="31"/>
  <c r="EC129" i="31"/>
  <c r="DR129" i="31"/>
  <c r="DH129" i="31"/>
  <c r="EL129" i="31"/>
  <c r="EB129" i="31"/>
  <c r="DQ129" i="31"/>
  <c r="DF129" i="31"/>
  <c r="EH129" i="31"/>
  <c r="DX129" i="31"/>
  <c r="DM129" i="31"/>
  <c r="DL129" i="31"/>
  <c r="ER129" i="31"/>
  <c r="EG129" i="31"/>
  <c r="DV129" i="31"/>
  <c r="GF29" i="31"/>
  <c r="EP74" i="31"/>
  <c r="EL74" i="31"/>
  <c r="EH74" i="31"/>
  <c r="ED74" i="31"/>
  <c r="DZ74" i="31"/>
  <c r="DV74" i="31"/>
  <c r="DR74" i="31"/>
  <c r="DN74" i="31"/>
  <c r="DJ74" i="31"/>
  <c r="DF74" i="31"/>
  <c r="EO74" i="31"/>
  <c r="EK74" i="31"/>
  <c r="EG74" i="31"/>
  <c r="EC74" i="31"/>
  <c r="DY74" i="31"/>
  <c r="DU74" i="31"/>
  <c r="DQ74" i="31"/>
  <c r="DM74" i="31"/>
  <c r="DI74" i="31"/>
  <c r="DE74" i="31"/>
  <c r="EN74" i="31"/>
  <c r="EF74" i="31"/>
  <c r="DX74" i="31"/>
  <c r="DP74" i="31"/>
  <c r="DH74" i="31"/>
  <c r="EM74" i="31"/>
  <c r="EE74" i="31"/>
  <c r="DW74" i="31"/>
  <c r="DO74" i="31"/>
  <c r="DG74" i="31"/>
  <c r="ER74" i="31"/>
  <c r="EJ74" i="31"/>
  <c r="EB74" i="31"/>
  <c r="DT74" i="31"/>
  <c r="DL74" i="31"/>
  <c r="EQ74" i="31"/>
  <c r="EI74" i="31"/>
  <c r="EA74" i="31"/>
  <c r="DS74" i="31"/>
  <c r="DK74" i="31"/>
  <c r="ES128" i="31"/>
  <c r="ES108" i="31"/>
  <c r="GF7" i="31"/>
  <c r="GI74" i="31"/>
  <c r="GE74" i="31"/>
  <c r="GA74" i="31"/>
  <c r="FW74" i="31"/>
  <c r="FS74" i="31"/>
  <c r="FO74" i="31"/>
  <c r="FK74" i="31"/>
  <c r="FG74" i="31"/>
  <c r="FC74" i="31"/>
  <c r="EY74" i="31"/>
  <c r="GH74" i="31"/>
  <c r="GD74" i="31"/>
  <c r="FZ74" i="31"/>
  <c r="FV74" i="31"/>
  <c r="FR74" i="31"/>
  <c r="FN74" i="31"/>
  <c r="FJ74" i="31"/>
  <c r="FF74" i="31"/>
  <c r="FB74" i="31"/>
  <c r="EX74" i="31"/>
  <c r="GC74" i="31"/>
  <c r="FU74" i="31"/>
  <c r="FM74" i="31"/>
  <c r="FE74" i="31"/>
  <c r="EW74" i="31"/>
  <c r="GB74" i="31"/>
  <c r="FT74" i="31"/>
  <c r="FL74" i="31"/>
  <c r="FD74" i="31"/>
  <c r="EV74" i="31"/>
  <c r="GG74" i="31"/>
  <c r="FY74" i="31"/>
  <c r="FQ74" i="31"/>
  <c r="FI74" i="31"/>
  <c r="FA74" i="31"/>
  <c r="GF74" i="31"/>
  <c r="FX74" i="31"/>
  <c r="FP74" i="31"/>
  <c r="FH74" i="31"/>
  <c r="EZ74" i="31"/>
  <c r="ES95" i="31"/>
  <c r="O32" i="31"/>
  <c r="DD31" i="31"/>
  <c r="EU31" i="31"/>
  <c r="DD5" i="31"/>
  <c r="O4" i="31"/>
  <c r="EU5" i="31"/>
  <c r="GJ61" i="31"/>
  <c r="GF62" i="31"/>
  <c r="GB62" i="31"/>
  <c r="FX62" i="31"/>
  <c r="FT62" i="31"/>
  <c r="FP62" i="31"/>
  <c r="FL62" i="31"/>
  <c r="FH62" i="31"/>
  <c r="FD62" i="31"/>
  <c r="EZ62" i="31"/>
  <c r="EV62" i="31"/>
  <c r="GE62" i="31"/>
  <c r="GA62" i="31"/>
  <c r="FW62" i="31"/>
  <c r="FS62" i="31"/>
  <c r="FO62" i="31"/>
  <c r="FK62" i="31"/>
  <c r="FG62" i="31"/>
  <c r="FC62" i="31"/>
  <c r="EY62" i="31"/>
  <c r="GH62" i="31"/>
  <c r="GD62" i="31"/>
  <c r="FZ62" i="31"/>
  <c r="FV62" i="31"/>
  <c r="FR62" i="31"/>
  <c r="FN62" i="31"/>
  <c r="FJ62" i="31"/>
  <c r="FF62" i="31"/>
  <c r="FB62" i="31"/>
  <c r="EX62" i="31"/>
  <c r="GG62" i="31"/>
  <c r="GC62" i="31"/>
  <c r="FY62" i="31"/>
  <c r="FU62" i="31"/>
  <c r="FQ62" i="31"/>
  <c r="FM62" i="31"/>
  <c r="FI62" i="31"/>
  <c r="FE62" i="31"/>
  <c r="FA62" i="31"/>
  <c r="EW62" i="31"/>
  <c r="EQ107" i="31"/>
  <c r="EM107" i="31"/>
  <c r="EI107" i="31"/>
  <c r="EE107" i="31"/>
  <c r="EA107" i="31"/>
  <c r="DW107" i="31"/>
  <c r="DS107" i="31"/>
  <c r="DO107" i="31"/>
  <c r="DK107" i="31"/>
  <c r="DG107" i="31"/>
  <c r="EP107" i="31"/>
  <c r="EL107" i="31"/>
  <c r="EH107" i="31"/>
  <c r="ED107" i="31"/>
  <c r="DZ107" i="31"/>
  <c r="DV107" i="31"/>
  <c r="DR107" i="31"/>
  <c r="DN107" i="31"/>
  <c r="DJ107" i="31"/>
  <c r="DF107" i="31"/>
  <c r="EO107" i="31"/>
  <c r="EK107" i="31"/>
  <c r="EG107" i="31"/>
  <c r="EC107" i="31"/>
  <c r="DY107" i="31"/>
  <c r="DU107" i="31"/>
  <c r="DQ107" i="31"/>
  <c r="DM107" i="31"/>
  <c r="DI107" i="31"/>
  <c r="DE107" i="31"/>
  <c r="EF107" i="31"/>
  <c r="DP107" i="31"/>
  <c r="ER107" i="31"/>
  <c r="EB107" i="31"/>
  <c r="DL107" i="31"/>
  <c r="EN107" i="31"/>
  <c r="DX107" i="31"/>
  <c r="DH107" i="31"/>
  <c r="EJ107" i="31"/>
  <c r="DT107" i="31"/>
  <c r="GJ27" i="27"/>
  <c r="Q27" i="27" s="1"/>
  <c r="ES27" i="27"/>
  <c r="P27" i="27" s="1"/>
  <c r="ES9" i="27"/>
  <c r="P9" i="27" s="1"/>
  <c r="GJ9" i="27"/>
  <c r="Q9" i="27" s="1"/>
  <c r="GJ41" i="27"/>
  <c r="ES128" i="27"/>
  <c r="GF129" i="27"/>
  <c r="GB129" i="27"/>
  <c r="FX129" i="27"/>
  <c r="FT129" i="27"/>
  <c r="FP129" i="27"/>
  <c r="FL129" i="27"/>
  <c r="FH129" i="27"/>
  <c r="FD129" i="27"/>
  <c r="EZ129" i="27"/>
  <c r="EV129" i="27"/>
  <c r="GI129" i="27"/>
  <c r="GD129" i="27"/>
  <c r="FY129" i="27"/>
  <c r="FS129" i="27"/>
  <c r="FN129" i="27"/>
  <c r="FI129" i="27"/>
  <c r="FC129" i="27"/>
  <c r="EX129" i="27"/>
  <c r="GH129" i="27"/>
  <c r="GA129" i="27"/>
  <c r="FU129" i="27"/>
  <c r="FM129" i="27"/>
  <c r="FF129" i="27"/>
  <c r="EY129" i="27"/>
  <c r="GG129" i="27"/>
  <c r="FZ129" i="27"/>
  <c r="FR129" i="27"/>
  <c r="FK129" i="27"/>
  <c r="FE129" i="27"/>
  <c r="EW129" i="27"/>
  <c r="FW129" i="27"/>
  <c r="FJ129" i="27"/>
  <c r="FV129" i="27"/>
  <c r="FG129" i="27"/>
  <c r="GE129" i="27"/>
  <c r="FQ129" i="27"/>
  <c r="FB129" i="27"/>
  <c r="GC129" i="27"/>
  <c r="FO129" i="27"/>
  <c r="FA129" i="27"/>
  <c r="EO107" i="27"/>
  <c r="EK107" i="27"/>
  <c r="EG107" i="27"/>
  <c r="EC107" i="27"/>
  <c r="DY107" i="27"/>
  <c r="DU107" i="27"/>
  <c r="DQ107" i="27"/>
  <c r="DM107" i="27"/>
  <c r="DI107" i="27"/>
  <c r="DE107" i="27"/>
  <c r="ER107" i="27"/>
  <c r="EN107" i="27"/>
  <c r="EJ107" i="27"/>
  <c r="EF107" i="27"/>
  <c r="EB107" i="27"/>
  <c r="DX107" i="27"/>
  <c r="EQ107" i="27"/>
  <c r="EM107" i="27"/>
  <c r="EI107" i="27"/>
  <c r="EE107" i="27"/>
  <c r="EA107" i="27"/>
  <c r="DW107" i="27"/>
  <c r="DS107" i="27"/>
  <c r="DO107" i="27"/>
  <c r="DK107" i="27"/>
  <c r="DG107" i="27"/>
  <c r="EH107" i="27"/>
  <c r="DT107" i="27"/>
  <c r="DL107" i="27"/>
  <c r="ED107" i="27"/>
  <c r="DR107" i="27"/>
  <c r="DJ107" i="27"/>
  <c r="EP107" i="27"/>
  <c r="DZ107" i="27"/>
  <c r="DP107" i="27"/>
  <c r="DH107" i="27"/>
  <c r="DN107" i="27"/>
  <c r="DF107" i="27"/>
  <c r="EL107" i="27"/>
  <c r="DV107" i="27"/>
  <c r="ES61" i="27"/>
  <c r="EO29" i="27"/>
  <c r="EQ129" i="27"/>
  <c r="EM129" i="27"/>
  <c r="EI129" i="27"/>
  <c r="EE129" i="27"/>
  <c r="EA129" i="27"/>
  <c r="DW129" i="27"/>
  <c r="DS129" i="27"/>
  <c r="DO129" i="27"/>
  <c r="DK129" i="27"/>
  <c r="DG129" i="27"/>
  <c r="ER129" i="27"/>
  <c r="EL129" i="27"/>
  <c r="EG129" i="27"/>
  <c r="EB129" i="27"/>
  <c r="DV129" i="27"/>
  <c r="DQ129" i="27"/>
  <c r="DL129" i="27"/>
  <c r="DF129" i="27"/>
  <c r="EP129" i="27"/>
  <c r="EJ129" i="27"/>
  <c r="EC129" i="27"/>
  <c r="DU129" i="27"/>
  <c r="DN129" i="27"/>
  <c r="DH129" i="27"/>
  <c r="EO129" i="27"/>
  <c r="EH129" i="27"/>
  <c r="DZ129" i="27"/>
  <c r="DT129" i="27"/>
  <c r="DM129" i="27"/>
  <c r="DE129" i="27"/>
  <c r="EF129" i="27"/>
  <c r="DR129" i="27"/>
  <c r="ED129" i="27"/>
  <c r="DP129" i="27"/>
  <c r="EN129" i="27"/>
  <c r="DY129" i="27"/>
  <c r="DJ129" i="27"/>
  <c r="DX129" i="27"/>
  <c r="DI129" i="27"/>
  <c r="EK129" i="27"/>
  <c r="GF40" i="27"/>
  <c r="GB40" i="27"/>
  <c r="FX40" i="27"/>
  <c r="FT40" i="27"/>
  <c r="FP40" i="27"/>
  <c r="FL40" i="27"/>
  <c r="FH40" i="27"/>
  <c r="FD40" i="27"/>
  <c r="EZ40" i="27"/>
  <c r="EV40" i="27"/>
  <c r="GD40" i="27"/>
  <c r="FY40" i="27"/>
  <c r="FS40" i="27"/>
  <c r="FN40" i="27"/>
  <c r="FI40" i="27"/>
  <c r="FC40" i="27"/>
  <c r="EX40" i="27"/>
  <c r="GH40" i="27"/>
  <c r="GC40" i="27"/>
  <c r="FW40" i="27"/>
  <c r="FR40" i="27"/>
  <c r="FM40" i="27"/>
  <c r="FG40" i="27"/>
  <c r="FB40" i="27"/>
  <c r="EW40" i="27"/>
  <c r="GG40" i="27"/>
  <c r="GA40" i="27"/>
  <c r="FV40" i="27"/>
  <c r="FQ40" i="27"/>
  <c r="FK40" i="27"/>
  <c r="FF40" i="27"/>
  <c r="FA40" i="27"/>
  <c r="FZ40" i="27"/>
  <c r="FE40" i="27"/>
  <c r="FU40" i="27"/>
  <c r="EY40" i="27"/>
  <c r="FO40" i="27"/>
  <c r="GE40" i="27"/>
  <c r="FJ40" i="27"/>
  <c r="GF29" i="27"/>
  <c r="DD106" i="27"/>
  <c r="DD73" i="27"/>
  <c r="DD39" i="27"/>
  <c r="EM6" i="27"/>
  <c r="EI6" i="27"/>
  <c r="EE6" i="27"/>
  <c r="EA6" i="27"/>
  <c r="DW6" i="27"/>
  <c r="DS6" i="27"/>
  <c r="DO6" i="27"/>
  <c r="DK6" i="27"/>
  <c r="DG6" i="27"/>
  <c r="EL6" i="27"/>
  <c r="EH6" i="27"/>
  <c r="ED6" i="27"/>
  <c r="DZ6" i="27"/>
  <c r="DV6" i="27"/>
  <c r="DR6" i="27"/>
  <c r="DN6" i="27"/>
  <c r="DJ6" i="27"/>
  <c r="DF6" i="27"/>
  <c r="EK6" i="27"/>
  <c r="EG6" i="27"/>
  <c r="EC6" i="27"/>
  <c r="DY6" i="27"/>
  <c r="DU6" i="27"/>
  <c r="DQ6" i="27"/>
  <c r="DM6" i="27"/>
  <c r="DI6" i="27"/>
  <c r="DE6" i="27"/>
  <c r="DX6" i="27"/>
  <c r="DH6" i="27"/>
  <c r="EJ6" i="27"/>
  <c r="DT6" i="27"/>
  <c r="EF6" i="27"/>
  <c r="DP6" i="27"/>
  <c r="EB6" i="27"/>
  <c r="DL6" i="27"/>
  <c r="ES95" i="27"/>
  <c r="DD130" i="27"/>
  <c r="DD97" i="27"/>
  <c r="DD63" i="27"/>
  <c r="EL30" i="27"/>
  <c r="EH30" i="27"/>
  <c r="ED30" i="27"/>
  <c r="DZ30" i="27"/>
  <c r="DV30" i="27"/>
  <c r="DR30" i="27"/>
  <c r="DN30" i="27"/>
  <c r="DJ30" i="27"/>
  <c r="DF30" i="27"/>
  <c r="EK30" i="27"/>
  <c r="EG30" i="27"/>
  <c r="EC30" i="27"/>
  <c r="DY30" i="27"/>
  <c r="DU30" i="27"/>
  <c r="DQ30" i="27"/>
  <c r="DM30" i="27"/>
  <c r="DI30" i="27"/>
  <c r="DE30" i="27"/>
  <c r="EJ30" i="27"/>
  <c r="EF30" i="27"/>
  <c r="EB30" i="27"/>
  <c r="DX30" i="27"/>
  <c r="DT30" i="27"/>
  <c r="DP30" i="27"/>
  <c r="DL30" i="27"/>
  <c r="DH30" i="27"/>
  <c r="EE30" i="27"/>
  <c r="DO30" i="27"/>
  <c r="EA30" i="27"/>
  <c r="DK30" i="27"/>
  <c r="EM30" i="27"/>
  <c r="DW30" i="27"/>
  <c r="DG30" i="27"/>
  <c r="EI30" i="27"/>
  <c r="DS30" i="27"/>
  <c r="EO7" i="27"/>
  <c r="GJ75" i="27"/>
  <c r="ES75" i="27"/>
  <c r="GF7" i="27"/>
  <c r="GI74" i="27"/>
  <c r="GE74" i="27"/>
  <c r="GA74" i="27"/>
  <c r="FW74" i="27"/>
  <c r="FS74" i="27"/>
  <c r="FO74" i="27"/>
  <c r="FK74" i="27"/>
  <c r="FG74" i="27"/>
  <c r="FC74" i="27"/>
  <c r="EY74" i="27"/>
  <c r="GH74" i="27"/>
  <c r="GD74" i="27"/>
  <c r="FZ74" i="27"/>
  <c r="FV74" i="27"/>
  <c r="FR74" i="27"/>
  <c r="FN74" i="27"/>
  <c r="FJ74" i="27"/>
  <c r="FF74" i="27"/>
  <c r="FB74" i="27"/>
  <c r="EX74" i="27"/>
  <c r="GG74" i="27"/>
  <c r="GC74" i="27"/>
  <c r="FY74" i="27"/>
  <c r="FU74" i="27"/>
  <c r="FQ74" i="27"/>
  <c r="FM74" i="27"/>
  <c r="FI74" i="27"/>
  <c r="FE74" i="27"/>
  <c r="FA74" i="27"/>
  <c r="EW74" i="27"/>
  <c r="GF74" i="27"/>
  <c r="FP74" i="27"/>
  <c r="EZ74" i="27"/>
  <c r="FX74" i="27"/>
  <c r="FH74" i="27"/>
  <c r="FT74" i="27"/>
  <c r="FD74" i="27"/>
  <c r="FL74" i="27"/>
  <c r="EV74" i="27"/>
  <c r="GB74" i="27"/>
  <c r="GJ128" i="27"/>
  <c r="GF62" i="27"/>
  <c r="GB62" i="27"/>
  <c r="FX62" i="27"/>
  <c r="FT62" i="27"/>
  <c r="FP62" i="27"/>
  <c r="FL62" i="27"/>
  <c r="FH62" i="27"/>
  <c r="FD62" i="27"/>
  <c r="EZ62" i="27"/>
  <c r="EV62" i="27"/>
  <c r="GE62" i="27"/>
  <c r="GA62" i="27"/>
  <c r="FW62" i="27"/>
  <c r="FS62" i="27"/>
  <c r="FO62" i="27"/>
  <c r="FK62" i="27"/>
  <c r="FG62" i="27"/>
  <c r="FC62" i="27"/>
  <c r="EY62" i="27"/>
  <c r="GH62" i="27"/>
  <c r="FZ62" i="27"/>
  <c r="FR62" i="27"/>
  <c r="FJ62" i="27"/>
  <c r="FB62" i="27"/>
  <c r="GG62" i="27"/>
  <c r="FY62" i="27"/>
  <c r="FQ62" i="27"/>
  <c r="FI62" i="27"/>
  <c r="FA62" i="27"/>
  <c r="GC62" i="27"/>
  <c r="FM62" i="27"/>
  <c r="EW62" i="27"/>
  <c r="FV62" i="27"/>
  <c r="FF62" i="27"/>
  <c r="FU62" i="27"/>
  <c r="FE62" i="27"/>
  <c r="GD62" i="27"/>
  <c r="FN62" i="27"/>
  <c r="EX62" i="27"/>
  <c r="DD5" i="27"/>
  <c r="EU5" i="27"/>
  <c r="O4" i="27"/>
  <c r="GJ108" i="27"/>
  <c r="EU31" i="27"/>
  <c r="O32" i="27"/>
  <c r="DD31" i="27"/>
  <c r="EP40" i="27"/>
  <c r="EL40" i="27"/>
  <c r="EH40" i="27"/>
  <c r="ED40" i="27"/>
  <c r="DZ40" i="27"/>
  <c r="DV40" i="27"/>
  <c r="DR40" i="27"/>
  <c r="DN40" i="27"/>
  <c r="DJ40" i="27"/>
  <c r="DF40" i="27"/>
  <c r="EQ40" i="27"/>
  <c r="EK40" i="27"/>
  <c r="EF40" i="27"/>
  <c r="EA40" i="27"/>
  <c r="DU40" i="27"/>
  <c r="DP40" i="27"/>
  <c r="DK40" i="27"/>
  <c r="DE40" i="27"/>
  <c r="EO40" i="27"/>
  <c r="EJ40" i="27"/>
  <c r="EE40" i="27"/>
  <c r="DY40" i="27"/>
  <c r="DT40" i="27"/>
  <c r="DO40" i="27"/>
  <c r="DI40" i="27"/>
  <c r="EN40" i="27"/>
  <c r="EI40" i="27"/>
  <c r="EC40" i="27"/>
  <c r="DX40" i="27"/>
  <c r="DS40" i="27"/>
  <c r="DM40" i="27"/>
  <c r="DH40" i="27"/>
  <c r="EG40" i="27"/>
  <c r="DL40" i="27"/>
  <c r="EB40" i="27"/>
  <c r="DG40" i="27"/>
  <c r="DW40" i="27"/>
  <c r="EM40" i="27"/>
  <c r="DQ40" i="27"/>
  <c r="ES108" i="27"/>
  <c r="EP62" i="27"/>
  <c r="EL62" i="27"/>
  <c r="EH62" i="27"/>
  <c r="ED62" i="27"/>
  <c r="DZ62" i="27"/>
  <c r="DV62" i="27"/>
  <c r="DR62" i="27"/>
  <c r="DN62" i="27"/>
  <c r="DJ62" i="27"/>
  <c r="DF62" i="27"/>
  <c r="EO62" i="27"/>
  <c r="EK62" i="27"/>
  <c r="EG62" i="27"/>
  <c r="EC62" i="27"/>
  <c r="DY62" i="27"/>
  <c r="DU62" i="27"/>
  <c r="DQ62" i="27"/>
  <c r="DM62" i="27"/>
  <c r="DI62" i="27"/>
  <c r="DE62" i="27"/>
  <c r="EJ62" i="27"/>
  <c r="EB62" i="27"/>
  <c r="DT62" i="27"/>
  <c r="DL62" i="27"/>
  <c r="EQ62" i="27"/>
  <c r="EI62" i="27"/>
  <c r="EA62" i="27"/>
  <c r="DS62" i="27"/>
  <c r="DK62" i="27"/>
  <c r="EE62" i="27"/>
  <c r="DO62" i="27"/>
  <c r="EN62" i="27"/>
  <c r="DX62" i="27"/>
  <c r="DH62" i="27"/>
  <c r="EM62" i="27"/>
  <c r="DW62" i="27"/>
  <c r="DG62" i="27"/>
  <c r="EF62" i="27"/>
  <c r="DP62" i="27"/>
  <c r="GH107" i="27"/>
  <c r="GD107" i="27"/>
  <c r="FZ107" i="27"/>
  <c r="FV107" i="27"/>
  <c r="FR107" i="27"/>
  <c r="FN107" i="27"/>
  <c r="FJ107" i="27"/>
  <c r="FF107" i="27"/>
  <c r="FB107" i="27"/>
  <c r="EX107" i="27"/>
  <c r="GG107" i="27"/>
  <c r="GC107" i="27"/>
  <c r="FY107" i="27"/>
  <c r="FU107" i="27"/>
  <c r="FQ107" i="27"/>
  <c r="FM107" i="27"/>
  <c r="FI107" i="27"/>
  <c r="FE107" i="27"/>
  <c r="FA107" i="27"/>
  <c r="EW107" i="27"/>
  <c r="GF107" i="27"/>
  <c r="GB107" i="27"/>
  <c r="FX107" i="27"/>
  <c r="FT107" i="27"/>
  <c r="FP107" i="27"/>
  <c r="FL107" i="27"/>
  <c r="FH107" i="27"/>
  <c r="FD107" i="27"/>
  <c r="EZ107" i="27"/>
  <c r="EV107" i="27"/>
  <c r="GE107" i="27"/>
  <c r="FO107" i="27"/>
  <c r="EY107" i="27"/>
  <c r="GA107" i="27"/>
  <c r="FK107" i="27"/>
  <c r="FW107" i="27"/>
  <c r="FG107" i="27"/>
  <c r="FS107" i="27"/>
  <c r="FC107" i="27"/>
  <c r="GI107" i="27"/>
  <c r="GI96" i="27"/>
  <c r="GE96" i="27"/>
  <c r="GA96" i="27"/>
  <c r="FW96" i="27"/>
  <c r="FS96" i="27"/>
  <c r="FO96" i="27"/>
  <c r="FK96" i="27"/>
  <c r="FG96" i="27"/>
  <c r="FC96" i="27"/>
  <c r="EY96" i="27"/>
  <c r="GH96" i="27"/>
  <c r="GD96" i="27"/>
  <c r="FZ96" i="27"/>
  <c r="FV96" i="27"/>
  <c r="FR96" i="27"/>
  <c r="FN96" i="27"/>
  <c r="FJ96" i="27"/>
  <c r="FF96" i="27"/>
  <c r="FB96" i="27"/>
  <c r="EX96" i="27"/>
  <c r="GG96" i="27"/>
  <c r="GC96" i="27"/>
  <c r="FY96" i="27"/>
  <c r="FU96" i="27"/>
  <c r="FQ96" i="27"/>
  <c r="FM96" i="27"/>
  <c r="FI96" i="27"/>
  <c r="FE96" i="27"/>
  <c r="FA96" i="27"/>
  <c r="EW96" i="27"/>
  <c r="GF96" i="27"/>
  <c r="FP96" i="27"/>
  <c r="EZ96" i="27"/>
  <c r="GB96" i="27"/>
  <c r="FL96" i="27"/>
  <c r="EV96" i="27"/>
  <c r="FX96" i="27"/>
  <c r="FH96" i="27"/>
  <c r="FD96" i="27"/>
  <c r="FT96" i="27"/>
  <c r="EU106" i="27"/>
  <c r="EU73" i="27"/>
  <c r="EU39" i="27"/>
  <c r="GB6" i="27"/>
  <c r="FX6" i="27"/>
  <c r="FT6" i="27"/>
  <c r="FP6" i="27"/>
  <c r="FL6" i="27"/>
  <c r="FH6" i="27"/>
  <c r="FD6" i="27"/>
  <c r="EZ6" i="27"/>
  <c r="EV6" i="27"/>
  <c r="GA6" i="27"/>
  <c r="FW6" i="27"/>
  <c r="FS6" i="27"/>
  <c r="FO6" i="27"/>
  <c r="FK6" i="27"/>
  <c r="FG6" i="27"/>
  <c r="FC6" i="27"/>
  <c r="EY6" i="27"/>
  <c r="GD6" i="27"/>
  <c r="FZ6" i="27"/>
  <c r="FV6" i="27"/>
  <c r="FR6" i="27"/>
  <c r="FN6" i="27"/>
  <c r="FJ6" i="27"/>
  <c r="FF6" i="27"/>
  <c r="FB6" i="27"/>
  <c r="EX6" i="27"/>
  <c r="FY6" i="27"/>
  <c r="FI6" i="27"/>
  <c r="FU6" i="27"/>
  <c r="FE6" i="27"/>
  <c r="FQ6" i="27"/>
  <c r="FA6" i="27"/>
  <c r="GC6" i="27"/>
  <c r="FM6" i="27"/>
  <c r="EW6" i="27"/>
  <c r="GJ95" i="27"/>
  <c r="EU130" i="27"/>
  <c r="EU97" i="27"/>
  <c r="EU63" i="27"/>
  <c r="GA30" i="27"/>
  <c r="FW30" i="27"/>
  <c r="FS30" i="27"/>
  <c r="FO30" i="27"/>
  <c r="FK30" i="27"/>
  <c r="FG30" i="27"/>
  <c r="FC30" i="27"/>
  <c r="EY30" i="27"/>
  <c r="GD30" i="27"/>
  <c r="FZ30" i="27"/>
  <c r="FV30" i="27"/>
  <c r="FR30" i="27"/>
  <c r="FN30" i="27"/>
  <c r="FJ30" i="27"/>
  <c r="FF30" i="27"/>
  <c r="FB30" i="27"/>
  <c r="EX30" i="27"/>
  <c r="GC30" i="27"/>
  <c r="FY30" i="27"/>
  <c r="FU30" i="27"/>
  <c r="FQ30" i="27"/>
  <c r="FM30" i="27"/>
  <c r="FI30" i="27"/>
  <c r="FE30" i="27"/>
  <c r="FA30" i="27"/>
  <c r="EW30" i="27"/>
  <c r="FP30" i="27"/>
  <c r="EZ30" i="27"/>
  <c r="GB30" i="27"/>
  <c r="FL30" i="27"/>
  <c r="EV30" i="27"/>
  <c r="FX30" i="27"/>
  <c r="FH30" i="27"/>
  <c r="FT30" i="27"/>
  <c r="FD30" i="27"/>
  <c r="EP74" i="27"/>
  <c r="EL74" i="27"/>
  <c r="EH74" i="27"/>
  <c r="ED74" i="27"/>
  <c r="DZ74" i="27"/>
  <c r="DV74" i="27"/>
  <c r="DR74" i="27"/>
  <c r="DN74" i="27"/>
  <c r="DJ74" i="27"/>
  <c r="DF74" i="27"/>
  <c r="EO74" i="27"/>
  <c r="EK74" i="27"/>
  <c r="EG74" i="27"/>
  <c r="EC74" i="27"/>
  <c r="DY74" i="27"/>
  <c r="DU74" i="27"/>
  <c r="DQ74" i="27"/>
  <c r="DM74" i="27"/>
  <c r="DI74" i="27"/>
  <c r="DE74" i="27"/>
  <c r="ER74" i="27"/>
  <c r="EN74" i="27"/>
  <c r="EJ74" i="27"/>
  <c r="EF74" i="27"/>
  <c r="EB74" i="27"/>
  <c r="DX74" i="27"/>
  <c r="DT74" i="27"/>
  <c r="DP74" i="27"/>
  <c r="DL74" i="27"/>
  <c r="DH74" i="27"/>
  <c r="EI74" i="27"/>
  <c r="DS74" i="27"/>
  <c r="EQ74" i="27"/>
  <c r="EA74" i="27"/>
  <c r="DK74" i="27"/>
  <c r="EM74" i="27"/>
  <c r="DW74" i="27"/>
  <c r="DG74" i="27"/>
  <c r="EE74" i="27"/>
  <c r="DO74" i="27"/>
  <c r="GJ61" i="27"/>
  <c r="ES41" i="27"/>
  <c r="EP96" i="27"/>
  <c r="EL96" i="27"/>
  <c r="EH96" i="27"/>
  <c r="ED96" i="27"/>
  <c r="DZ96" i="27"/>
  <c r="DV96" i="27"/>
  <c r="DR96" i="27"/>
  <c r="DN96" i="27"/>
  <c r="DJ96" i="27"/>
  <c r="DF96" i="27"/>
  <c r="EO96" i="27"/>
  <c r="EK96" i="27"/>
  <c r="EG96" i="27"/>
  <c r="EC96" i="27"/>
  <c r="DY96" i="27"/>
  <c r="DU96" i="27"/>
  <c r="DQ96" i="27"/>
  <c r="DM96" i="27"/>
  <c r="DI96" i="27"/>
  <c r="DE96" i="27"/>
  <c r="ER96" i="27"/>
  <c r="EN96" i="27"/>
  <c r="EJ96" i="27"/>
  <c r="EF96" i="27"/>
  <c r="EB96" i="27"/>
  <c r="DX96" i="27"/>
  <c r="DT96" i="27"/>
  <c r="DP96" i="27"/>
  <c r="DL96" i="27"/>
  <c r="DH96" i="27"/>
  <c r="EI96" i="27"/>
  <c r="DS96" i="27"/>
  <c r="EE96" i="27"/>
  <c r="DO96" i="27"/>
  <c r="EQ96" i="27"/>
  <c r="EA96" i="27"/>
  <c r="DK96" i="27"/>
  <c r="EM96" i="27"/>
  <c r="DW96" i="27"/>
  <c r="DG96" i="27"/>
  <c r="B39" i="20" l="1"/>
  <c r="D38" i="20"/>
  <c r="G38" i="20" s="1"/>
  <c r="J38" i="20" s="1"/>
  <c r="M38" i="20" s="1"/>
  <c r="AF36" i="20"/>
  <c r="AI36" i="20" s="1"/>
  <c r="AL36" i="20" s="1"/>
  <c r="AO36" i="20" s="1"/>
  <c r="AD37" i="20"/>
  <c r="P37" i="20"/>
  <c r="R36" i="20"/>
  <c r="U36" i="20" s="1"/>
  <c r="X36" i="20" s="1"/>
  <c r="AA36" i="20" s="1"/>
  <c r="ES8" i="31"/>
  <c r="P8" i="31" s="1"/>
  <c r="GJ28" i="31"/>
  <c r="Q28" i="31" s="1"/>
  <c r="ES28" i="31"/>
  <c r="P28" i="31" s="1"/>
  <c r="ES96" i="31"/>
  <c r="GJ8" i="31"/>
  <c r="Q8" i="31" s="1"/>
  <c r="GF6" i="31"/>
  <c r="EU131" i="31"/>
  <c r="EU98" i="31"/>
  <c r="EU64" i="31"/>
  <c r="GD31" i="31"/>
  <c r="FZ31" i="31"/>
  <c r="FV31" i="31"/>
  <c r="FR31" i="31"/>
  <c r="FN31" i="31"/>
  <c r="FJ31" i="31"/>
  <c r="FF31" i="31"/>
  <c r="FB31" i="31"/>
  <c r="EX31" i="31"/>
  <c r="GB31" i="31"/>
  <c r="FX31" i="31"/>
  <c r="FT31" i="31"/>
  <c r="FP31" i="31"/>
  <c r="FL31" i="31"/>
  <c r="FH31" i="31"/>
  <c r="FD31" i="31"/>
  <c r="EZ31" i="31"/>
  <c r="EV31" i="31"/>
  <c r="FY31" i="31"/>
  <c r="FQ31" i="31"/>
  <c r="FI31" i="31"/>
  <c r="FA31" i="31"/>
  <c r="FW31" i="31"/>
  <c r="FO31" i="31"/>
  <c r="FG31" i="31"/>
  <c r="EY31" i="31"/>
  <c r="GC31" i="31"/>
  <c r="FU31" i="31"/>
  <c r="FM31" i="31"/>
  <c r="FE31" i="31"/>
  <c r="EW31" i="31"/>
  <c r="GA31" i="31"/>
  <c r="FS31" i="31"/>
  <c r="FK31" i="31"/>
  <c r="FC31" i="31"/>
  <c r="GJ40" i="31"/>
  <c r="ES40" i="31"/>
  <c r="GJ129" i="31"/>
  <c r="EO106" i="31"/>
  <c r="EK106" i="31"/>
  <c r="EG106" i="31"/>
  <c r="EQ106" i="31"/>
  <c r="EM106" i="31"/>
  <c r="EI106" i="31"/>
  <c r="EE106" i="31"/>
  <c r="EA106" i="31"/>
  <c r="DW106" i="31"/>
  <c r="DS106" i="31"/>
  <c r="DO106" i="31"/>
  <c r="DK106" i="31"/>
  <c r="DG106" i="31"/>
  <c r="EL106" i="31"/>
  <c r="ED106" i="31"/>
  <c r="DY106" i="31"/>
  <c r="DT106" i="31"/>
  <c r="DN106" i="31"/>
  <c r="DI106" i="31"/>
  <c r="ER106" i="31"/>
  <c r="EJ106" i="31"/>
  <c r="EC106" i="31"/>
  <c r="DX106" i="31"/>
  <c r="DR106" i="31"/>
  <c r="DM106" i="31"/>
  <c r="DH106" i="31"/>
  <c r="EP106" i="31"/>
  <c r="EH106" i="31"/>
  <c r="EB106" i="31"/>
  <c r="DV106" i="31"/>
  <c r="DQ106" i="31"/>
  <c r="DL106" i="31"/>
  <c r="DF106" i="31"/>
  <c r="EN106" i="31"/>
  <c r="EF106" i="31"/>
  <c r="DZ106" i="31"/>
  <c r="DU106" i="31"/>
  <c r="DP106" i="31"/>
  <c r="DJ106" i="31"/>
  <c r="DE106" i="31"/>
  <c r="GI130" i="31"/>
  <c r="GH130" i="31"/>
  <c r="GD130" i="31"/>
  <c r="FZ130" i="31"/>
  <c r="FV130" i="31"/>
  <c r="FR130" i="31"/>
  <c r="FN130" i="31"/>
  <c r="FJ130" i="31"/>
  <c r="FF130" i="31"/>
  <c r="FB130" i="31"/>
  <c r="EX130" i="31"/>
  <c r="GG130" i="31"/>
  <c r="GC130" i="31"/>
  <c r="FY130" i="31"/>
  <c r="FU130" i="31"/>
  <c r="FQ130" i="31"/>
  <c r="FM130" i="31"/>
  <c r="FI130" i="31"/>
  <c r="FE130" i="31"/>
  <c r="FA130" i="31"/>
  <c r="EW130" i="31"/>
  <c r="GB130" i="31"/>
  <c r="FT130" i="31"/>
  <c r="FL130" i="31"/>
  <c r="FD130" i="31"/>
  <c r="EV130" i="31"/>
  <c r="GA130" i="31"/>
  <c r="FS130" i="31"/>
  <c r="FK130" i="31"/>
  <c r="FC130" i="31"/>
  <c r="FX130" i="31"/>
  <c r="FH130" i="31"/>
  <c r="FW130" i="31"/>
  <c r="FG130" i="31"/>
  <c r="GF130" i="31"/>
  <c r="FP130" i="31"/>
  <c r="EZ130" i="31"/>
  <c r="FO130" i="31"/>
  <c r="EY130" i="31"/>
  <c r="GE130" i="31"/>
  <c r="GH73" i="31"/>
  <c r="GD73" i="31"/>
  <c r="FZ73" i="31"/>
  <c r="FV73" i="31"/>
  <c r="FR73" i="31"/>
  <c r="FN73" i="31"/>
  <c r="FJ73" i="31"/>
  <c r="FF73" i="31"/>
  <c r="FB73" i="31"/>
  <c r="EX73" i="31"/>
  <c r="GG73" i="31"/>
  <c r="GC73" i="31"/>
  <c r="FY73" i="31"/>
  <c r="FU73" i="31"/>
  <c r="FQ73" i="31"/>
  <c r="FM73" i="31"/>
  <c r="FI73" i="31"/>
  <c r="FE73" i="31"/>
  <c r="FA73" i="31"/>
  <c r="EW73" i="31"/>
  <c r="GE73" i="31"/>
  <c r="FW73" i="31"/>
  <c r="FO73" i="31"/>
  <c r="FG73" i="31"/>
  <c r="EY73" i="31"/>
  <c r="GB73" i="31"/>
  <c r="FT73" i="31"/>
  <c r="FL73" i="31"/>
  <c r="FD73" i="31"/>
  <c r="EV73" i="31"/>
  <c r="GI73" i="31"/>
  <c r="GA73" i="31"/>
  <c r="FS73" i="31"/>
  <c r="FK73" i="31"/>
  <c r="FC73" i="31"/>
  <c r="GF73" i="31"/>
  <c r="FX73" i="31"/>
  <c r="FP73" i="31"/>
  <c r="FH73" i="31"/>
  <c r="EZ73" i="31"/>
  <c r="EO63" i="31"/>
  <c r="EK63" i="31"/>
  <c r="EG63" i="31"/>
  <c r="EC63" i="31"/>
  <c r="DY63" i="31"/>
  <c r="DU63" i="31"/>
  <c r="DQ63" i="31"/>
  <c r="DM63" i="31"/>
  <c r="DI63" i="31"/>
  <c r="DE63" i="31"/>
  <c r="EN63" i="31"/>
  <c r="EJ63" i="31"/>
  <c r="EF63" i="31"/>
  <c r="EB63" i="31"/>
  <c r="DX63" i="31"/>
  <c r="DT63" i="31"/>
  <c r="DP63" i="31"/>
  <c r="DL63" i="31"/>
  <c r="DH63" i="31"/>
  <c r="EQ63" i="31"/>
  <c r="EM63" i="31"/>
  <c r="EI63" i="31"/>
  <c r="EE63" i="31"/>
  <c r="EA63" i="31"/>
  <c r="DW63" i="31"/>
  <c r="DS63" i="31"/>
  <c r="DO63" i="31"/>
  <c r="DK63" i="31"/>
  <c r="DG63" i="31"/>
  <c r="EP63" i="31"/>
  <c r="EL63" i="31"/>
  <c r="EH63" i="31"/>
  <c r="ED63" i="31"/>
  <c r="DZ63" i="31"/>
  <c r="DV63" i="31"/>
  <c r="DR63" i="31"/>
  <c r="DN63" i="31"/>
  <c r="DJ63" i="31"/>
  <c r="DF63" i="31"/>
  <c r="GJ62" i="31"/>
  <c r="EU105" i="31"/>
  <c r="EU72" i="31"/>
  <c r="GC5" i="31"/>
  <c r="FY5" i="31"/>
  <c r="FU5" i="31"/>
  <c r="FQ5" i="31"/>
  <c r="FM5" i="31"/>
  <c r="FI5" i="31"/>
  <c r="FE5" i="31"/>
  <c r="FA5" i="31"/>
  <c r="EW5" i="31"/>
  <c r="EX5" i="31"/>
  <c r="GB5" i="31"/>
  <c r="FX5" i="31"/>
  <c r="FT5" i="31"/>
  <c r="FP5" i="31"/>
  <c r="FL5" i="31"/>
  <c r="FH5" i="31"/>
  <c r="FD5" i="31"/>
  <c r="EZ5" i="31"/>
  <c r="EV5" i="31"/>
  <c r="GA5" i="31"/>
  <c r="FW5" i="31"/>
  <c r="FS5" i="31"/>
  <c r="FO5" i="31"/>
  <c r="FG5" i="31"/>
  <c r="FC5" i="31"/>
  <c r="FN5" i="31"/>
  <c r="FB5" i="31"/>
  <c r="EU38" i="31"/>
  <c r="FK5" i="31"/>
  <c r="EY5" i="31"/>
  <c r="GD5" i="31"/>
  <c r="FZ5" i="31"/>
  <c r="FV5" i="31"/>
  <c r="FR5" i="31"/>
  <c r="FJ5" i="31"/>
  <c r="FF5" i="31"/>
  <c r="DD131" i="31"/>
  <c r="DD98" i="31"/>
  <c r="DD64" i="31"/>
  <c r="EK31" i="31"/>
  <c r="EG31" i="31"/>
  <c r="EC31" i="31"/>
  <c r="DY31" i="31"/>
  <c r="DU31" i="31"/>
  <c r="DQ31" i="31"/>
  <c r="DM31" i="31"/>
  <c r="DI31" i="31"/>
  <c r="DE31" i="31"/>
  <c r="EM31" i="31"/>
  <c r="EI31" i="31"/>
  <c r="EE31" i="31"/>
  <c r="EA31" i="31"/>
  <c r="DW31" i="31"/>
  <c r="DS31" i="31"/>
  <c r="DO31" i="31"/>
  <c r="DK31" i="31"/>
  <c r="DG31" i="31"/>
  <c r="EF31" i="31"/>
  <c r="DX31" i="31"/>
  <c r="DP31" i="31"/>
  <c r="DH31" i="31"/>
  <c r="EL31" i="31"/>
  <c r="ED31" i="31"/>
  <c r="DV31" i="31"/>
  <c r="DN31" i="31"/>
  <c r="DF31" i="31"/>
  <c r="EJ31" i="31"/>
  <c r="EB31" i="31"/>
  <c r="DT31" i="31"/>
  <c r="DL31" i="31"/>
  <c r="EH31" i="31"/>
  <c r="DZ31" i="31"/>
  <c r="DR31" i="31"/>
  <c r="DJ31" i="31"/>
  <c r="GH106" i="31"/>
  <c r="GD106" i="31"/>
  <c r="FZ106" i="31"/>
  <c r="FV106" i="31"/>
  <c r="FR106" i="31"/>
  <c r="FN106" i="31"/>
  <c r="FJ106" i="31"/>
  <c r="FF106" i="31"/>
  <c r="FB106" i="31"/>
  <c r="EX106" i="31"/>
  <c r="GG106" i="31"/>
  <c r="GC106" i="31"/>
  <c r="GF106" i="31"/>
  <c r="GB106" i="31"/>
  <c r="FX106" i="31"/>
  <c r="FT106" i="31"/>
  <c r="FP106" i="31"/>
  <c r="FL106" i="31"/>
  <c r="FH106" i="31"/>
  <c r="FD106" i="31"/>
  <c r="EZ106" i="31"/>
  <c r="EV106" i="31"/>
  <c r="GA106" i="31"/>
  <c r="FS106" i="31"/>
  <c r="FK106" i="31"/>
  <c r="FC106" i="31"/>
  <c r="FY106" i="31"/>
  <c r="FQ106" i="31"/>
  <c r="FI106" i="31"/>
  <c r="FA106" i="31"/>
  <c r="GI106" i="31"/>
  <c r="FW106" i="31"/>
  <c r="FO106" i="31"/>
  <c r="FG106" i="31"/>
  <c r="EY106" i="31"/>
  <c r="GE106" i="31"/>
  <c r="FU106" i="31"/>
  <c r="FM106" i="31"/>
  <c r="FE106" i="31"/>
  <c r="EW106" i="31"/>
  <c r="ES62" i="31"/>
  <c r="ER97" i="31"/>
  <c r="EN97" i="31"/>
  <c r="EQ97" i="31"/>
  <c r="EM97" i="31"/>
  <c r="EL97" i="31"/>
  <c r="EH97" i="31"/>
  <c r="ED97" i="31"/>
  <c r="DZ97" i="31"/>
  <c r="DV97" i="31"/>
  <c r="DR97" i="31"/>
  <c r="DN97" i="31"/>
  <c r="DJ97" i="31"/>
  <c r="DF97" i="31"/>
  <c r="EK97" i="31"/>
  <c r="EG97" i="31"/>
  <c r="EC97" i="31"/>
  <c r="DY97" i="31"/>
  <c r="DU97" i="31"/>
  <c r="DQ97" i="31"/>
  <c r="DM97" i="31"/>
  <c r="DI97" i="31"/>
  <c r="DE97" i="31"/>
  <c r="EP97" i="31"/>
  <c r="EJ97" i="31"/>
  <c r="EF97" i="31"/>
  <c r="EB97" i="31"/>
  <c r="DX97" i="31"/>
  <c r="DT97" i="31"/>
  <c r="DP97" i="31"/>
  <c r="DL97" i="31"/>
  <c r="DH97" i="31"/>
  <c r="EO97" i="31"/>
  <c r="EI97" i="31"/>
  <c r="EE97" i="31"/>
  <c r="EA97" i="31"/>
  <c r="DW97" i="31"/>
  <c r="DS97" i="31"/>
  <c r="DO97" i="31"/>
  <c r="DK97" i="31"/>
  <c r="DG97" i="31"/>
  <c r="ES107" i="31"/>
  <c r="O3" i="31"/>
  <c r="DD4" i="31"/>
  <c r="EU4" i="31"/>
  <c r="DD32" i="31"/>
  <c r="EU32" i="31"/>
  <c r="O33" i="31"/>
  <c r="GJ74" i="31"/>
  <c r="EO6" i="31"/>
  <c r="EN39" i="31"/>
  <c r="EJ39" i="31"/>
  <c r="EF39" i="31"/>
  <c r="EB39" i="31"/>
  <c r="DX39" i="31"/>
  <c r="DT39" i="31"/>
  <c r="DP39" i="31"/>
  <c r="DL39" i="31"/>
  <c r="DH39" i="31"/>
  <c r="EQ39" i="31"/>
  <c r="EM39" i="31"/>
  <c r="EI39" i="31"/>
  <c r="EE39" i="31"/>
  <c r="EA39" i="31"/>
  <c r="DW39" i="31"/>
  <c r="DS39" i="31"/>
  <c r="DO39" i="31"/>
  <c r="DK39" i="31"/>
  <c r="DG39" i="31"/>
  <c r="EP39" i="31"/>
  <c r="EL39" i="31"/>
  <c r="EH39" i="31"/>
  <c r="ED39" i="31"/>
  <c r="DZ39" i="31"/>
  <c r="DV39" i="31"/>
  <c r="DR39" i="31"/>
  <c r="DN39" i="31"/>
  <c r="DJ39" i="31"/>
  <c r="DF39" i="31"/>
  <c r="EO39" i="31"/>
  <c r="DY39" i="31"/>
  <c r="DI39" i="31"/>
  <c r="EK39" i="31"/>
  <c r="DU39" i="31"/>
  <c r="DE39" i="31"/>
  <c r="EG39" i="31"/>
  <c r="DQ39" i="31"/>
  <c r="EC39" i="31"/>
  <c r="DM39" i="31"/>
  <c r="GE63" i="31"/>
  <c r="GA63" i="31"/>
  <c r="FW63" i="31"/>
  <c r="FS63" i="31"/>
  <c r="FO63" i="31"/>
  <c r="FK63" i="31"/>
  <c r="FG63" i="31"/>
  <c r="FC63" i="31"/>
  <c r="EY63" i="31"/>
  <c r="GH63" i="31"/>
  <c r="GD63" i="31"/>
  <c r="FZ63" i="31"/>
  <c r="FV63" i="31"/>
  <c r="FR63" i="31"/>
  <c r="FN63" i="31"/>
  <c r="FJ63" i="31"/>
  <c r="FF63" i="31"/>
  <c r="FB63" i="31"/>
  <c r="EX63" i="31"/>
  <c r="GG63" i="31"/>
  <c r="GC63" i="31"/>
  <c r="FY63" i="31"/>
  <c r="FU63" i="31"/>
  <c r="FQ63" i="31"/>
  <c r="FM63" i="31"/>
  <c r="FI63" i="31"/>
  <c r="FE63" i="31"/>
  <c r="FA63" i="31"/>
  <c r="EW63" i="31"/>
  <c r="GF63" i="31"/>
  <c r="GB63" i="31"/>
  <c r="FX63" i="31"/>
  <c r="FT63" i="31"/>
  <c r="FP63" i="31"/>
  <c r="FL63" i="31"/>
  <c r="FH63" i="31"/>
  <c r="FD63" i="31"/>
  <c r="EZ63" i="31"/>
  <c r="EV63" i="31"/>
  <c r="GH39" i="31"/>
  <c r="GD39" i="31"/>
  <c r="FZ39" i="31"/>
  <c r="FV39" i="31"/>
  <c r="FR39" i="31"/>
  <c r="FN39" i="31"/>
  <c r="FJ39" i="31"/>
  <c r="FF39" i="31"/>
  <c r="FB39" i="31"/>
  <c r="EX39" i="31"/>
  <c r="GG39" i="31"/>
  <c r="GC39" i="31"/>
  <c r="FY39" i="31"/>
  <c r="FU39" i="31"/>
  <c r="FQ39" i="31"/>
  <c r="FM39" i="31"/>
  <c r="FI39" i="31"/>
  <c r="FE39" i="31"/>
  <c r="FA39" i="31"/>
  <c r="EW39" i="31"/>
  <c r="GF39" i="31"/>
  <c r="GB39" i="31"/>
  <c r="FX39" i="31"/>
  <c r="FT39" i="31"/>
  <c r="FP39" i="31"/>
  <c r="FL39" i="31"/>
  <c r="FH39" i="31"/>
  <c r="FD39" i="31"/>
  <c r="EZ39" i="31"/>
  <c r="EV39" i="31"/>
  <c r="FW39" i="31"/>
  <c r="FG39" i="31"/>
  <c r="FS39" i="31"/>
  <c r="FC39" i="31"/>
  <c r="GE39" i="31"/>
  <c r="FO39" i="31"/>
  <c r="EY39" i="31"/>
  <c r="GA39" i="31"/>
  <c r="FK39" i="31"/>
  <c r="EO30" i="31"/>
  <c r="EO130" i="31"/>
  <c r="EK130" i="31"/>
  <c r="EG130" i="31"/>
  <c r="EC130" i="31"/>
  <c r="DY130" i="31"/>
  <c r="DU130" i="31"/>
  <c r="DQ130" i="31"/>
  <c r="DM130" i="31"/>
  <c r="DI130" i="31"/>
  <c r="DE130" i="31"/>
  <c r="ER130" i="31"/>
  <c r="EN130" i="31"/>
  <c r="EJ130" i="31"/>
  <c r="EF130" i="31"/>
  <c r="EB130" i="31"/>
  <c r="DX130" i="31"/>
  <c r="DT130" i="31"/>
  <c r="DP130" i="31"/>
  <c r="DL130" i="31"/>
  <c r="DH130" i="31"/>
  <c r="EM130" i="31"/>
  <c r="EE130" i="31"/>
  <c r="DW130" i="31"/>
  <c r="DO130" i="31"/>
  <c r="DG130" i="31"/>
  <c r="EL130" i="31"/>
  <c r="ED130" i="31"/>
  <c r="DV130" i="31"/>
  <c r="DN130" i="31"/>
  <c r="DF130" i="31"/>
  <c r="EQ130" i="31"/>
  <c r="EA130" i="31"/>
  <c r="DK130" i="31"/>
  <c r="EP130" i="31"/>
  <c r="DZ130" i="31"/>
  <c r="DJ130" i="31"/>
  <c r="EI130" i="31"/>
  <c r="DS130" i="31"/>
  <c r="EH130" i="31"/>
  <c r="DR130" i="31"/>
  <c r="GJ107" i="31"/>
  <c r="DD105" i="31"/>
  <c r="DD72" i="31"/>
  <c r="DD38" i="31"/>
  <c r="EJ5" i="31"/>
  <c r="EF5" i="31"/>
  <c r="EB5" i="31"/>
  <c r="DX5" i="31"/>
  <c r="DT5" i="31"/>
  <c r="DP5" i="31"/>
  <c r="DL5" i="31"/>
  <c r="DH5" i="31"/>
  <c r="EM5" i="31"/>
  <c r="EI5" i="31"/>
  <c r="EE5" i="31"/>
  <c r="EA5" i="31"/>
  <c r="DW5" i="31"/>
  <c r="DS5" i="31"/>
  <c r="DO5" i="31"/>
  <c r="DK5" i="31"/>
  <c r="DG5" i="31"/>
  <c r="EH5" i="31"/>
  <c r="DZ5" i="31"/>
  <c r="DR5" i="31"/>
  <c r="DJ5" i="31"/>
  <c r="EK5" i="31"/>
  <c r="EG5" i="31"/>
  <c r="DU5" i="31"/>
  <c r="DM5" i="31"/>
  <c r="DE5" i="31"/>
  <c r="EL5" i="31"/>
  <c r="ED5" i="31"/>
  <c r="DV5" i="31"/>
  <c r="DN5" i="31"/>
  <c r="DF5" i="31"/>
  <c r="EC5" i="31"/>
  <c r="DY5" i="31"/>
  <c r="DQ5" i="31"/>
  <c r="DI5" i="31"/>
  <c r="ES74" i="31"/>
  <c r="ES129" i="31"/>
  <c r="EO73" i="31"/>
  <c r="EK73" i="31"/>
  <c r="EG73" i="31"/>
  <c r="EC73" i="31"/>
  <c r="DY73" i="31"/>
  <c r="DU73" i="31"/>
  <c r="DQ73" i="31"/>
  <c r="DM73" i="31"/>
  <c r="DI73" i="31"/>
  <c r="DE73" i="31"/>
  <c r="ER73" i="31"/>
  <c r="EN73" i="31"/>
  <c r="EJ73" i="31"/>
  <c r="EF73" i="31"/>
  <c r="EB73" i="31"/>
  <c r="DX73" i="31"/>
  <c r="DT73" i="31"/>
  <c r="DP73" i="31"/>
  <c r="DL73" i="31"/>
  <c r="DH73" i="31"/>
  <c r="EP73" i="31"/>
  <c r="EH73" i="31"/>
  <c r="DZ73" i="31"/>
  <c r="DR73" i="31"/>
  <c r="DJ73" i="31"/>
  <c r="EM73" i="31"/>
  <c r="EE73" i="31"/>
  <c r="DW73" i="31"/>
  <c r="DO73" i="31"/>
  <c r="DG73" i="31"/>
  <c r="EL73" i="31"/>
  <c r="ED73" i="31"/>
  <c r="DV73" i="31"/>
  <c r="DN73" i="31"/>
  <c r="DF73" i="31"/>
  <c r="EQ73" i="31"/>
  <c r="EI73" i="31"/>
  <c r="EA73" i="31"/>
  <c r="DS73" i="31"/>
  <c r="DK73" i="31"/>
  <c r="GF30" i="31"/>
  <c r="GG97" i="31"/>
  <c r="GC97" i="31"/>
  <c r="FY97" i="31"/>
  <c r="FU97" i="31"/>
  <c r="FQ97" i="31"/>
  <c r="FM97" i="31"/>
  <c r="FI97" i="31"/>
  <c r="FE97" i="31"/>
  <c r="FA97" i="31"/>
  <c r="EW97" i="31"/>
  <c r="GF97" i="31"/>
  <c r="GB97" i="31"/>
  <c r="FX97" i="31"/>
  <c r="FT97" i="31"/>
  <c r="FP97" i="31"/>
  <c r="FL97" i="31"/>
  <c r="FH97" i="31"/>
  <c r="FD97" i="31"/>
  <c r="EZ97" i="31"/>
  <c r="EV97" i="31"/>
  <c r="GI97" i="31"/>
  <c r="GA97" i="31"/>
  <c r="FS97" i="31"/>
  <c r="FK97" i="31"/>
  <c r="FC97" i="31"/>
  <c r="GH97" i="31"/>
  <c r="FZ97" i="31"/>
  <c r="FR97" i="31"/>
  <c r="FJ97" i="31"/>
  <c r="FB97" i="31"/>
  <c r="GE97" i="31"/>
  <c r="FW97" i="31"/>
  <c r="FO97" i="31"/>
  <c r="FG97" i="31"/>
  <c r="EY97" i="31"/>
  <c r="GD97" i="31"/>
  <c r="FV97" i="31"/>
  <c r="FN97" i="31"/>
  <c r="FF97" i="31"/>
  <c r="EX97" i="31"/>
  <c r="GJ96" i="31"/>
  <c r="ES8" i="27"/>
  <c r="P8" i="27" s="1"/>
  <c r="GJ28" i="27"/>
  <c r="Q28" i="27" s="1"/>
  <c r="ES28" i="27"/>
  <c r="P28" i="27" s="1"/>
  <c r="GJ8" i="27"/>
  <c r="Q8" i="27" s="1"/>
  <c r="GE63" i="27"/>
  <c r="GA63" i="27"/>
  <c r="FW63" i="27"/>
  <c r="FS63" i="27"/>
  <c r="FO63" i="27"/>
  <c r="FK63" i="27"/>
  <c r="FG63" i="27"/>
  <c r="FC63" i="27"/>
  <c r="EY63" i="27"/>
  <c r="GH63" i="27"/>
  <c r="GD63" i="27"/>
  <c r="FZ63" i="27"/>
  <c r="FV63" i="27"/>
  <c r="FR63" i="27"/>
  <c r="FN63" i="27"/>
  <c r="FJ63" i="27"/>
  <c r="FF63" i="27"/>
  <c r="FB63" i="27"/>
  <c r="EX63" i="27"/>
  <c r="GG63" i="27"/>
  <c r="GC63" i="27"/>
  <c r="FY63" i="27"/>
  <c r="FU63" i="27"/>
  <c r="FQ63" i="27"/>
  <c r="FM63" i="27"/>
  <c r="FI63" i="27"/>
  <c r="FE63" i="27"/>
  <c r="FA63" i="27"/>
  <c r="EW63" i="27"/>
  <c r="FX63" i="27"/>
  <c r="FH63" i="27"/>
  <c r="FT63" i="27"/>
  <c r="FD63" i="27"/>
  <c r="GB63" i="27"/>
  <c r="EV63" i="27"/>
  <c r="FP63" i="27"/>
  <c r="FL63" i="27"/>
  <c r="GF63" i="27"/>
  <c r="EZ63" i="27"/>
  <c r="GF39" i="27"/>
  <c r="GB39" i="27"/>
  <c r="FX39" i="27"/>
  <c r="FT39" i="27"/>
  <c r="FP39" i="27"/>
  <c r="FL39" i="27"/>
  <c r="FH39" i="27"/>
  <c r="FD39" i="27"/>
  <c r="EZ39" i="27"/>
  <c r="EV39" i="27"/>
  <c r="GD39" i="27"/>
  <c r="FY39" i="27"/>
  <c r="FS39" i="27"/>
  <c r="FN39" i="27"/>
  <c r="FI39" i="27"/>
  <c r="FC39" i="27"/>
  <c r="EX39" i="27"/>
  <c r="GH39" i="27"/>
  <c r="GC39" i="27"/>
  <c r="FW39" i="27"/>
  <c r="FR39" i="27"/>
  <c r="FM39" i="27"/>
  <c r="FG39" i="27"/>
  <c r="FB39" i="27"/>
  <c r="EW39" i="27"/>
  <c r="GG39" i="27"/>
  <c r="GA39" i="27"/>
  <c r="FV39" i="27"/>
  <c r="FQ39" i="27"/>
  <c r="FK39" i="27"/>
  <c r="FF39" i="27"/>
  <c r="FA39" i="27"/>
  <c r="FZ39" i="27"/>
  <c r="FE39" i="27"/>
  <c r="FU39" i="27"/>
  <c r="EY39" i="27"/>
  <c r="FO39" i="27"/>
  <c r="GE39" i="27"/>
  <c r="FJ39" i="27"/>
  <c r="EU32" i="27"/>
  <c r="O33" i="27"/>
  <c r="DD32" i="27"/>
  <c r="EU105" i="27"/>
  <c r="EU72" i="27"/>
  <c r="EU38" i="27"/>
  <c r="GD5" i="27"/>
  <c r="FZ5" i="27"/>
  <c r="FV5" i="27"/>
  <c r="FR5" i="27"/>
  <c r="FN5" i="27"/>
  <c r="FJ5" i="27"/>
  <c r="FF5" i="27"/>
  <c r="FB5" i="27"/>
  <c r="EX5" i="27"/>
  <c r="GB5" i="27"/>
  <c r="FX5" i="27"/>
  <c r="FT5" i="27"/>
  <c r="FP5" i="27"/>
  <c r="FL5" i="27"/>
  <c r="FH5" i="27"/>
  <c r="FD5" i="27"/>
  <c r="EZ5" i="27"/>
  <c r="EV5" i="27"/>
  <c r="GC5" i="27"/>
  <c r="FY5" i="27"/>
  <c r="FU5" i="27"/>
  <c r="FQ5" i="27"/>
  <c r="FM5" i="27"/>
  <c r="FI5" i="27"/>
  <c r="FE5" i="27"/>
  <c r="FA5" i="27"/>
  <c r="EW5" i="27"/>
  <c r="GA5" i="27"/>
  <c r="FK5" i="27"/>
  <c r="FW5" i="27"/>
  <c r="FG5" i="27"/>
  <c r="FS5" i="27"/>
  <c r="FC5" i="27"/>
  <c r="FO5" i="27"/>
  <c r="EY5" i="27"/>
  <c r="GJ74" i="27"/>
  <c r="EO30" i="27"/>
  <c r="EO130" i="27"/>
  <c r="EK130" i="27"/>
  <c r="EG130" i="27"/>
  <c r="EC130" i="27"/>
  <c r="DY130" i="27"/>
  <c r="DU130" i="27"/>
  <c r="DQ130" i="27"/>
  <c r="DM130" i="27"/>
  <c r="DI130" i="27"/>
  <c r="DE130" i="27"/>
  <c r="EQ130" i="27"/>
  <c r="EL130" i="27"/>
  <c r="EF130" i="27"/>
  <c r="EA130" i="27"/>
  <c r="DV130" i="27"/>
  <c r="DP130" i="27"/>
  <c r="DK130" i="27"/>
  <c r="DF130" i="27"/>
  <c r="EP130" i="27"/>
  <c r="EI130" i="27"/>
  <c r="EB130" i="27"/>
  <c r="DT130" i="27"/>
  <c r="DN130" i="27"/>
  <c r="DG130" i="27"/>
  <c r="EN130" i="27"/>
  <c r="EH130" i="27"/>
  <c r="DZ130" i="27"/>
  <c r="DS130" i="27"/>
  <c r="DL130" i="27"/>
  <c r="EE130" i="27"/>
  <c r="DR130" i="27"/>
  <c r="ER130" i="27"/>
  <c r="ED130" i="27"/>
  <c r="DO130" i="27"/>
  <c r="EM130" i="27"/>
  <c r="DX130" i="27"/>
  <c r="DJ130" i="27"/>
  <c r="DW130" i="27"/>
  <c r="DH130" i="27"/>
  <c r="EJ130" i="27"/>
  <c r="ES107" i="27"/>
  <c r="ES74" i="27"/>
  <c r="GF30" i="27"/>
  <c r="GG97" i="27"/>
  <c r="GC97" i="27"/>
  <c r="FY97" i="27"/>
  <c r="FU97" i="27"/>
  <c r="FQ97" i="27"/>
  <c r="FM97" i="27"/>
  <c r="FI97" i="27"/>
  <c r="FE97" i="27"/>
  <c r="FA97" i="27"/>
  <c r="EW97" i="27"/>
  <c r="GF97" i="27"/>
  <c r="GB97" i="27"/>
  <c r="FX97" i="27"/>
  <c r="FT97" i="27"/>
  <c r="FP97" i="27"/>
  <c r="FL97" i="27"/>
  <c r="FH97" i="27"/>
  <c r="FD97" i="27"/>
  <c r="EZ97" i="27"/>
  <c r="EV97" i="27"/>
  <c r="GI97" i="27"/>
  <c r="GE97" i="27"/>
  <c r="GA97" i="27"/>
  <c r="FW97" i="27"/>
  <c r="FS97" i="27"/>
  <c r="FO97" i="27"/>
  <c r="FK97" i="27"/>
  <c r="FG97" i="27"/>
  <c r="FC97" i="27"/>
  <c r="EY97" i="27"/>
  <c r="GH97" i="27"/>
  <c r="FR97" i="27"/>
  <c r="FB97" i="27"/>
  <c r="GD97" i="27"/>
  <c r="FN97" i="27"/>
  <c r="EX97" i="27"/>
  <c r="FZ97" i="27"/>
  <c r="FJ97" i="27"/>
  <c r="FF97" i="27"/>
  <c r="FV97" i="27"/>
  <c r="GH73" i="27"/>
  <c r="GD73" i="27"/>
  <c r="FZ73" i="27"/>
  <c r="FV73" i="27"/>
  <c r="FR73" i="27"/>
  <c r="FN73" i="27"/>
  <c r="FJ73" i="27"/>
  <c r="FF73" i="27"/>
  <c r="FB73" i="27"/>
  <c r="EX73" i="27"/>
  <c r="GG73" i="27"/>
  <c r="GC73" i="27"/>
  <c r="FY73" i="27"/>
  <c r="FU73" i="27"/>
  <c r="FQ73" i="27"/>
  <c r="FM73" i="27"/>
  <c r="FI73" i="27"/>
  <c r="FE73" i="27"/>
  <c r="FA73" i="27"/>
  <c r="EW73" i="27"/>
  <c r="GF73" i="27"/>
  <c r="GB73" i="27"/>
  <c r="FX73" i="27"/>
  <c r="FT73" i="27"/>
  <c r="FP73" i="27"/>
  <c r="FL73" i="27"/>
  <c r="FH73" i="27"/>
  <c r="FD73" i="27"/>
  <c r="EZ73" i="27"/>
  <c r="EV73" i="27"/>
  <c r="FW73" i="27"/>
  <c r="FG73" i="27"/>
  <c r="GE73" i="27"/>
  <c r="FO73" i="27"/>
  <c r="EY73" i="27"/>
  <c r="GA73" i="27"/>
  <c r="FK73" i="27"/>
  <c r="GI73" i="27"/>
  <c r="FS73" i="27"/>
  <c r="FC73" i="27"/>
  <c r="GJ107" i="27"/>
  <c r="ES40" i="27"/>
  <c r="EU131" i="27"/>
  <c r="EU98" i="27"/>
  <c r="EU64" i="27"/>
  <c r="GA31" i="27"/>
  <c r="FW31" i="27"/>
  <c r="FS31" i="27"/>
  <c r="FO31" i="27"/>
  <c r="FK31" i="27"/>
  <c r="FG31" i="27"/>
  <c r="FC31" i="27"/>
  <c r="EY31" i="27"/>
  <c r="GD31" i="27"/>
  <c r="FZ31" i="27"/>
  <c r="FV31" i="27"/>
  <c r="FR31" i="27"/>
  <c r="FN31" i="27"/>
  <c r="FJ31" i="27"/>
  <c r="FF31" i="27"/>
  <c r="FB31" i="27"/>
  <c r="EX31" i="27"/>
  <c r="GC31" i="27"/>
  <c r="FY31" i="27"/>
  <c r="FU31" i="27"/>
  <c r="FQ31" i="27"/>
  <c r="FM31" i="27"/>
  <c r="FI31" i="27"/>
  <c r="FE31" i="27"/>
  <c r="FA31" i="27"/>
  <c r="EW31" i="27"/>
  <c r="FP31" i="27"/>
  <c r="EZ31" i="27"/>
  <c r="GB31" i="27"/>
  <c r="FL31" i="27"/>
  <c r="EV31" i="27"/>
  <c r="FX31" i="27"/>
  <c r="FH31" i="27"/>
  <c r="FD31" i="27"/>
  <c r="FT31" i="27"/>
  <c r="DD105" i="27"/>
  <c r="DD72" i="27"/>
  <c r="DD38" i="27"/>
  <c r="EK5" i="27"/>
  <c r="EG5" i="27"/>
  <c r="EC5" i="27"/>
  <c r="DY5" i="27"/>
  <c r="DU5" i="27"/>
  <c r="DQ5" i="27"/>
  <c r="DM5" i="27"/>
  <c r="DI5" i="27"/>
  <c r="DE5" i="27"/>
  <c r="EM5" i="27"/>
  <c r="EI5" i="27"/>
  <c r="EE5" i="27"/>
  <c r="EA5" i="27"/>
  <c r="DW5" i="27"/>
  <c r="DS5" i="27"/>
  <c r="DO5" i="27"/>
  <c r="DK5" i="27"/>
  <c r="DG5" i="27"/>
  <c r="EJ5" i="27"/>
  <c r="EF5" i="27"/>
  <c r="EB5" i="27"/>
  <c r="DX5" i="27"/>
  <c r="DT5" i="27"/>
  <c r="DP5" i="27"/>
  <c r="DL5" i="27"/>
  <c r="DH5" i="27"/>
  <c r="DZ5" i="27"/>
  <c r="DJ5" i="27"/>
  <c r="EL5" i="27"/>
  <c r="DV5" i="27"/>
  <c r="DF5" i="27"/>
  <c r="EH5" i="27"/>
  <c r="DR5" i="27"/>
  <c r="ED5" i="27"/>
  <c r="DN5" i="27"/>
  <c r="EP39" i="27"/>
  <c r="EL39" i="27"/>
  <c r="EH39" i="27"/>
  <c r="ED39" i="27"/>
  <c r="DZ39" i="27"/>
  <c r="DV39" i="27"/>
  <c r="DR39" i="27"/>
  <c r="DN39" i="27"/>
  <c r="DJ39" i="27"/>
  <c r="DF39" i="27"/>
  <c r="EQ39" i="27"/>
  <c r="EK39" i="27"/>
  <c r="EF39" i="27"/>
  <c r="EA39" i="27"/>
  <c r="DU39" i="27"/>
  <c r="DP39" i="27"/>
  <c r="DK39" i="27"/>
  <c r="DE39" i="27"/>
  <c r="EO39" i="27"/>
  <c r="EJ39" i="27"/>
  <c r="EE39" i="27"/>
  <c r="DY39" i="27"/>
  <c r="DT39" i="27"/>
  <c r="DO39" i="27"/>
  <c r="DI39" i="27"/>
  <c r="EN39" i="27"/>
  <c r="EI39" i="27"/>
  <c r="EC39" i="27"/>
  <c r="DX39" i="27"/>
  <c r="DS39" i="27"/>
  <c r="DM39" i="27"/>
  <c r="DH39" i="27"/>
  <c r="EG39" i="27"/>
  <c r="DL39" i="27"/>
  <c r="EB39" i="27"/>
  <c r="DG39" i="27"/>
  <c r="DW39" i="27"/>
  <c r="EM39" i="27"/>
  <c r="DQ39" i="27"/>
  <c r="GJ129" i="27"/>
  <c r="GI130" i="27"/>
  <c r="GH130" i="27"/>
  <c r="GD130" i="27"/>
  <c r="FZ130" i="27"/>
  <c r="FV130" i="27"/>
  <c r="FR130" i="27"/>
  <c r="FN130" i="27"/>
  <c r="FJ130" i="27"/>
  <c r="FF130" i="27"/>
  <c r="FB130" i="27"/>
  <c r="EX130" i="27"/>
  <c r="GC130" i="27"/>
  <c r="FX130" i="27"/>
  <c r="FS130" i="27"/>
  <c r="FM130" i="27"/>
  <c r="FH130" i="27"/>
  <c r="FC130" i="27"/>
  <c r="EW130" i="27"/>
  <c r="GG130" i="27"/>
  <c r="GA130" i="27"/>
  <c r="FT130" i="27"/>
  <c r="FL130" i="27"/>
  <c r="FE130" i="27"/>
  <c r="EY130" i="27"/>
  <c r="GF130" i="27"/>
  <c r="FY130" i="27"/>
  <c r="FQ130" i="27"/>
  <c r="FK130" i="27"/>
  <c r="FD130" i="27"/>
  <c r="EV130" i="27"/>
  <c r="FW130" i="27"/>
  <c r="FI130" i="27"/>
  <c r="FU130" i="27"/>
  <c r="FG130" i="27"/>
  <c r="GE130" i="27"/>
  <c r="FP130" i="27"/>
  <c r="FA130" i="27"/>
  <c r="GB130" i="27"/>
  <c r="FO130" i="27"/>
  <c r="EZ130" i="27"/>
  <c r="GF106" i="27"/>
  <c r="GB106" i="27"/>
  <c r="GH106" i="27"/>
  <c r="GD106" i="27"/>
  <c r="FZ106" i="27"/>
  <c r="FV106" i="27"/>
  <c r="FR106" i="27"/>
  <c r="FN106" i="27"/>
  <c r="FJ106" i="27"/>
  <c r="FF106" i="27"/>
  <c r="FB106" i="27"/>
  <c r="EX106" i="27"/>
  <c r="GG106" i="27"/>
  <c r="FY106" i="27"/>
  <c r="FT106" i="27"/>
  <c r="FO106" i="27"/>
  <c r="FI106" i="27"/>
  <c r="FD106" i="27"/>
  <c r="EY106" i="27"/>
  <c r="GE106" i="27"/>
  <c r="FX106" i="27"/>
  <c r="FS106" i="27"/>
  <c r="FM106" i="27"/>
  <c r="FH106" i="27"/>
  <c r="FC106" i="27"/>
  <c r="EW106" i="27"/>
  <c r="GC106" i="27"/>
  <c r="FW106" i="27"/>
  <c r="FQ106" i="27"/>
  <c r="FL106" i="27"/>
  <c r="FG106" i="27"/>
  <c r="FA106" i="27"/>
  <c r="EV106" i="27"/>
  <c r="GI106" i="27"/>
  <c r="FK106" i="27"/>
  <c r="GA106" i="27"/>
  <c r="FE106" i="27"/>
  <c r="FU106" i="27"/>
  <c r="EZ106" i="27"/>
  <c r="FP106" i="27"/>
  <c r="EO63" i="27"/>
  <c r="EK63" i="27"/>
  <c r="EG63" i="27"/>
  <c r="EC63" i="27"/>
  <c r="DY63" i="27"/>
  <c r="DU63" i="27"/>
  <c r="DQ63" i="27"/>
  <c r="DM63" i="27"/>
  <c r="DI63" i="27"/>
  <c r="DE63" i="27"/>
  <c r="EN63" i="27"/>
  <c r="EJ63" i="27"/>
  <c r="EF63" i="27"/>
  <c r="EB63" i="27"/>
  <c r="DX63" i="27"/>
  <c r="DT63" i="27"/>
  <c r="DP63" i="27"/>
  <c r="DL63" i="27"/>
  <c r="DH63" i="27"/>
  <c r="EQ63" i="27"/>
  <c r="EM63" i="27"/>
  <c r="EI63" i="27"/>
  <c r="EE63" i="27"/>
  <c r="EA63" i="27"/>
  <c r="DW63" i="27"/>
  <c r="DS63" i="27"/>
  <c r="DO63" i="27"/>
  <c r="DK63" i="27"/>
  <c r="DG63" i="27"/>
  <c r="EP63" i="27"/>
  <c r="DZ63" i="27"/>
  <c r="DJ63" i="27"/>
  <c r="EL63" i="27"/>
  <c r="DV63" i="27"/>
  <c r="DF63" i="27"/>
  <c r="DN63" i="27"/>
  <c r="EH63" i="27"/>
  <c r="ED63" i="27"/>
  <c r="DR63" i="27"/>
  <c r="EO6" i="27"/>
  <c r="EO73" i="27"/>
  <c r="EK73" i="27"/>
  <c r="EG73" i="27"/>
  <c r="EC73" i="27"/>
  <c r="DY73" i="27"/>
  <c r="DU73" i="27"/>
  <c r="DQ73" i="27"/>
  <c r="DM73" i="27"/>
  <c r="DI73" i="27"/>
  <c r="DE73" i="27"/>
  <c r="ER73" i="27"/>
  <c r="EN73" i="27"/>
  <c r="EJ73" i="27"/>
  <c r="EF73" i="27"/>
  <c r="EB73" i="27"/>
  <c r="DX73" i="27"/>
  <c r="DT73" i="27"/>
  <c r="DP73" i="27"/>
  <c r="DL73" i="27"/>
  <c r="DH73" i="27"/>
  <c r="EQ73" i="27"/>
  <c r="EM73" i="27"/>
  <c r="EI73" i="27"/>
  <c r="EE73" i="27"/>
  <c r="EA73" i="27"/>
  <c r="DW73" i="27"/>
  <c r="DS73" i="27"/>
  <c r="DO73" i="27"/>
  <c r="DK73" i="27"/>
  <c r="DG73" i="27"/>
  <c r="EP73" i="27"/>
  <c r="DZ73" i="27"/>
  <c r="DJ73" i="27"/>
  <c r="EH73" i="27"/>
  <c r="DR73" i="27"/>
  <c r="ED73" i="27"/>
  <c r="DN73" i="27"/>
  <c r="DV73" i="27"/>
  <c r="DF73" i="27"/>
  <c r="EL73" i="27"/>
  <c r="GJ40" i="27"/>
  <c r="ES129" i="27"/>
  <c r="ES96" i="27"/>
  <c r="GF6" i="27"/>
  <c r="GJ96" i="27"/>
  <c r="ES62" i="27"/>
  <c r="DD131" i="27"/>
  <c r="DD98" i="27"/>
  <c r="DD64" i="27"/>
  <c r="EL31" i="27"/>
  <c r="EH31" i="27"/>
  <c r="ED31" i="27"/>
  <c r="DZ31" i="27"/>
  <c r="DV31" i="27"/>
  <c r="DR31" i="27"/>
  <c r="DN31" i="27"/>
  <c r="DJ31" i="27"/>
  <c r="DF31" i="27"/>
  <c r="EK31" i="27"/>
  <c r="EG31" i="27"/>
  <c r="EC31" i="27"/>
  <c r="DY31" i="27"/>
  <c r="DU31" i="27"/>
  <c r="DQ31" i="27"/>
  <c r="DM31" i="27"/>
  <c r="DI31" i="27"/>
  <c r="DE31" i="27"/>
  <c r="EJ31" i="27"/>
  <c r="EF31" i="27"/>
  <c r="EB31" i="27"/>
  <c r="DX31" i="27"/>
  <c r="DT31" i="27"/>
  <c r="DP31" i="27"/>
  <c r="DL31" i="27"/>
  <c r="DH31" i="27"/>
  <c r="EE31" i="27"/>
  <c r="DO31" i="27"/>
  <c r="EA31" i="27"/>
  <c r="DK31" i="27"/>
  <c r="EM31" i="27"/>
  <c r="DW31" i="27"/>
  <c r="DG31" i="27"/>
  <c r="DS31" i="27"/>
  <c r="EI31" i="27"/>
  <c r="EU4" i="27"/>
  <c r="DD4" i="27"/>
  <c r="O3" i="27"/>
  <c r="GJ62" i="27"/>
  <c r="ER97" i="27"/>
  <c r="EN97" i="27"/>
  <c r="EJ97" i="27"/>
  <c r="EF97" i="27"/>
  <c r="EB97" i="27"/>
  <c r="DX97" i="27"/>
  <c r="DT97" i="27"/>
  <c r="DP97" i="27"/>
  <c r="DL97" i="27"/>
  <c r="DH97" i="27"/>
  <c r="EQ97" i="27"/>
  <c r="EM97" i="27"/>
  <c r="EI97" i="27"/>
  <c r="EE97" i="27"/>
  <c r="EA97" i="27"/>
  <c r="DW97" i="27"/>
  <c r="DS97" i="27"/>
  <c r="DO97" i="27"/>
  <c r="DK97" i="27"/>
  <c r="DG97" i="27"/>
  <c r="EP97" i="27"/>
  <c r="EL97" i="27"/>
  <c r="EH97" i="27"/>
  <c r="ED97" i="27"/>
  <c r="DZ97" i="27"/>
  <c r="DV97" i="27"/>
  <c r="DR97" i="27"/>
  <c r="DN97" i="27"/>
  <c r="DJ97" i="27"/>
  <c r="DF97" i="27"/>
  <c r="EK97" i="27"/>
  <c r="DU97" i="27"/>
  <c r="DE97" i="27"/>
  <c r="EG97" i="27"/>
  <c r="DQ97" i="27"/>
  <c r="EC97" i="27"/>
  <c r="DM97" i="27"/>
  <c r="EO97" i="27"/>
  <c r="DY97" i="27"/>
  <c r="DI97" i="27"/>
  <c r="EO106" i="27"/>
  <c r="EK106" i="27"/>
  <c r="EG106" i="27"/>
  <c r="EC106" i="27"/>
  <c r="DY106" i="27"/>
  <c r="DU106" i="27"/>
  <c r="DQ106" i="27"/>
  <c r="DM106" i="27"/>
  <c r="DI106" i="27"/>
  <c r="DE106" i="27"/>
  <c r="ER106" i="27"/>
  <c r="EM106" i="27"/>
  <c r="EH106" i="27"/>
  <c r="EB106" i="27"/>
  <c r="DW106" i="27"/>
  <c r="DR106" i="27"/>
  <c r="DL106" i="27"/>
  <c r="DG106" i="27"/>
  <c r="EQ106" i="27"/>
  <c r="EL106" i="27"/>
  <c r="EF106" i="27"/>
  <c r="EA106" i="27"/>
  <c r="DV106" i="27"/>
  <c r="DP106" i="27"/>
  <c r="DK106" i="27"/>
  <c r="DF106" i="27"/>
  <c r="EP106" i="27"/>
  <c r="EJ106" i="27"/>
  <c r="EE106" i="27"/>
  <c r="DZ106" i="27"/>
  <c r="DT106" i="27"/>
  <c r="DO106" i="27"/>
  <c r="DJ106" i="27"/>
  <c r="EN106" i="27"/>
  <c r="DS106" i="27"/>
  <c r="EI106" i="27"/>
  <c r="DN106" i="27"/>
  <c r="ED106" i="27"/>
  <c r="DH106" i="27"/>
  <c r="DX106" i="27"/>
  <c r="D39" i="20" l="1"/>
  <c r="G39" i="20" s="1"/>
  <c r="J39" i="20" s="1"/>
  <c r="M39" i="20" s="1"/>
  <c r="B40" i="20"/>
  <c r="D40" i="20" s="1"/>
  <c r="G40" i="20" s="1"/>
  <c r="J40" i="20" s="1"/>
  <c r="M40" i="20" s="1"/>
  <c r="P38" i="20"/>
  <c r="R37" i="20"/>
  <c r="U37" i="20" s="1"/>
  <c r="X37" i="20" s="1"/>
  <c r="AA37" i="20" s="1"/>
  <c r="AF37" i="20"/>
  <c r="AI37" i="20" s="1"/>
  <c r="AL37" i="20" s="1"/>
  <c r="AO37" i="20" s="1"/>
  <c r="AD38" i="20"/>
  <c r="GJ29" i="31"/>
  <c r="Q29" i="31" s="1"/>
  <c r="ES7" i="31"/>
  <c r="P7" i="31" s="1"/>
  <c r="ES29" i="31"/>
  <c r="P29" i="31" s="1"/>
  <c r="ES106" i="31"/>
  <c r="GJ7" i="31"/>
  <c r="Q7" i="31" s="1"/>
  <c r="GJ97" i="31"/>
  <c r="ER72" i="31"/>
  <c r="EN72" i="31"/>
  <c r="EJ72" i="31"/>
  <c r="EF72" i="31"/>
  <c r="EB72" i="31"/>
  <c r="DX72" i="31"/>
  <c r="DT72" i="31"/>
  <c r="DP72" i="31"/>
  <c r="DL72" i="31"/>
  <c r="DH72" i="31"/>
  <c r="EQ72" i="31"/>
  <c r="EM72" i="31"/>
  <c r="EI72" i="31"/>
  <c r="EE72" i="31"/>
  <c r="EA72" i="31"/>
  <c r="DW72" i="31"/>
  <c r="DS72" i="31"/>
  <c r="DO72" i="31"/>
  <c r="DK72" i="31"/>
  <c r="DG72" i="31"/>
  <c r="EL72" i="31"/>
  <c r="ED72" i="31"/>
  <c r="DV72" i="31"/>
  <c r="DN72" i="31"/>
  <c r="DF72" i="31"/>
  <c r="EK72" i="31"/>
  <c r="EC72" i="31"/>
  <c r="DU72" i="31"/>
  <c r="DM72" i="31"/>
  <c r="DE72" i="31"/>
  <c r="EP72" i="31"/>
  <c r="EH72" i="31"/>
  <c r="DZ72" i="31"/>
  <c r="DR72" i="31"/>
  <c r="DJ72" i="31"/>
  <c r="EO72" i="31"/>
  <c r="EG72" i="31"/>
  <c r="DY72" i="31"/>
  <c r="DQ72" i="31"/>
  <c r="DI72" i="31"/>
  <c r="EU132" i="31"/>
  <c r="EU99" i="31"/>
  <c r="EU65" i="31"/>
  <c r="GC32" i="31"/>
  <c r="FY32" i="31"/>
  <c r="FU32" i="31"/>
  <c r="FQ32" i="31"/>
  <c r="FM32" i="31"/>
  <c r="FI32" i="31"/>
  <c r="FE32" i="31"/>
  <c r="FA32" i="31"/>
  <c r="EW32" i="31"/>
  <c r="GA32" i="31"/>
  <c r="FW32" i="31"/>
  <c r="FS32" i="31"/>
  <c r="FO32" i="31"/>
  <c r="FK32" i="31"/>
  <c r="FG32" i="31"/>
  <c r="FC32" i="31"/>
  <c r="EY32" i="31"/>
  <c r="FZ32" i="31"/>
  <c r="FR32" i="31"/>
  <c r="FJ32" i="31"/>
  <c r="FB32" i="31"/>
  <c r="FX32" i="31"/>
  <c r="FP32" i="31"/>
  <c r="FH32" i="31"/>
  <c r="EZ32" i="31"/>
  <c r="GD32" i="31"/>
  <c r="FV32" i="31"/>
  <c r="FN32" i="31"/>
  <c r="FF32" i="31"/>
  <c r="EX32" i="31"/>
  <c r="GB32" i="31"/>
  <c r="FT32" i="31"/>
  <c r="FL32" i="31"/>
  <c r="FD32" i="31"/>
  <c r="EV32" i="31"/>
  <c r="EU3" i="31"/>
  <c r="DD3" i="31"/>
  <c r="ES97" i="31"/>
  <c r="EO31" i="31"/>
  <c r="GH38" i="31"/>
  <c r="GD38" i="31"/>
  <c r="FZ38" i="31"/>
  <c r="FV38" i="31"/>
  <c r="FR38" i="31"/>
  <c r="FN38" i="31"/>
  <c r="FJ38" i="31"/>
  <c r="FF38" i="31"/>
  <c r="FB38" i="31"/>
  <c r="EX38" i="31"/>
  <c r="GG38" i="31"/>
  <c r="GC38" i="31"/>
  <c r="FY38" i="31"/>
  <c r="FU38" i="31"/>
  <c r="FQ38" i="31"/>
  <c r="FM38" i="31"/>
  <c r="FI38" i="31"/>
  <c r="FE38" i="31"/>
  <c r="FA38" i="31"/>
  <c r="EW38" i="31"/>
  <c r="GF38" i="31"/>
  <c r="GB38" i="31"/>
  <c r="FX38" i="31"/>
  <c r="FT38" i="31"/>
  <c r="FP38" i="31"/>
  <c r="FL38" i="31"/>
  <c r="FH38" i="31"/>
  <c r="FD38" i="31"/>
  <c r="EZ38" i="31"/>
  <c r="EV38" i="31"/>
  <c r="FW38" i="31"/>
  <c r="FG38" i="31"/>
  <c r="FS38" i="31"/>
  <c r="FC38" i="31"/>
  <c r="GE38" i="31"/>
  <c r="FO38" i="31"/>
  <c r="EY38" i="31"/>
  <c r="GA38" i="31"/>
  <c r="FK38" i="31"/>
  <c r="GG72" i="31"/>
  <c r="GC72" i="31"/>
  <c r="FY72" i="31"/>
  <c r="FU72" i="31"/>
  <c r="FQ72" i="31"/>
  <c r="FM72" i="31"/>
  <c r="FI72" i="31"/>
  <c r="FE72" i="31"/>
  <c r="FA72" i="31"/>
  <c r="EW72" i="31"/>
  <c r="GF72" i="31"/>
  <c r="GB72" i="31"/>
  <c r="FX72" i="31"/>
  <c r="FT72" i="31"/>
  <c r="FP72" i="31"/>
  <c r="FL72" i="31"/>
  <c r="FH72" i="31"/>
  <c r="FD72" i="31"/>
  <c r="EZ72" i="31"/>
  <c r="EV72" i="31"/>
  <c r="GI72" i="31"/>
  <c r="GA72" i="31"/>
  <c r="FS72" i="31"/>
  <c r="FK72" i="31"/>
  <c r="FC72" i="31"/>
  <c r="GH72" i="31"/>
  <c r="FZ72" i="31"/>
  <c r="FR72" i="31"/>
  <c r="FJ72" i="31"/>
  <c r="FB72" i="31"/>
  <c r="GE72" i="31"/>
  <c r="FW72" i="31"/>
  <c r="FO72" i="31"/>
  <c r="FG72" i="31"/>
  <c r="EY72" i="31"/>
  <c r="GD72" i="31"/>
  <c r="FV72" i="31"/>
  <c r="FN72" i="31"/>
  <c r="FF72" i="31"/>
  <c r="EX72" i="31"/>
  <c r="ES63" i="31"/>
  <c r="GJ73" i="31"/>
  <c r="GJ130" i="31"/>
  <c r="EO5" i="31"/>
  <c r="EO105" i="31"/>
  <c r="EK105" i="31"/>
  <c r="EG105" i="31"/>
  <c r="EC105" i="31"/>
  <c r="DY105" i="31"/>
  <c r="DU105" i="31"/>
  <c r="DQ105" i="31"/>
  <c r="DM105" i="31"/>
  <c r="DI105" i="31"/>
  <c r="DE105" i="31"/>
  <c r="EQ105" i="31"/>
  <c r="EL105" i="31"/>
  <c r="EF105" i="31"/>
  <c r="EA105" i="31"/>
  <c r="DV105" i="31"/>
  <c r="DP105" i="31"/>
  <c r="DK105" i="31"/>
  <c r="DF105" i="31"/>
  <c r="EP105" i="31"/>
  <c r="EJ105" i="31"/>
  <c r="EE105" i="31"/>
  <c r="DZ105" i="31"/>
  <c r="DT105" i="31"/>
  <c r="DO105" i="31"/>
  <c r="DJ105" i="31"/>
  <c r="EN105" i="31"/>
  <c r="EI105" i="31"/>
  <c r="ED105" i="31"/>
  <c r="DX105" i="31"/>
  <c r="DS105" i="31"/>
  <c r="DN105" i="31"/>
  <c r="DH105" i="31"/>
  <c r="ER105" i="31"/>
  <c r="EM105" i="31"/>
  <c r="EH105" i="31"/>
  <c r="EB105" i="31"/>
  <c r="DW105" i="31"/>
  <c r="DR105" i="31"/>
  <c r="DL105" i="31"/>
  <c r="DG105" i="31"/>
  <c r="ES130" i="31"/>
  <c r="GJ39" i="31"/>
  <c r="DD132" i="31"/>
  <c r="DD99" i="31"/>
  <c r="DD65" i="31"/>
  <c r="EJ32" i="31"/>
  <c r="EF32" i="31"/>
  <c r="EB32" i="31"/>
  <c r="DX32" i="31"/>
  <c r="DT32" i="31"/>
  <c r="DP32" i="31"/>
  <c r="DL32" i="31"/>
  <c r="DH32" i="31"/>
  <c r="EL32" i="31"/>
  <c r="EH32" i="31"/>
  <c r="ED32" i="31"/>
  <c r="DZ32" i="31"/>
  <c r="DV32" i="31"/>
  <c r="DR32" i="31"/>
  <c r="DN32" i="31"/>
  <c r="DJ32" i="31"/>
  <c r="DF32" i="31"/>
  <c r="EG32" i="31"/>
  <c r="DY32" i="31"/>
  <c r="DQ32" i="31"/>
  <c r="DI32" i="31"/>
  <c r="EM32" i="31"/>
  <c r="EE32" i="31"/>
  <c r="DW32" i="31"/>
  <c r="DO32" i="31"/>
  <c r="DG32" i="31"/>
  <c r="EK32" i="31"/>
  <c r="EC32" i="31"/>
  <c r="DU32" i="31"/>
  <c r="DM32" i="31"/>
  <c r="DE32" i="31"/>
  <c r="EI32" i="31"/>
  <c r="EA32" i="31"/>
  <c r="DS32" i="31"/>
  <c r="DK32" i="31"/>
  <c r="GJ106" i="31"/>
  <c r="EN64" i="31"/>
  <c r="EJ64" i="31"/>
  <c r="EF64" i="31"/>
  <c r="EB64" i="31"/>
  <c r="DX64" i="31"/>
  <c r="DT64" i="31"/>
  <c r="DP64" i="31"/>
  <c r="DL64" i="31"/>
  <c r="DH64" i="31"/>
  <c r="EQ64" i="31"/>
  <c r="EM64" i="31"/>
  <c r="EI64" i="31"/>
  <c r="EE64" i="31"/>
  <c r="EA64" i="31"/>
  <c r="DW64" i="31"/>
  <c r="DS64" i="31"/>
  <c r="DO64" i="31"/>
  <c r="DK64" i="31"/>
  <c r="DG64" i="31"/>
  <c r="EP64" i="31"/>
  <c r="EL64" i="31"/>
  <c r="EH64" i="31"/>
  <c r="ED64" i="31"/>
  <c r="DZ64" i="31"/>
  <c r="DV64" i="31"/>
  <c r="DR64" i="31"/>
  <c r="DN64" i="31"/>
  <c r="DJ64" i="31"/>
  <c r="DF64" i="31"/>
  <c r="EO64" i="31"/>
  <c r="EK64" i="31"/>
  <c r="EG64" i="31"/>
  <c r="EC64" i="31"/>
  <c r="DY64" i="31"/>
  <c r="DU64" i="31"/>
  <c r="DQ64" i="31"/>
  <c r="DM64" i="31"/>
  <c r="DI64" i="31"/>
  <c r="DE64" i="31"/>
  <c r="GF5" i="31"/>
  <c r="GH105" i="31"/>
  <c r="GD105" i="31"/>
  <c r="FZ105" i="31"/>
  <c r="FV105" i="31"/>
  <c r="FR105" i="31"/>
  <c r="FN105" i="31"/>
  <c r="FJ105" i="31"/>
  <c r="FF105" i="31"/>
  <c r="FB105" i="31"/>
  <c r="EX105" i="31"/>
  <c r="GI105" i="31"/>
  <c r="GC105" i="31"/>
  <c r="FX105" i="31"/>
  <c r="FS105" i="31"/>
  <c r="FM105" i="31"/>
  <c r="FH105" i="31"/>
  <c r="FC105" i="31"/>
  <c r="EW105" i="31"/>
  <c r="GG105" i="31"/>
  <c r="GB105" i="31"/>
  <c r="FW105" i="31"/>
  <c r="FQ105" i="31"/>
  <c r="FL105" i="31"/>
  <c r="FG105" i="31"/>
  <c r="FA105" i="31"/>
  <c r="EV105" i="31"/>
  <c r="GF105" i="31"/>
  <c r="GA105" i="31"/>
  <c r="FU105" i="31"/>
  <c r="FP105" i="31"/>
  <c r="FK105" i="31"/>
  <c r="FE105" i="31"/>
  <c r="EZ105" i="31"/>
  <c r="GE105" i="31"/>
  <c r="FY105" i="31"/>
  <c r="FT105" i="31"/>
  <c r="FO105" i="31"/>
  <c r="FI105" i="31"/>
  <c r="FD105" i="31"/>
  <c r="EY105" i="31"/>
  <c r="GH64" i="31"/>
  <c r="GD64" i="31"/>
  <c r="FZ64" i="31"/>
  <c r="FV64" i="31"/>
  <c r="FR64" i="31"/>
  <c r="FN64" i="31"/>
  <c r="FJ64" i="31"/>
  <c r="FF64" i="31"/>
  <c r="FB64" i="31"/>
  <c r="EX64" i="31"/>
  <c r="GG64" i="31"/>
  <c r="GC64" i="31"/>
  <c r="FY64" i="31"/>
  <c r="FU64" i="31"/>
  <c r="FQ64" i="31"/>
  <c r="FM64" i="31"/>
  <c r="FI64" i="31"/>
  <c r="FE64" i="31"/>
  <c r="FA64" i="31"/>
  <c r="EW64" i="31"/>
  <c r="GF64" i="31"/>
  <c r="GB64" i="31"/>
  <c r="FX64" i="31"/>
  <c r="FT64" i="31"/>
  <c r="FP64" i="31"/>
  <c r="FL64" i="31"/>
  <c r="FH64" i="31"/>
  <c r="FD64" i="31"/>
  <c r="EZ64" i="31"/>
  <c r="EV64" i="31"/>
  <c r="GE64" i="31"/>
  <c r="GA64" i="31"/>
  <c r="FW64" i="31"/>
  <c r="FS64" i="31"/>
  <c r="FO64" i="31"/>
  <c r="FK64" i="31"/>
  <c r="FG64" i="31"/>
  <c r="FC64" i="31"/>
  <c r="EY64" i="31"/>
  <c r="ES39" i="31"/>
  <c r="EU104" i="31"/>
  <c r="EU71" i="31"/>
  <c r="FY4" i="31"/>
  <c r="FQ4" i="31"/>
  <c r="FA4" i="31"/>
  <c r="EU37" i="31"/>
  <c r="GB4" i="31"/>
  <c r="FX4" i="31"/>
  <c r="FT4" i="31"/>
  <c r="FP4" i="31"/>
  <c r="FL4" i="31"/>
  <c r="FH4" i="31"/>
  <c r="FD4" i="31"/>
  <c r="EZ4" i="31"/>
  <c r="EV4" i="31"/>
  <c r="GC4" i="31"/>
  <c r="FU4" i="31"/>
  <c r="FM4" i="31"/>
  <c r="FE4" i="31"/>
  <c r="GA4" i="31"/>
  <c r="FW4" i="31"/>
  <c r="FS4" i="31"/>
  <c r="FO4" i="31"/>
  <c r="FK4" i="31"/>
  <c r="FG4" i="31"/>
  <c r="FC4" i="31"/>
  <c r="EY4" i="31"/>
  <c r="FI4" i="31"/>
  <c r="EW4" i="31"/>
  <c r="GD4" i="31"/>
  <c r="FZ4" i="31"/>
  <c r="FV4" i="31"/>
  <c r="FR4" i="31"/>
  <c r="FN4" i="31"/>
  <c r="FJ4" i="31"/>
  <c r="FF4" i="31"/>
  <c r="FB4" i="31"/>
  <c r="EX4" i="31"/>
  <c r="EP98" i="31"/>
  <c r="EL98" i="31"/>
  <c r="EH98" i="31"/>
  <c r="ED98" i="31"/>
  <c r="DZ98" i="31"/>
  <c r="DV98" i="31"/>
  <c r="DR98" i="31"/>
  <c r="DN98" i="31"/>
  <c r="DJ98" i="31"/>
  <c r="DF98" i="31"/>
  <c r="EO98" i="31"/>
  <c r="EK98" i="31"/>
  <c r="EG98" i="31"/>
  <c r="EC98" i="31"/>
  <c r="DY98" i="31"/>
  <c r="DU98" i="31"/>
  <c r="DQ98" i="31"/>
  <c r="DM98" i="31"/>
  <c r="DI98" i="31"/>
  <c r="DE98" i="31"/>
  <c r="EM98" i="31"/>
  <c r="EE98" i="31"/>
  <c r="DW98" i="31"/>
  <c r="DO98" i="31"/>
  <c r="DG98" i="31"/>
  <c r="ER98" i="31"/>
  <c r="EJ98" i="31"/>
  <c r="EB98" i="31"/>
  <c r="DT98" i="31"/>
  <c r="DL98" i="31"/>
  <c r="EQ98" i="31"/>
  <c r="EI98" i="31"/>
  <c r="EA98" i="31"/>
  <c r="DS98" i="31"/>
  <c r="DK98" i="31"/>
  <c r="EN98" i="31"/>
  <c r="EF98" i="31"/>
  <c r="DX98" i="31"/>
  <c r="DP98" i="31"/>
  <c r="DH98" i="31"/>
  <c r="GI98" i="31"/>
  <c r="GE98" i="31"/>
  <c r="GA98" i="31"/>
  <c r="FW98" i="31"/>
  <c r="FS98" i="31"/>
  <c r="FO98" i="31"/>
  <c r="FK98" i="31"/>
  <c r="FG98" i="31"/>
  <c r="FC98" i="31"/>
  <c r="EY98" i="31"/>
  <c r="GH98" i="31"/>
  <c r="GD98" i="31"/>
  <c r="FZ98" i="31"/>
  <c r="FV98" i="31"/>
  <c r="FR98" i="31"/>
  <c r="FN98" i="31"/>
  <c r="FJ98" i="31"/>
  <c r="FF98" i="31"/>
  <c r="FB98" i="31"/>
  <c r="EX98" i="31"/>
  <c r="GB98" i="31"/>
  <c r="FT98" i="31"/>
  <c r="FL98" i="31"/>
  <c r="FD98" i="31"/>
  <c r="EV98" i="31"/>
  <c r="GG98" i="31"/>
  <c r="FY98" i="31"/>
  <c r="FQ98" i="31"/>
  <c r="FI98" i="31"/>
  <c r="FA98" i="31"/>
  <c r="GF98" i="31"/>
  <c r="FX98" i="31"/>
  <c r="FP98" i="31"/>
  <c r="FH98" i="31"/>
  <c r="EZ98" i="31"/>
  <c r="GC98" i="31"/>
  <c r="FU98" i="31"/>
  <c r="FM98" i="31"/>
  <c r="FE98" i="31"/>
  <c r="EW98" i="31"/>
  <c r="ES73" i="31"/>
  <c r="EN38" i="31"/>
  <c r="EJ38" i="31"/>
  <c r="EF38" i="31"/>
  <c r="EB38" i="31"/>
  <c r="DX38" i="31"/>
  <c r="DT38" i="31"/>
  <c r="DP38" i="31"/>
  <c r="DL38" i="31"/>
  <c r="DH38" i="31"/>
  <c r="EQ38" i="31"/>
  <c r="EM38" i="31"/>
  <c r="EI38" i="31"/>
  <c r="EE38" i="31"/>
  <c r="EA38" i="31"/>
  <c r="DW38" i="31"/>
  <c r="DS38" i="31"/>
  <c r="DO38" i="31"/>
  <c r="DK38" i="31"/>
  <c r="DG38" i="31"/>
  <c r="EP38" i="31"/>
  <c r="EL38" i="31"/>
  <c r="EH38" i="31"/>
  <c r="ED38" i="31"/>
  <c r="DZ38" i="31"/>
  <c r="DV38" i="31"/>
  <c r="DR38" i="31"/>
  <c r="DN38" i="31"/>
  <c r="DJ38" i="31"/>
  <c r="DF38" i="31"/>
  <c r="EO38" i="31"/>
  <c r="DY38" i="31"/>
  <c r="DI38" i="31"/>
  <c r="EK38" i="31"/>
  <c r="DU38" i="31"/>
  <c r="DE38" i="31"/>
  <c r="EG38" i="31"/>
  <c r="DQ38" i="31"/>
  <c r="EC38" i="31"/>
  <c r="DM38" i="31"/>
  <c r="GJ63" i="31"/>
  <c r="O34" i="31"/>
  <c r="EU33" i="31"/>
  <c r="DD33" i="31"/>
  <c r="DD104" i="31"/>
  <c r="DD71" i="31"/>
  <c r="DD37" i="31"/>
  <c r="EJ4" i="31"/>
  <c r="EF4" i="31"/>
  <c r="DX4" i="31"/>
  <c r="DL4" i="31"/>
  <c r="EM4" i="31"/>
  <c r="EI4" i="31"/>
  <c r="EE4" i="31"/>
  <c r="EA4" i="31"/>
  <c r="DW4" i="31"/>
  <c r="DS4" i="31"/>
  <c r="DO4" i="31"/>
  <c r="DK4" i="31"/>
  <c r="DG4" i="31"/>
  <c r="DP4" i="31"/>
  <c r="EL4" i="31"/>
  <c r="EH4" i="31"/>
  <c r="ED4" i="31"/>
  <c r="DZ4" i="31"/>
  <c r="DV4" i="31"/>
  <c r="DR4" i="31"/>
  <c r="DN4" i="31"/>
  <c r="DJ4" i="31"/>
  <c r="DF4" i="31"/>
  <c r="EB4" i="31"/>
  <c r="DT4" i="31"/>
  <c r="DH4" i="31"/>
  <c r="EK4" i="31"/>
  <c r="EG4" i="31"/>
  <c r="EC4" i="31"/>
  <c r="DY4" i="31"/>
  <c r="DU4" i="31"/>
  <c r="DQ4" i="31"/>
  <c r="DM4" i="31"/>
  <c r="DI4" i="31"/>
  <c r="DE4" i="31"/>
  <c r="ER131" i="31"/>
  <c r="EN131" i="31"/>
  <c r="EJ131" i="31"/>
  <c r="EF131" i="31"/>
  <c r="EB131" i="31"/>
  <c r="DX131" i="31"/>
  <c r="DT131" i="31"/>
  <c r="DP131" i="31"/>
  <c r="DL131" i="31"/>
  <c r="DH131" i="31"/>
  <c r="EP131" i="31"/>
  <c r="EK131" i="31"/>
  <c r="EE131" i="31"/>
  <c r="DZ131" i="31"/>
  <c r="DU131" i="31"/>
  <c r="DO131" i="31"/>
  <c r="DJ131" i="31"/>
  <c r="DE131" i="31"/>
  <c r="EO131" i="31"/>
  <c r="EI131" i="31"/>
  <c r="ED131" i="31"/>
  <c r="DY131" i="31"/>
  <c r="DS131" i="31"/>
  <c r="DN131" i="31"/>
  <c r="DI131" i="31"/>
  <c r="EQ131" i="31"/>
  <c r="EG131" i="31"/>
  <c r="DV131" i="31"/>
  <c r="DK131" i="31"/>
  <c r="EM131" i="31"/>
  <c r="EC131" i="31"/>
  <c r="DR131" i="31"/>
  <c r="DG131" i="31"/>
  <c r="DW131" i="31"/>
  <c r="EL131" i="31"/>
  <c r="DQ131" i="31"/>
  <c r="EH131" i="31"/>
  <c r="DM131" i="31"/>
  <c r="DF131" i="31"/>
  <c r="EA131" i="31"/>
  <c r="GF31" i="31"/>
  <c r="GG131" i="31"/>
  <c r="GC131" i="31"/>
  <c r="FY131" i="31"/>
  <c r="FU131" i="31"/>
  <c r="FQ131" i="31"/>
  <c r="FM131" i="31"/>
  <c r="FI131" i="31"/>
  <c r="FE131" i="31"/>
  <c r="FA131" i="31"/>
  <c r="EW131" i="31"/>
  <c r="GH131" i="31"/>
  <c r="GB131" i="31"/>
  <c r="FW131" i="31"/>
  <c r="FR131" i="31"/>
  <c r="FL131" i="31"/>
  <c r="FG131" i="31"/>
  <c r="FB131" i="31"/>
  <c r="EV131" i="31"/>
  <c r="GF131" i="31"/>
  <c r="GA131" i="31"/>
  <c r="FV131" i="31"/>
  <c r="FP131" i="31"/>
  <c r="FK131" i="31"/>
  <c r="FF131" i="31"/>
  <c r="EZ131" i="31"/>
  <c r="GI131" i="31"/>
  <c r="FX131" i="31"/>
  <c r="FN131" i="31"/>
  <c r="FC131" i="31"/>
  <c r="GE131" i="31"/>
  <c r="FT131" i="31"/>
  <c r="FJ131" i="31"/>
  <c r="EY131" i="31"/>
  <c r="FO131" i="31"/>
  <c r="GD131" i="31"/>
  <c r="FH131" i="31"/>
  <c r="FZ131" i="31"/>
  <c r="FD131" i="31"/>
  <c r="FS131" i="31"/>
  <c r="EX131" i="31"/>
  <c r="ES29" i="27"/>
  <c r="P29" i="27" s="1"/>
  <c r="ES7" i="27"/>
  <c r="P7" i="27" s="1"/>
  <c r="GJ29" i="27"/>
  <c r="Q29" i="27" s="1"/>
  <c r="GJ7" i="27"/>
  <c r="Q7" i="27" s="1"/>
  <c r="ES106" i="27"/>
  <c r="GF38" i="27"/>
  <c r="GB38" i="27"/>
  <c r="FX38" i="27"/>
  <c r="FT38" i="27"/>
  <c r="FP38" i="27"/>
  <c r="FL38" i="27"/>
  <c r="FH38" i="27"/>
  <c r="FD38" i="27"/>
  <c r="EZ38" i="27"/>
  <c r="EV38" i="27"/>
  <c r="GH38" i="27"/>
  <c r="GC38" i="27"/>
  <c r="FW38" i="27"/>
  <c r="FR38" i="27"/>
  <c r="FM38" i="27"/>
  <c r="FG38" i="27"/>
  <c r="FB38" i="27"/>
  <c r="EW38" i="27"/>
  <c r="GG38" i="27"/>
  <c r="GA38" i="27"/>
  <c r="FV38" i="27"/>
  <c r="FQ38" i="27"/>
  <c r="FK38" i="27"/>
  <c r="FF38" i="27"/>
  <c r="FA38" i="27"/>
  <c r="GE38" i="27"/>
  <c r="FZ38" i="27"/>
  <c r="FU38" i="27"/>
  <c r="FO38" i="27"/>
  <c r="FJ38" i="27"/>
  <c r="FE38" i="27"/>
  <c r="EY38" i="27"/>
  <c r="FN38" i="27"/>
  <c r="GD38" i="27"/>
  <c r="FI38" i="27"/>
  <c r="FY38" i="27"/>
  <c r="FC38" i="27"/>
  <c r="FS38" i="27"/>
  <c r="EX38" i="27"/>
  <c r="EU33" i="27"/>
  <c r="O34" i="27"/>
  <c r="DD33" i="27"/>
  <c r="ER131" i="27"/>
  <c r="EN131" i="27"/>
  <c r="EJ131" i="27"/>
  <c r="EF131" i="27"/>
  <c r="EB131" i="27"/>
  <c r="DX131" i="27"/>
  <c r="DT131" i="27"/>
  <c r="DP131" i="27"/>
  <c r="DL131" i="27"/>
  <c r="DH131" i="27"/>
  <c r="EP131" i="27"/>
  <c r="EK131" i="27"/>
  <c r="EE131" i="27"/>
  <c r="DZ131" i="27"/>
  <c r="DU131" i="27"/>
  <c r="DO131" i="27"/>
  <c r="DJ131" i="27"/>
  <c r="DE131" i="27"/>
  <c r="EQ131" i="27"/>
  <c r="EI131" i="27"/>
  <c r="EC131" i="27"/>
  <c r="DV131" i="27"/>
  <c r="DN131" i="27"/>
  <c r="DG131" i="27"/>
  <c r="EL131" i="27"/>
  <c r="EA131" i="27"/>
  <c r="DR131" i="27"/>
  <c r="DI131" i="27"/>
  <c r="EH131" i="27"/>
  <c r="DY131" i="27"/>
  <c r="DQ131" i="27"/>
  <c r="DF131" i="27"/>
  <c r="EO131" i="27"/>
  <c r="DW131" i="27"/>
  <c r="EM131" i="27"/>
  <c r="DS131" i="27"/>
  <c r="EG131" i="27"/>
  <c r="DM131" i="27"/>
  <c r="ED131" i="27"/>
  <c r="DK131" i="27"/>
  <c r="ES97" i="27"/>
  <c r="DD104" i="27"/>
  <c r="DD71" i="27"/>
  <c r="DD37" i="27"/>
  <c r="EM4" i="27"/>
  <c r="EI4" i="27"/>
  <c r="EE4" i="27"/>
  <c r="EA4" i="27"/>
  <c r="DW4" i="27"/>
  <c r="DS4" i="27"/>
  <c r="DO4" i="27"/>
  <c r="DK4" i="27"/>
  <c r="DG4" i="27"/>
  <c r="EL4" i="27"/>
  <c r="EH4" i="27"/>
  <c r="ED4" i="27"/>
  <c r="DZ4" i="27"/>
  <c r="DV4" i="27"/>
  <c r="DR4" i="27"/>
  <c r="DN4" i="27"/>
  <c r="DJ4" i="27"/>
  <c r="DF4" i="27"/>
  <c r="EK4" i="27"/>
  <c r="EG4" i="27"/>
  <c r="EC4" i="27"/>
  <c r="DY4" i="27"/>
  <c r="DU4" i="27"/>
  <c r="DQ4" i="27"/>
  <c r="DM4" i="27"/>
  <c r="DI4" i="27"/>
  <c r="DE4" i="27"/>
  <c r="EB4" i="27"/>
  <c r="DX4" i="27"/>
  <c r="DH4" i="27"/>
  <c r="DL4" i="27"/>
  <c r="EJ4" i="27"/>
  <c r="DT4" i="27"/>
  <c r="EF4" i="27"/>
  <c r="DP4" i="27"/>
  <c r="ES73" i="27"/>
  <c r="ES63" i="27"/>
  <c r="EQ105" i="27"/>
  <c r="EM105" i="27"/>
  <c r="EI105" i="27"/>
  <c r="EE105" i="27"/>
  <c r="EA105" i="27"/>
  <c r="EN105" i="27"/>
  <c r="EH105" i="27"/>
  <c r="EC105" i="27"/>
  <c r="DX105" i="27"/>
  <c r="DT105" i="27"/>
  <c r="DP105" i="27"/>
  <c r="DL105" i="27"/>
  <c r="DH105" i="27"/>
  <c r="ER105" i="27"/>
  <c r="EL105" i="27"/>
  <c r="EG105" i="27"/>
  <c r="EB105" i="27"/>
  <c r="DW105" i="27"/>
  <c r="DS105" i="27"/>
  <c r="DO105" i="27"/>
  <c r="DK105" i="27"/>
  <c r="DG105" i="27"/>
  <c r="EP105" i="27"/>
  <c r="EK105" i="27"/>
  <c r="EF105" i="27"/>
  <c r="DZ105" i="27"/>
  <c r="DV105" i="27"/>
  <c r="DR105" i="27"/>
  <c r="DN105" i="27"/>
  <c r="DJ105" i="27"/>
  <c r="DF105" i="27"/>
  <c r="DY105" i="27"/>
  <c r="DI105" i="27"/>
  <c r="EO105" i="27"/>
  <c r="DU105" i="27"/>
  <c r="DE105" i="27"/>
  <c r="EJ105" i="27"/>
  <c r="DQ105" i="27"/>
  <c r="ED105" i="27"/>
  <c r="DM105" i="27"/>
  <c r="GH64" i="27"/>
  <c r="GD64" i="27"/>
  <c r="FZ64" i="27"/>
  <c r="FV64" i="27"/>
  <c r="FR64" i="27"/>
  <c r="FN64" i="27"/>
  <c r="FJ64" i="27"/>
  <c r="FF64" i="27"/>
  <c r="FB64" i="27"/>
  <c r="EX64" i="27"/>
  <c r="GG64" i="27"/>
  <c r="GC64" i="27"/>
  <c r="FY64" i="27"/>
  <c r="FU64" i="27"/>
  <c r="FQ64" i="27"/>
  <c r="FM64" i="27"/>
  <c r="FI64" i="27"/>
  <c r="FE64" i="27"/>
  <c r="FA64" i="27"/>
  <c r="EW64" i="27"/>
  <c r="GF64" i="27"/>
  <c r="GB64" i="27"/>
  <c r="FX64" i="27"/>
  <c r="FT64" i="27"/>
  <c r="FP64" i="27"/>
  <c r="FL64" i="27"/>
  <c r="FH64" i="27"/>
  <c r="FD64" i="27"/>
  <c r="EZ64" i="27"/>
  <c r="EV64" i="27"/>
  <c r="GE64" i="27"/>
  <c r="FO64" i="27"/>
  <c r="EY64" i="27"/>
  <c r="GA64" i="27"/>
  <c r="FK64" i="27"/>
  <c r="FS64" i="27"/>
  <c r="FG64" i="27"/>
  <c r="FC64" i="27"/>
  <c r="FW64" i="27"/>
  <c r="ES130" i="27"/>
  <c r="GG72" i="27"/>
  <c r="GC72" i="27"/>
  <c r="FY72" i="27"/>
  <c r="FU72" i="27"/>
  <c r="FQ72" i="27"/>
  <c r="FM72" i="27"/>
  <c r="FI72" i="27"/>
  <c r="FE72" i="27"/>
  <c r="FA72" i="27"/>
  <c r="EW72" i="27"/>
  <c r="GF72" i="27"/>
  <c r="GB72" i="27"/>
  <c r="FX72" i="27"/>
  <c r="FT72" i="27"/>
  <c r="FP72" i="27"/>
  <c r="FL72" i="27"/>
  <c r="FH72" i="27"/>
  <c r="FD72" i="27"/>
  <c r="EZ72" i="27"/>
  <c r="EV72" i="27"/>
  <c r="GI72" i="27"/>
  <c r="GE72" i="27"/>
  <c r="GA72" i="27"/>
  <c r="FW72" i="27"/>
  <c r="FS72" i="27"/>
  <c r="FO72" i="27"/>
  <c r="FK72" i="27"/>
  <c r="FG72" i="27"/>
  <c r="FC72" i="27"/>
  <c r="EY72" i="27"/>
  <c r="FZ72" i="27"/>
  <c r="FJ72" i="27"/>
  <c r="GH72" i="27"/>
  <c r="FR72" i="27"/>
  <c r="FB72" i="27"/>
  <c r="GD72" i="27"/>
  <c r="FN72" i="27"/>
  <c r="EX72" i="27"/>
  <c r="FV72" i="27"/>
  <c r="FF72" i="27"/>
  <c r="EU132" i="27"/>
  <c r="EU99" i="27"/>
  <c r="EU65" i="27"/>
  <c r="GA32" i="27"/>
  <c r="FW32" i="27"/>
  <c r="FS32" i="27"/>
  <c r="FO32" i="27"/>
  <c r="FK32" i="27"/>
  <c r="FG32" i="27"/>
  <c r="FC32" i="27"/>
  <c r="EY32" i="27"/>
  <c r="GD32" i="27"/>
  <c r="FZ32" i="27"/>
  <c r="FV32" i="27"/>
  <c r="FR32" i="27"/>
  <c r="FN32" i="27"/>
  <c r="FJ32" i="27"/>
  <c r="FF32" i="27"/>
  <c r="FB32" i="27"/>
  <c r="EX32" i="27"/>
  <c r="GC32" i="27"/>
  <c r="FY32" i="27"/>
  <c r="FU32" i="27"/>
  <c r="FQ32" i="27"/>
  <c r="FM32" i="27"/>
  <c r="FI32" i="27"/>
  <c r="FE32" i="27"/>
  <c r="FA32" i="27"/>
  <c r="EW32" i="27"/>
  <c r="FX32" i="27"/>
  <c r="FH32" i="27"/>
  <c r="FT32" i="27"/>
  <c r="FD32" i="27"/>
  <c r="FP32" i="27"/>
  <c r="EZ32" i="27"/>
  <c r="GB32" i="27"/>
  <c r="FL32" i="27"/>
  <c r="EV32" i="27"/>
  <c r="GJ63" i="27"/>
  <c r="EU104" i="27"/>
  <c r="EU71" i="27"/>
  <c r="EU37" i="27"/>
  <c r="GB4" i="27"/>
  <c r="FX4" i="27"/>
  <c r="FT4" i="27"/>
  <c r="FP4" i="27"/>
  <c r="FL4" i="27"/>
  <c r="FH4" i="27"/>
  <c r="FD4" i="27"/>
  <c r="EZ4" i="27"/>
  <c r="EV4" i="27"/>
  <c r="GA4" i="27"/>
  <c r="FW4" i="27"/>
  <c r="FS4" i="27"/>
  <c r="FO4" i="27"/>
  <c r="FK4" i="27"/>
  <c r="FG4" i="27"/>
  <c r="FC4" i="27"/>
  <c r="EY4" i="27"/>
  <c r="GD4" i="27"/>
  <c r="FZ4" i="27"/>
  <c r="FV4" i="27"/>
  <c r="FR4" i="27"/>
  <c r="FN4" i="27"/>
  <c r="FJ4" i="27"/>
  <c r="FF4" i="27"/>
  <c r="FB4" i="27"/>
  <c r="EX4" i="27"/>
  <c r="GC4" i="27"/>
  <c r="FM4" i="27"/>
  <c r="EW4" i="27"/>
  <c r="FY4" i="27"/>
  <c r="FI4" i="27"/>
  <c r="FU4" i="27"/>
  <c r="FE4" i="27"/>
  <c r="FQ4" i="27"/>
  <c r="FA4" i="27"/>
  <c r="EN64" i="27"/>
  <c r="EJ64" i="27"/>
  <c r="EF64" i="27"/>
  <c r="EB64" i="27"/>
  <c r="DX64" i="27"/>
  <c r="DT64" i="27"/>
  <c r="DP64" i="27"/>
  <c r="DL64" i="27"/>
  <c r="DH64" i="27"/>
  <c r="EQ64" i="27"/>
  <c r="EM64" i="27"/>
  <c r="EI64" i="27"/>
  <c r="EE64" i="27"/>
  <c r="EA64" i="27"/>
  <c r="DW64" i="27"/>
  <c r="DS64" i="27"/>
  <c r="DO64" i="27"/>
  <c r="DK64" i="27"/>
  <c r="DG64" i="27"/>
  <c r="EP64" i="27"/>
  <c r="EL64" i="27"/>
  <c r="EH64" i="27"/>
  <c r="ED64" i="27"/>
  <c r="DZ64" i="27"/>
  <c r="DV64" i="27"/>
  <c r="DR64" i="27"/>
  <c r="DN64" i="27"/>
  <c r="DJ64" i="27"/>
  <c r="DF64" i="27"/>
  <c r="EG64" i="27"/>
  <c r="DQ64" i="27"/>
  <c r="EC64" i="27"/>
  <c r="DM64" i="27"/>
  <c r="EK64" i="27"/>
  <c r="DE64" i="27"/>
  <c r="DY64" i="27"/>
  <c r="DU64" i="27"/>
  <c r="EO64" i="27"/>
  <c r="DI64" i="27"/>
  <c r="GJ130" i="27"/>
  <c r="ES39" i="27"/>
  <c r="EO5" i="27"/>
  <c r="GF31" i="27"/>
  <c r="GI98" i="27"/>
  <c r="GE98" i="27"/>
  <c r="GA98" i="27"/>
  <c r="FW98" i="27"/>
  <c r="FS98" i="27"/>
  <c r="FO98" i="27"/>
  <c r="FK98" i="27"/>
  <c r="FG98" i="27"/>
  <c r="FC98" i="27"/>
  <c r="EY98" i="27"/>
  <c r="GH98" i="27"/>
  <c r="GD98" i="27"/>
  <c r="FZ98" i="27"/>
  <c r="FV98" i="27"/>
  <c r="FR98" i="27"/>
  <c r="FN98" i="27"/>
  <c r="FJ98" i="27"/>
  <c r="FF98" i="27"/>
  <c r="FB98" i="27"/>
  <c r="EX98" i="27"/>
  <c r="GG98" i="27"/>
  <c r="GC98" i="27"/>
  <c r="FY98" i="27"/>
  <c r="FU98" i="27"/>
  <c r="FQ98" i="27"/>
  <c r="FM98" i="27"/>
  <c r="FI98" i="27"/>
  <c r="FE98" i="27"/>
  <c r="FA98" i="27"/>
  <c r="EW98" i="27"/>
  <c r="FX98" i="27"/>
  <c r="FH98" i="27"/>
  <c r="FT98" i="27"/>
  <c r="FD98" i="27"/>
  <c r="GF98" i="27"/>
  <c r="FP98" i="27"/>
  <c r="EZ98" i="27"/>
  <c r="GB98" i="27"/>
  <c r="FL98" i="27"/>
  <c r="EV98" i="27"/>
  <c r="GJ97" i="27"/>
  <c r="GF5" i="27"/>
  <c r="GF105" i="27"/>
  <c r="GB105" i="27"/>
  <c r="FX105" i="27"/>
  <c r="FT105" i="27"/>
  <c r="FP105" i="27"/>
  <c r="FL105" i="27"/>
  <c r="FH105" i="27"/>
  <c r="FD105" i="27"/>
  <c r="EZ105" i="27"/>
  <c r="EV105" i="27"/>
  <c r="GE105" i="27"/>
  <c r="FZ105" i="27"/>
  <c r="FU105" i="27"/>
  <c r="FO105" i="27"/>
  <c r="FJ105" i="27"/>
  <c r="FE105" i="27"/>
  <c r="EY105" i="27"/>
  <c r="GI105" i="27"/>
  <c r="GD105" i="27"/>
  <c r="FY105" i="27"/>
  <c r="FS105" i="27"/>
  <c r="FN105" i="27"/>
  <c r="FI105" i="27"/>
  <c r="FC105" i="27"/>
  <c r="EX105" i="27"/>
  <c r="GH105" i="27"/>
  <c r="GC105" i="27"/>
  <c r="FW105" i="27"/>
  <c r="FR105" i="27"/>
  <c r="FM105" i="27"/>
  <c r="FG105" i="27"/>
  <c r="FB105" i="27"/>
  <c r="EW105" i="27"/>
  <c r="FQ105" i="27"/>
  <c r="GG105" i="27"/>
  <c r="FK105" i="27"/>
  <c r="GA105" i="27"/>
  <c r="FF105" i="27"/>
  <c r="FA105" i="27"/>
  <c r="FV105" i="27"/>
  <c r="DD3" i="27"/>
  <c r="EU3" i="27"/>
  <c r="EO31" i="27"/>
  <c r="ER72" i="27"/>
  <c r="EN72" i="27"/>
  <c r="EJ72" i="27"/>
  <c r="EF72" i="27"/>
  <c r="EB72" i="27"/>
  <c r="DX72" i="27"/>
  <c r="DT72" i="27"/>
  <c r="DP72" i="27"/>
  <c r="DL72" i="27"/>
  <c r="DH72" i="27"/>
  <c r="EQ72" i="27"/>
  <c r="EM72" i="27"/>
  <c r="EI72" i="27"/>
  <c r="EE72" i="27"/>
  <c r="EA72" i="27"/>
  <c r="DW72" i="27"/>
  <c r="DS72" i="27"/>
  <c r="DO72" i="27"/>
  <c r="DK72" i="27"/>
  <c r="DG72" i="27"/>
  <c r="EP72" i="27"/>
  <c r="EL72" i="27"/>
  <c r="EH72" i="27"/>
  <c r="ED72" i="27"/>
  <c r="DZ72" i="27"/>
  <c r="DV72" i="27"/>
  <c r="DR72" i="27"/>
  <c r="DN72" i="27"/>
  <c r="DJ72" i="27"/>
  <c r="DF72" i="27"/>
  <c r="EC72" i="27"/>
  <c r="DM72" i="27"/>
  <c r="EK72" i="27"/>
  <c r="DU72" i="27"/>
  <c r="DE72" i="27"/>
  <c r="EG72" i="27"/>
  <c r="DQ72" i="27"/>
  <c r="EO72" i="27"/>
  <c r="DY72" i="27"/>
  <c r="DI72" i="27"/>
  <c r="GJ73" i="27"/>
  <c r="EP98" i="27"/>
  <c r="EL98" i="27"/>
  <c r="EH98" i="27"/>
  <c r="ED98" i="27"/>
  <c r="DZ98" i="27"/>
  <c r="DV98" i="27"/>
  <c r="DR98" i="27"/>
  <c r="DN98" i="27"/>
  <c r="DJ98" i="27"/>
  <c r="DF98" i="27"/>
  <c r="EO98" i="27"/>
  <c r="EK98" i="27"/>
  <c r="EG98" i="27"/>
  <c r="EC98" i="27"/>
  <c r="DY98" i="27"/>
  <c r="DU98" i="27"/>
  <c r="DQ98" i="27"/>
  <c r="DM98" i="27"/>
  <c r="DI98" i="27"/>
  <c r="DE98" i="27"/>
  <c r="ER98" i="27"/>
  <c r="EN98" i="27"/>
  <c r="EJ98" i="27"/>
  <c r="EF98" i="27"/>
  <c r="EB98" i="27"/>
  <c r="DX98" i="27"/>
  <c r="DT98" i="27"/>
  <c r="DP98" i="27"/>
  <c r="DL98" i="27"/>
  <c r="DH98" i="27"/>
  <c r="EQ98" i="27"/>
  <c r="EA98" i="27"/>
  <c r="DK98" i="27"/>
  <c r="EM98" i="27"/>
  <c r="DW98" i="27"/>
  <c r="DG98" i="27"/>
  <c r="EI98" i="27"/>
  <c r="DS98" i="27"/>
  <c r="DO98" i="27"/>
  <c r="EE98" i="27"/>
  <c r="GJ106" i="27"/>
  <c r="EP38" i="27"/>
  <c r="EL38" i="27"/>
  <c r="EH38" i="27"/>
  <c r="ED38" i="27"/>
  <c r="DZ38" i="27"/>
  <c r="DV38" i="27"/>
  <c r="DR38" i="27"/>
  <c r="DN38" i="27"/>
  <c r="DJ38" i="27"/>
  <c r="DF38" i="27"/>
  <c r="EO38" i="27"/>
  <c r="EJ38" i="27"/>
  <c r="EE38" i="27"/>
  <c r="DY38" i="27"/>
  <c r="DT38" i="27"/>
  <c r="DO38" i="27"/>
  <c r="DI38" i="27"/>
  <c r="EN38" i="27"/>
  <c r="EI38" i="27"/>
  <c r="EC38" i="27"/>
  <c r="DX38" i="27"/>
  <c r="DS38" i="27"/>
  <c r="DM38" i="27"/>
  <c r="DH38" i="27"/>
  <c r="EM38" i="27"/>
  <c r="EG38" i="27"/>
  <c r="EB38" i="27"/>
  <c r="DW38" i="27"/>
  <c r="DQ38" i="27"/>
  <c r="DL38" i="27"/>
  <c r="DG38" i="27"/>
  <c r="EQ38" i="27"/>
  <c r="DU38" i="27"/>
  <c r="EK38" i="27"/>
  <c r="DP38" i="27"/>
  <c r="EF38" i="27"/>
  <c r="DK38" i="27"/>
  <c r="EA38" i="27"/>
  <c r="DE38" i="27"/>
  <c r="GG131" i="27"/>
  <c r="GC131" i="27"/>
  <c r="FY131" i="27"/>
  <c r="FU131" i="27"/>
  <c r="FQ131" i="27"/>
  <c r="FM131" i="27"/>
  <c r="FI131" i="27"/>
  <c r="FE131" i="27"/>
  <c r="FA131" i="27"/>
  <c r="EW131" i="27"/>
  <c r="GH131" i="27"/>
  <c r="GB131" i="27"/>
  <c r="FW131" i="27"/>
  <c r="FR131" i="27"/>
  <c r="FL131" i="27"/>
  <c r="FG131" i="27"/>
  <c r="FB131" i="27"/>
  <c r="EV131" i="27"/>
  <c r="GI131" i="27"/>
  <c r="GA131" i="27"/>
  <c r="FT131" i="27"/>
  <c r="FN131" i="27"/>
  <c r="FF131" i="27"/>
  <c r="EY131" i="27"/>
  <c r="GF131" i="27"/>
  <c r="FX131" i="27"/>
  <c r="FO131" i="27"/>
  <c r="FD131" i="27"/>
  <c r="GE131" i="27"/>
  <c r="FV131" i="27"/>
  <c r="FK131" i="27"/>
  <c r="FC131" i="27"/>
  <c r="GD131" i="27"/>
  <c r="FJ131" i="27"/>
  <c r="FZ131" i="27"/>
  <c r="FH131" i="27"/>
  <c r="FS131" i="27"/>
  <c r="EZ131" i="27"/>
  <c r="FP131" i="27"/>
  <c r="EX131" i="27"/>
  <c r="DD132" i="27"/>
  <c r="DD99" i="27"/>
  <c r="DD65" i="27"/>
  <c r="EL32" i="27"/>
  <c r="EH32" i="27"/>
  <c r="ED32" i="27"/>
  <c r="DZ32" i="27"/>
  <c r="DV32" i="27"/>
  <c r="DR32" i="27"/>
  <c r="DN32" i="27"/>
  <c r="DJ32" i="27"/>
  <c r="DF32" i="27"/>
  <c r="EK32" i="27"/>
  <c r="EG32" i="27"/>
  <c r="EC32" i="27"/>
  <c r="DY32" i="27"/>
  <c r="DU32" i="27"/>
  <c r="DQ32" i="27"/>
  <c r="DM32" i="27"/>
  <c r="DI32" i="27"/>
  <c r="DE32" i="27"/>
  <c r="EJ32" i="27"/>
  <c r="EF32" i="27"/>
  <c r="EB32" i="27"/>
  <c r="DX32" i="27"/>
  <c r="DT32" i="27"/>
  <c r="DP32" i="27"/>
  <c r="DL32" i="27"/>
  <c r="DH32" i="27"/>
  <c r="EM32" i="27"/>
  <c r="DW32" i="27"/>
  <c r="DG32" i="27"/>
  <c r="EI32" i="27"/>
  <c r="DS32" i="27"/>
  <c r="EE32" i="27"/>
  <c r="DO32" i="27"/>
  <c r="EA32" i="27"/>
  <c r="DK32" i="27"/>
  <c r="GJ39" i="27"/>
  <c r="AF38" i="20" l="1"/>
  <c r="AI38" i="20" s="1"/>
  <c r="AL38" i="20" s="1"/>
  <c r="AO38" i="20" s="1"/>
  <c r="AD39" i="20"/>
  <c r="P39" i="20"/>
  <c r="R38" i="20"/>
  <c r="U38" i="20" s="1"/>
  <c r="X38" i="20" s="1"/>
  <c r="AA38" i="20" s="1"/>
  <c r="ES30" i="31"/>
  <c r="P30" i="31" s="1"/>
  <c r="ES6" i="31"/>
  <c r="P6" i="31" s="1"/>
  <c r="ES64" i="31"/>
  <c r="GJ30" i="31"/>
  <c r="Q30" i="31" s="1"/>
  <c r="GF32" i="31"/>
  <c r="ES131" i="31"/>
  <c r="DD133" i="31"/>
  <c r="DD100" i="31"/>
  <c r="DD66" i="31"/>
  <c r="EM33" i="31"/>
  <c r="EI33" i="31"/>
  <c r="EE33" i="31"/>
  <c r="EA33" i="31"/>
  <c r="DW33" i="31"/>
  <c r="DS33" i="31"/>
  <c r="DO33" i="31"/>
  <c r="DK33" i="31"/>
  <c r="DG33" i="31"/>
  <c r="EK33" i="31"/>
  <c r="EG33" i="31"/>
  <c r="EC33" i="31"/>
  <c r="DY33" i="31"/>
  <c r="DU33" i="31"/>
  <c r="DQ33" i="31"/>
  <c r="DM33" i="31"/>
  <c r="DI33" i="31"/>
  <c r="DE33" i="31"/>
  <c r="EH33" i="31"/>
  <c r="DZ33" i="31"/>
  <c r="DR33" i="31"/>
  <c r="DJ33" i="31"/>
  <c r="EF33" i="31"/>
  <c r="DX33" i="31"/>
  <c r="DP33" i="31"/>
  <c r="DH33" i="31"/>
  <c r="EL33" i="31"/>
  <c r="ED33" i="31"/>
  <c r="DV33" i="31"/>
  <c r="DN33" i="31"/>
  <c r="DF33" i="31"/>
  <c r="EJ33" i="31"/>
  <c r="EB33" i="31"/>
  <c r="DT33" i="31"/>
  <c r="DL33" i="31"/>
  <c r="GJ98" i="31"/>
  <c r="GF4" i="31"/>
  <c r="EO32" i="31"/>
  <c r="ER99" i="31"/>
  <c r="EN99" i="31"/>
  <c r="EJ99" i="31"/>
  <c r="EF99" i="31"/>
  <c r="EB99" i="31"/>
  <c r="DX99" i="31"/>
  <c r="DT99" i="31"/>
  <c r="DP99" i="31"/>
  <c r="DL99" i="31"/>
  <c r="DH99" i="31"/>
  <c r="EQ99" i="31"/>
  <c r="EM99" i="31"/>
  <c r="EI99" i="31"/>
  <c r="EE99" i="31"/>
  <c r="EA99" i="31"/>
  <c r="DW99" i="31"/>
  <c r="DS99" i="31"/>
  <c r="DO99" i="31"/>
  <c r="DK99" i="31"/>
  <c r="DG99" i="31"/>
  <c r="EL99" i="31"/>
  <c r="ED99" i="31"/>
  <c r="DV99" i="31"/>
  <c r="DN99" i="31"/>
  <c r="DF99" i="31"/>
  <c r="EK99" i="31"/>
  <c r="EC99" i="31"/>
  <c r="DU99" i="31"/>
  <c r="DM99" i="31"/>
  <c r="DE99" i="31"/>
  <c r="EP99" i="31"/>
  <c r="EH99" i="31"/>
  <c r="DZ99" i="31"/>
  <c r="DR99" i="31"/>
  <c r="DJ99" i="31"/>
  <c r="EO99" i="31"/>
  <c r="EG99" i="31"/>
  <c r="DY99" i="31"/>
  <c r="DQ99" i="31"/>
  <c r="DI99" i="31"/>
  <c r="GG99" i="31"/>
  <c r="GC99" i="31"/>
  <c r="FY99" i="31"/>
  <c r="FU99" i="31"/>
  <c r="FQ99" i="31"/>
  <c r="FM99" i="31"/>
  <c r="FI99" i="31"/>
  <c r="FE99" i="31"/>
  <c r="FA99" i="31"/>
  <c r="EW99" i="31"/>
  <c r="GF99" i="31"/>
  <c r="GB99" i="31"/>
  <c r="FX99" i="31"/>
  <c r="FT99" i="31"/>
  <c r="FP99" i="31"/>
  <c r="FL99" i="31"/>
  <c r="FH99" i="31"/>
  <c r="FD99" i="31"/>
  <c r="EZ99" i="31"/>
  <c r="EV99" i="31"/>
  <c r="GI99" i="31"/>
  <c r="GA99" i="31"/>
  <c r="FS99" i="31"/>
  <c r="FK99" i="31"/>
  <c r="FC99" i="31"/>
  <c r="GH99" i="31"/>
  <c r="FZ99" i="31"/>
  <c r="FR99" i="31"/>
  <c r="FJ99" i="31"/>
  <c r="FB99" i="31"/>
  <c r="GE99" i="31"/>
  <c r="FW99" i="31"/>
  <c r="FO99" i="31"/>
  <c r="FG99" i="31"/>
  <c r="EY99" i="31"/>
  <c r="GD99" i="31"/>
  <c r="FV99" i="31"/>
  <c r="FN99" i="31"/>
  <c r="FF99" i="31"/>
  <c r="EX99" i="31"/>
  <c r="ES72" i="31"/>
  <c r="EN37" i="31"/>
  <c r="EJ37" i="31"/>
  <c r="EF37" i="31"/>
  <c r="EB37" i="31"/>
  <c r="DX37" i="31"/>
  <c r="DT37" i="31"/>
  <c r="DP37" i="31"/>
  <c r="DL37" i="31"/>
  <c r="DH37" i="31"/>
  <c r="EQ37" i="31"/>
  <c r="EM37" i="31"/>
  <c r="EI37" i="31"/>
  <c r="EE37" i="31"/>
  <c r="EA37" i="31"/>
  <c r="DW37" i="31"/>
  <c r="DS37" i="31"/>
  <c r="DO37" i="31"/>
  <c r="DK37" i="31"/>
  <c r="DG37" i="31"/>
  <c r="EP37" i="31"/>
  <c r="EL37" i="31"/>
  <c r="EH37" i="31"/>
  <c r="ED37" i="31"/>
  <c r="DZ37" i="31"/>
  <c r="DV37" i="31"/>
  <c r="DR37" i="31"/>
  <c r="DN37" i="31"/>
  <c r="DJ37" i="31"/>
  <c r="DF37" i="31"/>
  <c r="EG37" i="31"/>
  <c r="DQ37" i="31"/>
  <c r="EC37" i="31"/>
  <c r="DM37" i="31"/>
  <c r="EO37" i="31"/>
  <c r="DY37" i="31"/>
  <c r="DI37" i="31"/>
  <c r="EK37" i="31"/>
  <c r="DU37" i="31"/>
  <c r="DE37" i="31"/>
  <c r="EU133" i="31"/>
  <c r="EU100" i="31"/>
  <c r="EU66" i="31"/>
  <c r="GB33" i="31"/>
  <c r="FX33" i="31"/>
  <c r="FT33" i="31"/>
  <c r="FP33" i="31"/>
  <c r="FL33" i="31"/>
  <c r="FH33" i="31"/>
  <c r="FD33" i="31"/>
  <c r="EZ33" i="31"/>
  <c r="EV33" i="31"/>
  <c r="GD33" i="31"/>
  <c r="FZ33" i="31"/>
  <c r="FV33" i="31"/>
  <c r="FR33" i="31"/>
  <c r="FN33" i="31"/>
  <c r="FJ33" i="31"/>
  <c r="FF33" i="31"/>
  <c r="FB33" i="31"/>
  <c r="EX33" i="31"/>
  <c r="GA33" i="31"/>
  <c r="FS33" i="31"/>
  <c r="FK33" i="31"/>
  <c r="FC33" i="31"/>
  <c r="FY33" i="31"/>
  <c r="FQ33" i="31"/>
  <c r="FI33" i="31"/>
  <c r="FA33" i="31"/>
  <c r="FW33" i="31"/>
  <c r="FO33" i="31"/>
  <c r="FG33" i="31"/>
  <c r="EY33" i="31"/>
  <c r="GC33" i="31"/>
  <c r="FU33" i="31"/>
  <c r="FM33" i="31"/>
  <c r="FE33" i="31"/>
  <c r="EW33" i="31"/>
  <c r="ES38" i="31"/>
  <c r="ES98" i="31"/>
  <c r="GH37" i="31"/>
  <c r="GD37" i="31"/>
  <c r="FZ37" i="31"/>
  <c r="FV37" i="31"/>
  <c r="FR37" i="31"/>
  <c r="FN37" i="31"/>
  <c r="FJ37" i="31"/>
  <c r="FF37" i="31"/>
  <c r="FB37" i="31"/>
  <c r="EX37" i="31"/>
  <c r="GG37" i="31"/>
  <c r="GC37" i="31"/>
  <c r="FY37" i="31"/>
  <c r="FU37" i="31"/>
  <c r="FQ37" i="31"/>
  <c r="FM37" i="31"/>
  <c r="FI37" i="31"/>
  <c r="FE37" i="31"/>
  <c r="FA37" i="31"/>
  <c r="EW37" i="31"/>
  <c r="GF37" i="31"/>
  <c r="GB37" i="31"/>
  <c r="FX37" i="31"/>
  <c r="FT37" i="31"/>
  <c r="FP37" i="31"/>
  <c r="FL37" i="31"/>
  <c r="FH37" i="31"/>
  <c r="FD37" i="31"/>
  <c r="EZ37" i="31"/>
  <c r="EV37" i="31"/>
  <c r="GE37" i="31"/>
  <c r="FO37" i="31"/>
  <c r="EY37" i="31"/>
  <c r="GA37" i="31"/>
  <c r="FK37" i="31"/>
  <c r="FW37" i="31"/>
  <c r="FG37" i="31"/>
  <c r="FS37" i="31"/>
  <c r="FC37" i="31"/>
  <c r="GF71" i="31"/>
  <c r="GB71" i="31"/>
  <c r="FX71" i="31"/>
  <c r="FT71" i="31"/>
  <c r="FP71" i="31"/>
  <c r="FL71" i="31"/>
  <c r="FH71" i="31"/>
  <c r="FD71" i="31"/>
  <c r="EZ71" i="31"/>
  <c r="EV71" i="31"/>
  <c r="GI71" i="31"/>
  <c r="GE71" i="31"/>
  <c r="GA71" i="31"/>
  <c r="FW71" i="31"/>
  <c r="FS71" i="31"/>
  <c r="FO71" i="31"/>
  <c r="FK71" i="31"/>
  <c r="FG71" i="31"/>
  <c r="FC71" i="31"/>
  <c r="EY71" i="31"/>
  <c r="GG71" i="31"/>
  <c r="FY71" i="31"/>
  <c r="FQ71" i="31"/>
  <c r="FI71" i="31"/>
  <c r="FA71" i="31"/>
  <c r="GD71" i="31"/>
  <c r="FV71" i="31"/>
  <c r="FN71" i="31"/>
  <c r="FF71" i="31"/>
  <c r="EX71" i="31"/>
  <c r="GC71" i="31"/>
  <c r="FU71" i="31"/>
  <c r="FM71" i="31"/>
  <c r="FE71" i="31"/>
  <c r="EW71" i="31"/>
  <c r="GH71" i="31"/>
  <c r="FZ71" i="31"/>
  <c r="FR71" i="31"/>
  <c r="FJ71" i="31"/>
  <c r="FB71" i="31"/>
  <c r="GJ64" i="31"/>
  <c r="GJ105" i="31"/>
  <c r="EP132" i="31"/>
  <c r="EL132" i="31"/>
  <c r="EH132" i="31"/>
  <c r="ED132" i="31"/>
  <c r="DZ132" i="31"/>
  <c r="DV132" i="31"/>
  <c r="DR132" i="31"/>
  <c r="DN132" i="31"/>
  <c r="DJ132" i="31"/>
  <c r="DF132" i="31"/>
  <c r="EN132" i="31"/>
  <c r="EI132" i="31"/>
  <c r="EC132" i="31"/>
  <c r="DX132" i="31"/>
  <c r="DS132" i="31"/>
  <c r="DM132" i="31"/>
  <c r="DH132" i="31"/>
  <c r="ER132" i="31"/>
  <c r="EM132" i="31"/>
  <c r="EG132" i="31"/>
  <c r="EB132" i="31"/>
  <c r="DW132" i="31"/>
  <c r="DQ132" i="31"/>
  <c r="DL132" i="31"/>
  <c r="DG132" i="31"/>
  <c r="EJ132" i="31"/>
  <c r="DY132" i="31"/>
  <c r="DO132" i="31"/>
  <c r="EQ132" i="31"/>
  <c r="EF132" i="31"/>
  <c r="DU132" i="31"/>
  <c r="DK132" i="31"/>
  <c r="EE132" i="31"/>
  <c r="DI132" i="31"/>
  <c r="EA132" i="31"/>
  <c r="DE132" i="31"/>
  <c r="EO132" i="31"/>
  <c r="DT132" i="31"/>
  <c r="EK132" i="31"/>
  <c r="DP132" i="31"/>
  <c r="GJ72" i="31"/>
  <c r="GI132" i="31"/>
  <c r="GE132" i="31"/>
  <c r="GA132" i="31"/>
  <c r="FW132" i="31"/>
  <c r="FS132" i="31"/>
  <c r="FO132" i="31"/>
  <c r="FK132" i="31"/>
  <c r="FG132" i="31"/>
  <c r="FC132" i="31"/>
  <c r="EY132" i="31"/>
  <c r="GF132" i="31"/>
  <c r="FZ132" i="31"/>
  <c r="FU132" i="31"/>
  <c r="FP132" i="31"/>
  <c r="FJ132" i="31"/>
  <c r="FE132" i="31"/>
  <c r="EZ132" i="31"/>
  <c r="GD132" i="31"/>
  <c r="FY132" i="31"/>
  <c r="FT132" i="31"/>
  <c r="FN132" i="31"/>
  <c r="FI132" i="31"/>
  <c r="FD132" i="31"/>
  <c r="EX132" i="31"/>
  <c r="GB132" i="31"/>
  <c r="FQ132" i="31"/>
  <c r="FF132" i="31"/>
  <c r="EV132" i="31"/>
  <c r="GH132" i="31"/>
  <c r="FX132" i="31"/>
  <c r="FM132" i="31"/>
  <c r="FB132" i="31"/>
  <c r="FV132" i="31"/>
  <c r="FA132" i="31"/>
  <c r="FR132" i="31"/>
  <c r="EW132" i="31"/>
  <c r="GG132" i="31"/>
  <c r="FL132" i="31"/>
  <c r="FH132" i="31"/>
  <c r="GC132" i="31"/>
  <c r="EO4" i="31"/>
  <c r="EQ71" i="31"/>
  <c r="EM71" i="31"/>
  <c r="EI71" i="31"/>
  <c r="EE71" i="31"/>
  <c r="EA71" i="31"/>
  <c r="DW71" i="31"/>
  <c r="DS71" i="31"/>
  <c r="DO71" i="31"/>
  <c r="DK71" i="31"/>
  <c r="DG71" i="31"/>
  <c r="EP71" i="31"/>
  <c r="EL71" i="31"/>
  <c r="EH71" i="31"/>
  <c r="ED71" i="31"/>
  <c r="DZ71" i="31"/>
  <c r="DV71" i="31"/>
  <c r="DR71" i="31"/>
  <c r="DN71" i="31"/>
  <c r="DJ71" i="31"/>
  <c r="DF71" i="31"/>
  <c r="ER71" i="31"/>
  <c r="EJ71" i="31"/>
  <c r="EB71" i="31"/>
  <c r="DT71" i="31"/>
  <c r="DL71" i="31"/>
  <c r="EO71" i="31"/>
  <c r="EG71" i="31"/>
  <c r="DY71" i="31"/>
  <c r="DQ71" i="31"/>
  <c r="DI71" i="31"/>
  <c r="EN71" i="31"/>
  <c r="EF71" i="31"/>
  <c r="DX71" i="31"/>
  <c r="DP71" i="31"/>
  <c r="DH71" i="31"/>
  <c r="EK71" i="31"/>
  <c r="EC71" i="31"/>
  <c r="DU71" i="31"/>
  <c r="DM71" i="31"/>
  <c r="DE71" i="31"/>
  <c r="DD34" i="31"/>
  <c r="EU34" i="31"/>
  <c r="GF104" i="31"/>
  <c r="GB104" i="31"/>
  <c r="FX104" i="31"/>
  <c r="FT104" i="31"/>
  <c r="FP104" i="31"/>
  <c r="FL104" i="31"/>
  <c r="FH104" i="31"/>
  <c r="FD104" i="31"/>
  <c r="EZ104" i="31"/>
  <c r="EV104" i="31"/>
  <c r="GI104" i="31"/>
  <c r="GD104" i="31"/>
  <c r="FY104" i="31"/>
  <c r="FS104" i="31"/>
  <c r="FN104" i="31"/>
  <c r="FI104" i="31"/>
  <c r="FC104" i="31"/>
  <c r="EX104" i="31"/>
  <c r="GH104" i="31"/>
  <c r="GC104" i="31"/>
  <c r="FW104" i="31"/>
  <c r="FR104" i="31"/>
  <c r="FM104" i="31"/>
  <c r="FG104" i="31"/>
  <c r="FB104" i="31"/>
  <c r="EW104" i="31"/>
  <c r="GG104" i="31"/>
  <c r="GA104" i="31"/>
  <c r="FV104" i="31"/>
  <c r="FQ104" i="31"/>
  <c r="FK104" i="31"/>
  <c r="FF104" i="31"/>
  <c r="FA104" i="31"/>
  <c r="GE104" i="31"/>
  <c r="FZ104" i="31"/>
  <c r="FU104" i="31"/>
  <c r="FO104" i="31"/>
  <c r="FJ104" i="31"/>
  <c r="FE104" i="31"/>
  <c r="EY104" i="31"/>
  <c r="GJ38" i="31"/>
  <c r="DD103" i="31"/>
  <c r="DD70" i="31"/>
  <c r="DD36" i="31"/>
  <c r="EF3" i="31"/>
  <c r="DT3" i="31"/>
  <c r="DH3" i="31"/>
  <c r="EM3" i="31"/>
  <c r="EI3" i="31"/>
  <c r="EE3" i="31"/>
  <c r="EA3" i="31"/>
  <c r="DW3" i="31"/>
  <c r="DS3" i="31"/>
  <c r="DO3" i="31"/>
  <c r="DK3" i="31"/>
  <c r="DG3" i="31"/>
  <c r="EJ3" i="31"/>
  <c r="EB3" i="31"/>
  <c r="DX3" i="31"/>
  <c r="DL3" i="31"/>
  <c r="EL3" i="31"/>
  <c r="EH3" i="31"/>
  <c r="ED3" i="31"/>
  <c r="DZ3" i="31"/>
  <c r="DV3" i="31"/>
  <c r="DR3" i="31"/>
  <c r="DN3" i="31"/>
  <c r="DJ3" i="31"/>
  <c r="DF3" i="31"/>
  <c r="EK3" i="31"/>
  <c r="EC3" i="31"/>
  <c r="DY3" i="31"/>
  <c r="DQ3" i="31"/>
  <c r="DI3" i="31"/>
  <c r="DP3" i="31"/>
  <c r="EG3" i="31"/>
  <c r="DU3" i="31"/>
  <c r="DM3" i="31"/>
  <c r="DE3" i="31"/>
  <c r="GJ131" i="31"/>
  <c r="EQ104" i="31"/>
  <c r="EM104" i="31"/>
  <c r="EI104" i="31"/>
  <c r="EE104" i="31"/>
  <c r="EA104" i="31"/>
  <c r="DW104" i="31"/>
  <c r="DS104" i="31"/>
  <c r="DO104" i="31"/>
  <c r="ER104" i="31"/>
  <c r="EL104" i="31"/>
  <c r="EG104" i="31"/>
  <c r="EB104" i="31"/>
  <c r="DV104" i="31"/>
  <c r="DQ104" i="31"/>
  <c r="DL104" i="31"/>
  <c r="DH104" i="31"/>
  <c r="EP104" i="31"/>
  <c r="EK104" i="31"/>
  <c r="EF104" i="31"/>
  <c r="DZ104" i="31"/>
  <c r="DU104" i="31"/>
  <c r="DP104" i="31"/>
  <c r="DK104" i="31"/>
  <c r="DG104" i="31"/>
  <c r="EO104" i="31"/>
  <c r="EJ104" i="31"/>
  <c r="ED104" i="31"/>
  <c r="DY104" i="31"/>
  <c r="DT104" i="31"/>
  <c r="DN104" i="31"/>
  <c r="DJ104" i="31"/>
  <c r="DF104" i="31"/>
  <c r="EN104" i="31"/>
  <c r="EH104" i="31"/>
  <c r="EC104" i="31"/>
  <c r="DX104" i="31"/>
  <c r="DR104" i="31"/>
  <c r="DM104" i="31"/>
  <c r="DI104" i="31"/>
  <c r="DE104" i="31"/>
  <c r="EQ65" i="31"/>
  <c r="EM65" i="31"/>
  <c r="EI65" i="31"/>
  <c r="EE65" i="31"/>
  <c r="EA65" i="31"/>
  <c r="DW65" i="31"/>
  <c r="DS65" i="31"/>
  <c r="DO65" i="31"/>
  <c r="DK65" i="31"/>
  <c r="DG65" i="31"/>
  <c r="EP65" i="31"/>
  <c r="EL65" i="31"/>
  <c r="EH65" i="31"/>
  <c r="ED65" i="31"/>
  <c r="DZ65" i="31"/>
  <c r="DV65" i="31"/>
  <c r="DR65" i="31"/>
  <c r="DN65" i="31"/>
  <c r="DJ65" i="31"/>
  <c r="DF65" i="31"/>
  <c r="EO65" i="31"/>
  <c r="EK65" i="31"/>
  <c r="EG65" i="31"/>
  <c r="EC65" i="31"/>
  <c r="DY65" i="31"/>
  <c r="DU65" i="31"/>
  <c r="DQ65" i="31"/>
  <c r="DM65" i="31"/>
  <c r="DI65" i="31"/>
  <c r="DE65" i="31"/>
  <c r="EN65" i="31"/>
  <c r="EJ65" i="31"/>
  <c r="EF65" i="31"/>
  <c r="EB65" i="31"/>
  <c r="DX65" i="31"/>
  <c r="DT65" i="31"/>
  <c r="DP65" i="31"/>
  <c r="DL65" i="31"/>
  <c r="DH65" i="31"/>
  <c r="GJ6" i="31"/>
  <c r="Q6" i="31" s="1"/>
  <c r="ES105" i="31"/>
  <c r="EU103" i="31"/>
  <c r="EU70" i="31"/>
  <c r="EU36" i="31"/>
  <c r="GA3" i="31"/>
  <c r="FW3" i="31"/>
  <c r="FS3" i="31"/>
  <c r="FO3" i="31"/>
  <c r="FK3" i="31"/>
  <c r="FG3" i="31"/>
  <c r="FC3" i="31"/>
  <c r="EY3" i="31"/>
  <c r="GB3" i="31"/>
  <c r="FX3" i="31"/>
  <c r="FP3" i="31"/>
  <c r="FL3" i="31"/>
  <c r="FH3" i="31"/>
  <c r="EZ3" i="31"/>
  <c r="EV3" i="31"/>
  <c r="GD3" i="31"/>
  <c r="FZ3" i="31"/>
  <c r="FV3" i="31"/>
  <c r="FR3" i="31"/>
  <c r="FN3" i="31"/>
  <c r="FJ3" i="31"/>
  <c r="FF3" i="31"/>
  <c r="FB3" i="31"/>
  <c r="EX3" i="31"/>
  <c r="GC3" i="31"/>
  <c r="FY3" i="31"/>
  <c r="FU3" i="31"/>
  <c r="FQ3" i="31"/>
  <c r="FM3" i="31"/>
  <c r="FI3" i="31"/>
  <c r="FA3" i="31"/>
  <c r="EW3" i="31"/>
  <c r="FT3" i="31"/>
  <c r="FD3" i="31"/>
  <c r="FE3" i="31"/>
  <c r="GG65" i="31"/>
  <c r="GH65" i="31"/>
  <c r="GC65" i="31"/>
  <c r="FY65" i="31"/>
  <c r="FU65" i="31"/>
  <c r="FQ65" i="31"/>
  <c r="FM65" i="31"/>
  <c r="FI65" i="31"/>
  <c r="FE65" i="31"/>
  <c r="FA65" i="31"/>
  <c r="EW65" i="31"/>
  <c r="GF65" i="31"/>
  <c r="GB65" i="31"/>
  <c r="FX65" i="31"/>
  <c r="FT65" i="31"/>
  <c r="FP65" i="31"/>
  <c r="FL65" i="31"/>
  <c r="FH65" i="31"/>
  <c r="FD65" i="31"/>
  <c r="EZ65" i="31"/>
  <c r="EV65" i="31"/>
  <c r="GE65" i="31"/>
  <c r="GA65" i="31"/>
  <c r="FW65" i="31"/>
  <c r="FS65" i="31"/>
  <c r="FO65" i="31"/>
  <c r="FK65" i="31"/>
  <c r="FG65" i="31"/>
  <c r="FC65" i="31"/>
  <c r="EY65" i="31"/>
  <c r="GD65" i="31"/>
  <c r="FZ65" i="31"/>
  <c r="FV65" i="31"/>
  <c r="FR65" i="31"/>
  <c r="FN65" i="31"/>
  <c r="FJ65" i="31"/>
  <c r="FF65" i="31"/>
  <c r="FB65" i="31"/>
  <c r="EX65" i="31"/>
  <c r="ES30" i="27"/>
  <c r="P30" i="27" s="1"/>
  <c r="ES6" i="27"/>
  <c r="P6" i="27" s="1"/>
  <c r="GJ6" i="27"/>
  <c r="Q6" i="27" s="1"/>
  <c r="GJ30" i="27"/>
  <c r="Q30" i="27" s="1"/>
  <c r="GF32" i="27"/>
  <c r="ER99" i="27"/>
  <c r="EN99" i="27"/>
  <c r="EJ99" i="27"/>
  <c r="EF99" i="27"/>
  <c r="EB99" i="27"/>
  <c r="DX99" i="27"/>
  <c r="DT99" i="27"/>
  <c r="DP99" i="27"/>
  <c r="DL99" i="27"/>
  <c r="DH99" i="27"/>
  <c r="EQ99" i="27"/>
  <c r="EM99" i="27"/>
  <c r="EI99" i="27"/>
  <c r="EE99" i="27"/>
  <c r="EA99" i="27"/>
  <c r="DW99" i="27"/>
  <c r="DS99" i="27"/>
  <c r="DO99" i="27"/>
  <c r="DK99" i="27"/>
  <c r="DG99" i="27"/>
  <c r="EP99" i="27"/>
  <c r="EL99" i="27"/>
  <c r="EH99" i="27"/>
  <c r="ED99" i="27"/>
  <c r="DZ99" i="27"/>
  <c r="DV99" i="27"/>
  <c r="DR99" i="27"/>
  <c r="DN99" i="27"/>
  <c r="DJ99" i="27"/>
  <c r="DF99" i="27"/>
  <c r="EC99" i="27"/>
  <c r="DM99" i="27"/>
  <c r="EO99" i="27"/>
  <c r="DY99" i="27"/>
  <c r="DI99" i="27"/>
  <c r="EK99" i="27"/>
  <c r="DU99" i="27"/>
  <c r="DE99" i="27"/>
  <c r="EG99" i="27"/>
  <c r="DQ99" i="27"/>
  <c r="DD103" i="27"/>
  <c r="DD70" i="27"/>
  <c r="DD36" i="27"/>
  <c r="EL3" i="27"/>
  <c r="EH3" i="27"/>
  <c r="ED3" i="27"/>
  <c r="DZ3" i="27"/>
  <c r="DV3" i="27"/>
  <c r="DR3" i="27"/>
  <c r="DN3" i="27"/>
  <c r="DJ3" i="27"/>
  <c r="DF3" i="27"/>
  <c r="EK3" i="27"/>
  <c r="EG3" i="27"/>
  <c r="EC3" i="27"/>
  <c r="DY3" i="27"/>
  <c r="DU3" i="27"/>
  <c r="DQ3" i="27"/>
  <c r="DM3" i="27"/>
  <c r="DI3" i="27"/>
  <c r="DE3" i="27"/>
  <c r="EJ3" i="27"/>
  <c r="EF3" i="27"/>
  <c r="EB3" i="27"/>
  <c r="DX3" i="27"/>
  <c r="DT3" i="27"/>
  <c r="DP3" i="27"/>
  <c r="DL3" i="27"/>
  <c r="DH3" i="27"/>
  <c r="EI3" i="27"/>
  <c r="DS3" i="27"/>
  <c r="EE3" i="27"/>
  <c r="DO3" i="27"/>
  <c r="EM3" i="27"/>
  <c r="DW3" i="27"/>
  <c r="DG3" i="27"/>
  <c r="EA3" i="27"/>
  <c r="DK3" i="27"/>
  <c r="GJ98" i="27"/>
  <c r="ES64" i="27"/>
  <c r="GI104" i="27"/>
  <c r="GE104" i="27"/>
  <c r="GA104" i="27"/>
  <c r="FW104" i="27"/>
  <c r="FS104" i="27"/>
  <c r="FO104" i="27"/>
  <c r="FK104" i="27"/>
  <c r="FG104" i="27"/>
  <c r="FC104" i="27"/>
  <c r="EY104" i="27"/>
  <c r="GH104" i="27"/>
  <c r="GD104" i="27"/>
  <c r="FZ104" i="27"/>
  <c r="FV104" i="27"/>
  <c r="FR104" i="27"/>
  <c r="FN104" i="27"/>
  <c r="FJ104" i="27"/>
  <c r="FF104" i="27"/>
  <c r="FB104" i="27"/>
  <c r="EX104" i="27"/>
  <c r="GG104" i="27"/>
  <c r="GC104" i="27"/>
  <c r="FY104" i="27"/>
  <c r="FU104" i="27"/>
  <c r="FQ104" i="27"/>
  <c r="FM104" i="27"/>
  <c r="FI104" i="27"/>
  <c r="FE104" i="27"/>
  <c r="FA104" i="27"/>
  <c r="EW104" i="27"/>
  <c r="FT104" i="27"/>
  <c r="FD104" i="27"/>
  <c r="GF104" i="27"/>
  <c r="FP104" i="27"/>
  <c r="EZ104" i="27"/>
  <c r="GB104" i="27"/>
  <c r="FL104" i="27"/>
  <c r="EV104" i="27"/>
  <c r="FX104" i="27"/>
  <c r="FH104" i="27"/>
  <c r="GJ72" i="27"/>
  <c r="ES105" i="27"/>
  <c r="EO32" i="27"/>
  <c r="EP132" i="27"/>
  <c r="EL132" i="27"/>
  <c r="EH132" i="27"/>
  <c r="ED132" i="27"/>
  <c r="DZ132" i="27"/>
  <c r="DV132" i="27"/>
  <c r="DR132" i="27"/>
  <c r="DN132" i="27"/>
  <c r="DJ132" i="27"/>
  <c r="DF132" i="27"/>
  <c r="EN132" i="27"/>
  <c r="EI132" i="27"/>
  <c r="EC132" i="27"/>
  <c r="DX132" i="27"/>
  <c r="DS132" i="27"/>
  <c r="DM132" i="27"/>
  <c r="DH132" i="27"/>
  <c r="EM132" i="27"/>
  <c r="EF132" i="27"/>
  <c r="DY132" i="27"/>
  <c r="DQ132" i="27"/>
  <c r="DK132" i="27"/>
  <c r="ER132" i="27"/>
  <c r="EJ132" i="27"/>
  <c r="EQ132" i="27"/>
  <c r="EG132" i="27"/>
  <c r="DW132" i="27"/>
  <c r="DO132" i="27"/>
  <c r="DE132" i="27"/>
  <c r="EO132" i="27"/>
  <c r="EE132" i="27"/>
  <c r="DU132" i="27"/>
  <c r="DL132" i="27"/>
  <c r="EA132" i="27"/>
  <c r="DG132" i="27"/>
  <c r="DT132" i="27"/>
  <c r="EK132" i="27"/>
  <c r="DP132" i="27"/>
  <c r="EB132" i="27"/>
  <c r="DI132" i="27"/>
  <c r="GJ131" i="27"/>
  <c r="ES98" i="27"/>
  <c r="GF4" i="27"/>
  <c r="GG65" i="27"/>
  <c r="GC65" i="27"/>
  <c r="FY65" i="27"/>
  <c r="FU65" i="27"/>
  <c r="FQ65" i="27"/>
  <c r="FM65" i="27"/>
  <c r="FI65" i="27"/>
  <c r="FE65" i="27"/>
  <c r="FA65" i="27"/>
  <c r="EW65" i="27"/>
  <c r="GF65" i="27"/>
  <c r="GB65" i="27"/>
  <c r="FX65" i="27"/>
  <c r="FT65" i="27"/>
  <c r="FP65" i="27"/>
  <c r="FL65" i="27"/>
  <c r="FH65" i="27"/>
  <c r="FD65" i="27"/>
  <c r="EZ65" i="27"/>
  <c r="EV65" i="27"/>
  <c r="GE65" i="27"/>
  <c r="GA65" i="27"/>
  <c r="FW65" i="27"/>
  <c r="FS65" i="27"/>
  <c r="FO65" i="27"/>
  <c r="FK65" i="27"/>
  <c r="FG65" i="27"/>
  <c r="FC65" i="27"/>
  <c r="EY65" i="27"/>
  <c r="FV65" i="27"/>
  <c r="FF65" i="27"/>
  <c r="GH65" i="27"/>
  <c r="FR65" i="27"/>
  <c r="FB65" i="27"/>
  <c r="GD65" i="27"/>
  <c r="EX65" i="27"/>
  <c r="FZ65" i="27"/>
  <c r="FN65" i="27"/>
  <c r="FJ65" i="27"/>
  <c r="EP37" i="27"/>
  <c r="EL37" i="27"/>
  <c r="EH37" i="27"/>
  <c r="ED37" i="27"/>
  <c r="DZ37" i="27"/>
  <c r="DV37" i="27"/>
  <c r="DR37" i="27"/>
  <c r="DN37" i="27"/>
  <c r="DJ37" i="27"/>
  <c r="DF37" i="27"/>
  <c r="EO37" i="27"/>
  <c r="EJ37" i="27"/>
  <c r="EE37" i="27"/>
  <c r="DY37" i="27"/>
  <c r="DT37" i="27"/>
  <c r="DO37" i="27"/>
  <c r="DI37" i="27"/>
  <c r="EN37" i="27"/>
  <c r="EI37" i="27"/>
  <c r="EC37" i="27"/>
  <c r="DX37" i="27"/>
  <c r="DS37" i="27"/>
  <c r="DM37" i="27"/>
  <c r="DH37" i="27"/>
  <c r="EM37" i="27"/>
  <c r="EG37" i="27"/>
  <c r="EB37" i="27"/>
  <c r="DW37" i="27"/>
  <c r="DQ37" i="27"/>
  <c r="DL37" i="27"/>
  <c r="DG37" i="27"/>
  <c r="EA37" i="27"/>
  <c r="DE37" i="27"/>
  <c r="EQ37" i="27"/>
  <c r="DU37" i="27"/>
  <c r="EK37" i="27"/>
  <c r="DP37" i="27"/>
  <c r="EF37" i="27"/>
  <c r="DK37" i="27"/>
  <c r="DD133" i="27"/>
  <c r="DD100" i="27"/>
  <c r="DD66" i="27"/>
  <c r="EL33" i="27"/>
  <c r="EH33" i="27"/>
  <c r="ED33" i="27"/>
  <c r="DZ33" i="27"/>
  <c r="DV33" i="27"/>
  <c r="DR33" i="27"/>
  <c r="DN33" i="27"/>
  <c r="DJ33" i="27"/>
  <c r="DF33" i="27"/>
  <c r="EK33" i="27"/>
  <c r="EG33" i="27"/>
  <c r="EC33" i="27"/>
  <c r="DY33" i="27"/>
  <c r="DU33" i="27"/>
  <c r="DQ33" i="27"/>
  <c r="DM33" i="27"/>
  <c r="DI33" i="27"/>
  <c r="DE33" i="27"/>
  <c r="EJ33" i="27"/>
  <c r="EF33" i="27"/>
  <c r="EB33" i="27"/>
  <c r="DX33" i="27"/>
  <c r="DT33" i="27"/>
  <c r="DP33" i="27"/>
  <c r="DL33" i="27"/>
  <c r="DH33" i="27"/>
  <c r="EM33" i="27"/>
  <c r="DW33" i="27"/>
  <c r="DG33" i="27"/>
  <c r="EI33" i="27"/>
  <c r="DS33" i="27"/>
  <c r="EE33" i="27"/>
  <c r="DO33" i="27"/>
  <c r="EA33" i="27"/>
  <c r="DK33" i="27"/>
  <c r="GJ38" i="27"/>
  <c r="GF37" i="27"/>
  <c r="GB37" i="27"/>
  <c r="FX37" i="27"/>
  <c r="FT37" i="27"/>
  <c r="FP37" i="27"/>
  <c r="FL37" i="27"/>
  <c r="FH37" i="27"/>
  <c r="FD37" i="27"/>
  <c r="EZ37" i="27"/>
  <c r="EV37" i="27"/>
  <c r="GH37" i="27"/>
  <c r="GC37" i="27"/>
  <c r="FW37" i="27"/>
  <c r="FR37" i="27"/>
  <c r="FM37" i="27"/>
  <c r="FG37" i="27"/>
  <c r="FB37" i="27"/>
  <c r="EW37" i="27"/>
  <c r="GG37" i="27"/>
  <c r="GA37" i="27"/>
  <c r="FV37" i="27"/>
  <c r="FQ37" i="27"/>
  <c r="FK37" i="27"/>
  <c r="FF37" i="27"/>
  <c r="FA37" i="27"/>
  <c r="GE37" i="27"/>
  <c r="FZ37" i="27"/>
  <c r="FU37" i="27"/>
  <c r="FO37" i="27"/>
  <c r="FJ37" i="27"/>
  <c r="FE37" i="27"/>
  <c r="EY37" i="27"/>
  <c r="FS37" i="27"/>
  <c r="EX37" i="27"/>
  <c r="FN37" i="27"/>
  <c r="GD37" i="27"/>
  <c r="FI37" i="27"/>
  <c r="FY37" i="27"/>
  <c r="FC37" i="27"/>
  <c r="GG99" i="27"/>
  <c r="GC99" i="27"/>
  <c r="FY99" i="27"/>
  <c r="FU99" i="27"/>
  <c r="FQ99" i="27"/>
  <c r="FM99" i="27"/>
  <c r="FI99" i="27"/>
  <c r="FE99" i="27"/>
  <c r="FA99" i="27"/>
  <c r="EW99" i="27"/>
  <c r="GF99" i="27"/>
  <c r="GB99" i="27"/>
  <c r="FX99" i="27"/>
  <c r="FT99" i="27"/>
  <c r="FP99" i="27"/>
  <c r="FL99" i="27"/>
  <c r="FH99" i="27"/>
  <c r="FD99" i="27"/>
  <c r="EZ99" i="27"/>
  <c r="EV99" i="27"/>
  <c r="GI99" i="27"/>
  <c r="GE99" i="27"/>
  <c r="GA99" i="27"/>
  <c r="FW99" i="27"/>
  <c r="FS99" i="27"/>
  <c r="FO99" i="27"/>
  <c r="FK99" i="27"/>
  <c r="FG99" i="27"/>
  <c r="FC99" i="27"/>
  <c r="EY99" i="27"/>
  <c r="FZ99" i="27"/>
  <c r="FJ99" i="27"/>
  <c r="FV99" i="27"/>
  <c r="FF99" i="27"/>
  <c r="GH99" i="27"/>
  <c r="FR99" i="27"/>
  <c r="FB99" i="27"/>
  <c r="GD99" i="27"/>
  <c r="FN99" i="27"/>
  <c r="EX99" i="27"/>
  <c r="GJ64" i="27"/>
  <c r="EO4" i="27"/>
  <c r="EQ71" i="27"/>
  <c r="EM71" i="27"/>
  <c r="EI71" i="27"/>
  <c r="EE71" i="27"/>
  <c r="EA71" i="27"/>
  <c r="DW71" i="27"/>
  <c r="DS71" i="27"/>
  <c r="DO71" i="27"/>
  <c r="DK71" i="27"/>
  <c r="DG71" i="27"/>
  <c r="EP71" i="27"/>
  <c r="EL71" i="27"/>
  <c r="EH71" i="27"/>
  <c r="ED71" i="27"/>
  <c r="DZ71" i="27"/>
  <c r="DV71" i="27"/>
  <c r="DR71" i="27"/>
  <c r="DN71" i="27"/>
  <c r="DJ71" i="27"/>
  <c r="DF71" i="27"/>
  <c r="EO71" i="27"/>
  <c r="EK71" i="27"/>
  <c r="EG71" i="27"/>
  <c r="EC71" i="27"/>
  <c r="DY71" i="27"/>
  <c r="DU71" i="27"/>
  <c r="DQ71" i="27"/>
  <c r="DM71" i="27"/>
  <c r="DI71" i="27"/>
  <c r="DE71" i="27"/>
  <c r="EN71" i="27"/>
  <c r="DX71" i="27"/>
  <c r="DH71" i="27"/>
  <c r="EF71" i="27"/>
  <c r="DP71" i="27"/>
  <c r="ER71" i="27"/>
  <c r="EB71" i="27"/>
  <c r="DL71" i="27"/>
  <c r="EJ71" i="27"/>
  <c r="DT71" i="27"/>
  <c r="EU34" i="27"/>
  <c r="DD34" i="27"/>
  <c r="EQ65" i="27"/>
  <c r="EM65" i="27"/>
  <c r="EI65" i="27"/>
  <c r="EE65" i="27"/>
  <c r="EA65" i="27"/>
  <c r="DW65" i="27"/>
  <c r="DS65" i="27"/>
  <c r="DO65" i="27"/>
  <c r="DK65" i="27"/>
  <c r="DG65" i="27"/>
  <c r="EP65" i="27"/>
  <c r="EL65" i="27"/>
  <c r="EH65" i="27"/>
  <c r="ED65" i="27"/>
  <c r="DZ65" i="27"/>
  <c r="DV65" i="27"/>
  <c r="DR65" i="27"/>
  <c r="DN65" i="27"/>
  <c r="DJ65" i="27"/>
  <c r="DF65" i="27"/>
  <c r="EO65" i="27"/>
  <c r="EK65" i="27"/>
  <c r="EG65" i="27"/>
  <c r="EC65" i="27"/>
  <c r="DY65" i="27"/>
  <c r="DU65" i="27"/>
  <c r="DQ65" i="27"/>
  <c r="DM65" i="27"/>
  <c r="DI65" i="27"/>
  <c r="DE65" i="27"/>
  <c r="EN65" i="27"/>
  <c r="DX65" i="27"/>
  <c r="DH65" i="27"/>
  <c r="EJ65" i="27"/>
  <c r="DT65" i="27"/>
  <c r="DP65" i="27"/>
  <c r="DL65" i="27"/>
  <c r="EF65" i="27"/>
  <c r="EB65" i="27"/>
  <c r="ES38" i="27"/>
  <c r="ES72" i="27"/>
  <c r="EU103" i="27"/>
  <c r="EU70" i="27"/>
  <c r="EU36" i="27"/>
  <c r="GD3" i="27"/>
  <c r="FZ3" i="27"/>
  <c r="FV3" i="27"/>
  <c r="FR3" i="27"/>
  <c r="FN3" i="27"/>
  <c r="FJ3" i="27"/>
  <c r="FF3" i="27"/>
  <c r="FB3" i="27"/>
  <c r="EX3" i="27"/>
  <c r="GC3" i="27"/>
  <c r="FY3" i="27"/>
  <c r="FU3" i="27"/>
  <c r="FQ3" i="27"/>
  <c r="FM3" i="27"/>
  <c r="FI3" i="27"/>
  <c r="FE3" i="27"/>
  <c r="FA3" i="27"/>
  <c r="EW3" i="27"/>
  <c r="GB3" i="27"/>
  <c r="FX3" i="27"/>
  <c r="FT3" i="27"/>
  <c r="FP3" i="27"/>
  <c r="FL3" i="27"/>
  <c r="FH3" i="27"/>
  <c r="FD3" i="27"/>
  <c r="EZ3" i="27"/>
  <c r="EV3" i="27"/>
  <c r="FS3" i="27"/>
  <c r="FC3" i="27"/>
  <c r="FO3" i="27"/>
  <c r="EY3" i="27"/>
  <c r="FW3" i="27"/>
  <c r="FG3" i="27"/>
  <c r="GA3" i="27"/>
  <c r="FK3" i="27"/>
  <c r="GJ105" i="27"/>
  <c r="GF71" i="27"/>
  <c r="GB71" i="27"/>
  <c r="FX71" i="27"/>
  <c r="FT71" i="27"/>
  <c r="FP71" i="27"/>
  <c r="FL71" i="27"/>
  <c r="FH71" i="27"/>
  <c r="FD71" i="27"/>
  <c r="EZ71" i="27"/>
  <c r="EV71" i="27"/>
  <c r="GI71" i="27"/>
  <c r="GE71" i="27"/>
  <c r="GA71" i="27"/>
  <c r="FW71" i="27"/>
  <c r="FS71" i="27"/>
  <c r="FO71" i="27"/>
  <c r="FK71" i="27"/>
  <c r="FG71" i="27"/>
  <c r="FC71" i="27"/>
  <c r="EY71" i="27"/>
  <c r="GH71" i="27"/>
  <c r="GD71" i="27"/>
  <c r="FZ71" i="27"/>
  <c r="FV71" i="27"/>
  <c r="FR71" i="27"/>
  <c r="FN71" i="27"/>
  <c r="FJ71" i="27"/>
  <c r="FF71" i="27"/>
  <c r="FB71" i="27"/>
  <c r="EX71" i="27"/>
  <c r="FU71" i="27"/>
  <c r="FE71" i="27"/>
  <c r="GC71" i="27"/>
  <c r="FM71" i="27"/>
  <c r="EW71" i="27"/>
  <c r="FY71" i="27"/>
  <c r="FI71" i="27"/>
  <c r="GG71" i="27"/>
  <c r="FQ71" i="27"/>
  <c r="FA71" i="27"/>
  <c r="GI132" i="27"/>
  <c r="GE132" i="27"/>
  <c r="GA132" i="27"/>
  <c r="FW132" i="27"/>
  <c r="FS132" i="27"/>
  <c r="FO132" i="27"/>
  <c r="FK132" i="27"/>
  <c r="FG132" i="27"/>
  <c r="FC132" i="27"/>
  <c r="EY132" i="27"/>
  <c r="GF132" i="27"/>
  <c r="FZ132" i="27"/>
  <c r="FU132" i="27"/>
  <c r="FP132" i="27"/>
  <c r="FJ132" i="27"/>
  <c r="FE132" i="27"/>
  <c r="EZ132" i="27"/>
  <c r="GD132" i="27"/>
  <c r="FX132" i="27"/>
  <c r="FQ132" i="27"/>
  <c r="FI132" i="27"/>
  <c r="FB132" i="27"/>
  <c r="EV132" i="27"/>
  <c r="GG132" i="27"/>
  <c r="FV132" i="27"/>
  <c r="FM132" i="27"/>
  <c r="FD132" i="27"/>
  <c r="GC132" i="27"/>
  <c r="FT132" i="27"/>
  <c r="FL132" i="27"/>
  <c r="FA132" i="27"/>
  <c r="GB132" i="27"/>
  <c r="FR132" i="27"/>
  <c r="FH132" i="27"/>
  <c r="EX132" i="27"/>
  <c r="FF132" i="27"/>
  <c r="GH132" i="27"/>
  <c r="EW132" i="27"/>
  <c r="FY132" i="27"/>
  <c r="FN132" i="27"/>
  <c r="EP104" i="27"/>
  <c r="EL104" i="27"/>
  <c r="EH104" i="27"/>
  <c r="ED104" i="27"/>
  <c r="DZ104" i="27"/>
  <c r="DV104" i="27"/>
  <c r="DR104" i="27"/>
  <c r="DN104" i="27"/>
  <c r="DJ104" i="27"/>
  <c r="DF104" i="27"/>
  <c r="EO104" i="27"/>
  <c r="EK104" i="27"/>
  <c r="EG104" i="27"/>
  <c r="EC104" i="27"/>
  <c r="DY104" i="27"/>
  <c r="DU104" i="27"/>
  <c r="DQ104" i="27"/>
  <c r="DM104" i="27"/>
  <c r="DI104" i="27"/>
  <c r="DE104" i="27"/>
  <c r="ER104" i="27"/>
  <c r="EN104" i="27"/>
  <c r="EJ104" i="27"/>
  <c r="EF104" i="27"/>
  <c r="EB104" i="27"/>
  <c r="DX104" i="27"/>
  <c r="DT104" i="27"/>
  <c r="DP104" i="27"/>
  <c r="DL104" i="27"/>
  <c r="DH104" i="27"/>
  <c r="EM104" i="27"/>
  <c r="DW104" i="27"/>
  <c r="DG104" i="27"/>
  <c r="EI104" i="27"/>
  <c r="DS104" i="27"/>
  <c r="EE104" i="27"/>
  <c r="DO104" i="27"/>
  <c r="EA104" i="27"/>
  <c r="DK104" i="27"/>
  <c r="EQ104" i="27"/>
  <c r="ES131" i="27"/>
  <c r="EU133" i="27"/>
  <c r="EU100" i="27"/>
  <c r="EU66" i="27"/>
  <c r="GA33" i="27"/>
  <c r="FW33" i="27"/>
  <c r="FS33" i="27"/>
  <c r="FO33" i="27"/>
  <c r="FK33" i="27"/>
  <c r="FG33" i="27"/>
  <c r="FC33" i="27"/>
  <c r="EY33" i="27"/>
  <c r="GD33" i="27"/>
  <c r="FZ33" i="27"/>
  <c r="FV33" i="27"/>
  <c r="FR33" i="27"/>
  <c r="FN33" i="27"/>
  <c r="FJ33" i="27"/>
  <c r="FF33" i="27"/>
  <c r="FB33" i="27"/>
  <c r="EX33" i="27"/>
  <c r="GC33" i="27"/>
  <c r="FY33" i="27"/>
  <c r="FU33" i="27"/>
  <c r="FQ33" i="27"/>
  <c r="FM33" i="27"/>
  <c r="FI33" i="27"/>
  <c r="FE33" i="27"/>
  <c r="FA33" i="27"/>
  <c r="EW33" i="27"/>
  <c r="FX33" i="27"/>
  <c r="FH33" i="27"/>
  <c r="FT33" i="27"/>
  <c r="FD33" i="27"/>
  <c r="FP33" i="27"/>
  <c r="EZ33" i="27"/>
  <c r="GB33" i="27"/>
  <c r="FL33" i="27"/>
  <c r="EV33" i="27"/>
  <c r="P40" i="20" l="1"/>
  <c r="R40" i="20" s="1"/>
  <c r="U40" i="20" s="1"/>
  <c r="X40" i="20" s="1"/>
  <c r="AA40" i="20" s="1"/>
  <c r="R39" i="20"/>
  <c r="U39" i="20" s="1"/>
  <c r="X39" i="20" s="1"/>
  <c r="AA39" i="20" s="1"/>
  <c r="AF39" i="20"/>
  <c r="AI39" i="20" s="1"/>
  <c r="AL39" i="20" s="1"/>
  <c r="AO39" i="20" s="1"/>
  <c r="AD40" i="20"/>
  <c r="AF40" i="20" s="1"/>
  <c r="AI40" i="20" s="1"/>
  <c r="AL40" i="20" s="1"/>
  <c r="AO40" i="20" s="1"/>
  <c r="ES5" i="31"/>
  <c r="P5" i="31" s="1"/>
  <c r="ES31" i="31"/>
  <c r="P31" i="31" s="1"/>
  <c r="ES104" i="31"/>
  <c r="ES71" i="31"/>
  <c r="GJ5" i="31"/>
  <c r="Q5" i="31" s="1"/>
  <c r="GJ31" i="31"/>
  <c r="Q31" i="31" s="1"/>
  <c r="GJ65" i="31"/>
  <c r="GH36" i="31"/>
  <c r="GD36" i="31"/>
  <c r="FZ36" i="31"/>
  <c r="FV36" i="31"/>
  <c r="FR36" i="31"/>
  <c r="FN36" i="31"/>
  <c r="FJ36" i="31"/>
  <c r="FF36" i="31"/>
  <c r="FB36" i="31"/>
  <c r="EX36" i="31"/>
  <c r="GG36" i="31"/>
  <c r="GC36" i="31"/>
  <c r="FY36" i="31"/>
  <c r="FU36" i="31"/>
  <c r="FQ36" i="31"/>
  <c r="FM36" i="31"/>
  <c r="FI36" i="31"/>
  <c r="FE36" i="31"/>
  <c r="FA36" i="31"/>
  <c r="EW36" i="31"/>
  <c r="GF36" i="31"/>
  <c r="GB36" i="31"/>
  <c r="FX36" i="31"/>
  <c r="FT36" i="31"/>
  <c r="FP36" i="31"/>
  <c r="FL36" i="31"/>
  <c r="FH36" i="31"/>
  <c r="FD36" i="31"/>
  <c r="EZ36" i="31"/>
  <c r="EV36" i="31"/>
  <c r="GA36" i="31"/>
  <c r="FK36" i="31"/>
  <c r="FW36" i="31"/>
  <c r="FG36" i="31"/>
  <c r="FS36" i="31"/>
  <c r="FC36" i="31"/>
  <c r="GE36" i="31"/>
  <c r="FO36" i="31"/>
  <c r="EY36" i="31"/>
  <c r="GJ132" i="31"/>
  <c r="GF66" i="31"/>
  <c r="GB66" i="31"/>
  <c r="FX66" i="31"/>
  <c r="FT66" i="31"/>
  <c r="FP66" i="31"/>
  <c r="FL66" i="31"/>
  <c r="FH66" i="31"/>
  <c r="FD66" i="31"/>
  <c r="EZ66" i="31"/>
  <c r="EV66" i="31"/>
  <c r="GE66" i="31"/>
  <c r="GA66" i="31"/>
  <c r="FW66" i="31"/>
  <c r="FS66" i="31"/>
  <c r="FO66" i="31"/>
  <c r="FK66" i="31"/>
  <c r="FG66" i="31"/>
  <c r="FC66" i="31"/>
  <c r="EY66" i="31"/>
  <c r="GC66" i="31"/>
  <c r="FU66" i="31"/>
  <c r="FM66" i="31"/>
  <c r="FE66" i="31"/>
  <c r="EW66" i="31"/>
  <c r="GH66" i="31"/>
  <c r="FZ66" i="31"/>
  <c r="FR66" i="31"/>
  <c r="FJ66" i="31"/>
  <c r="FB66" i="31"/>
  <c r="GG66" i="31"/>
  <c r="FY66" i="31"/>
  <c r="FQ66" i="31"/>
  <c r="FI66" i="31"/>
  <c r="FA66" i="31"/>
  <c r="GD66" i="31"/>
  <c r="FV66" i="31"/>
  <c r="FN66" i="31"/>
  <c r="FF66" i="31"/>
  <c r="EX66" i="31"/>
  <c r="GJ99" i="31"/>
  <c r="ES99" i="31"/>
  <c r="EP66" i="31"/>
  <c r="EL66" i="31"/>
  <c r="EH66" i="31"/>
  <c r="ED66" i="31"/>
  <c r="DZ66" i="31"/>
  <c r="DV66" i="31"/>
  <c r="DR66" i="31"/>
  <c r="DN66" i="31"/>
  <c r="DJ66" i="31"/>
  <c r="DF66" i="31"/>
  <c r="EO66" i="31"/>
  <c r="EK66" i="31"/>
  <c r="EG66" i="31"/>
  <c r="EC66" i="31"/>
  <c r="DY66" i="31"/>
  <c r="DU66" i="31"/>
  <c r="DQ66" i="31"/>
  <c r="DM66" i="31"/>
  <c r="EM66" i="31"/>
  <c r="EE66" i="31"/>
  <c r="DW66" i="31"/>
  <c r="DO66" i="31"/>
  <c r="DH66" i="31"/>
  <c r="EJ66" i="31"/>
  <c r="EB66" i="31"/>
  <c r="DT66" i="31"/>
  <c r="DL66" i="31"/>
  <c r="DG66" i="31"/>
  <c r="EQ66" i="31"/>
  <c r="EI66" i="31"/>
  <c r="EA66" i="31"/>
  <c r="DS66" i="31"/>
  <c r="DK66" i="31"/>
  <c r="DE66" i="31"/>
  <c r="EN66" i="31"/>
  <c r="EF66" i="31"/>
  <c r="DX66" i="31"/>
  <c r="DP66" i="31"/>
  <c r="DI66" i="31"/>
  <c r="GF3" i="31"/>
  <c r="GI70" i="31"/>
  <c r="GE70" i="31"/>
  <c r="GA70" i="31"/>
  <c r="FW70" i="31"/>
  <c r="FS70" i="31"/>
  <c r="FO70" i="31"/>
  <c r="FK70" i="31"/>
  <c r="FG70" i="31"/>
  <c r="FC70" i="31"/>
  <c r="EY70" i="31"/>
  <c r="GH70" i="31"/>
  <c r="GD70" i="31"/>
  <c r="FZ70" i="31"/>
  <c r="FV70" i="31"/>
  <c r="FR70" i="31"/>
  <c r="FN70" i="31"/>
  <c r="FJ70" i="31"/>
  <c r="FF70" i="31"/>
  <c r="FB70" i="31"/>
  <c r="EX70" i="31"/>
  <c r="GF70" i="31"/>
  <c r="FX70" i="31"/>
  <c r="FP70" i="31"/>
  <c r="FH70" i="31"/>
  <c r="EZ70" i="31"/>
  <c r="GC70" i="31"/>
  <c r="FU70" i="31"/>
  <c r="FM70" i="31"/>
  <c r="FE70" i="31"/>
  <c r="EW70" i="31"/>
  <c r="GB70" i="31"/>
  <c r="FT70" i="31"/>
  <c r="FL70" i="31"/>
  <c r="FD70" i="31"/>
  <c r="EV70" i="31"/>
  <c r="GG70" i="31"/>
  <c r="FY70" i="31"/>
  <c r="FQ70" i="31"/>
  <c r="FI70" i="31"/>
  <c r="FA70" i="31"/>
  <c r="EN36" i="31"/>
  <c r="EJ36" i="31"/>
  <c r="EF36" i="31"/>
  <c r="EB36" i="31"/>
  <c r="DX36" i="31"/>
  <c r="DT36" i="31"/>
  <c r="DP36" i="31"/>
  <c r="DL36" i="31"/>
  <c r="DH36" i="31"/>
  <c r="EQ36" i="31"/>
  <c r="EM36" i="31"/>
  <c r="EI36" i="31"/>
  <c r="EE36" i="31"/>
  <c r="EA36" i="31"/>
  <c r="DW36" i="31"/>
  <c r="DS36" i="31"/>
  <c r="DO36" i="31"/>
  <c r="DK36" i="31"/>
  <c r="DG36" i="31"/>
  <c r="EP36" i="31"/>
  <c r="EL36" i="31"/>
  <c r="EH36" i="31"/>
  <c r="ED36" i="31"/>
  <c r="DZ36" i="31"/>
  <c r="DV36" i="31"/>
  <c r="DR36" i="31"/>
  <c r="DN36" i="31"/>
  <c r="DJ36" i="31"/>
  <c r="DF36" i="31"/>
  <c r="EC36" i="31"/>
  <c r="DM36" i="31"/>
  <c r="EO36" i="31"/>
  <c r="DY36" i="31"/>
  <c r="DI36" i="31"/>
  <c r="EK36" i="31"/>
  <c r="DU36" i="31"/>
  <c r="DE36" i="31"/>
  <c r="EG36" i="31"/>
  <c r="DQ36" i="31"/>
  <c r="EU134" i="31"/>
  <c r="EU101" i="31"/>
  <c r="EU67" i="31"/>
  <c r="GB34" i="31"/>
  <c r="FX34" i="31"/>
  <c r="FT34" i="31"/>
  <c r="FP34" i="31"/>
  <c r="FL34" i="31"/>
  <c r="FH34" i="31"/>
  <c r="FD34" i="31"/>
  <c r="EZ34" i="31"/>
  <c r="EV34" i="31"/>
  <c r="GD34" i="31"/>
  <c r="FZ34" i="31"/>
  <c r="FV34" i="31"/>
  <c r="FR34" i="31"/>
  <c r="FN34" i="31"/>
  <c r="FJ34" i="31"/>
  <c r="FF34" i="31"/>
  <c r="FB34" i="31"/>
  <c r="EX34" i="31"/>
  <c r="FW34" i="31"/>
  <c r="FO34" i="31"/>
  <c r="FG34" i="31"/>
  <c r="EY34" i="31"/>
  <c r="GC34" i="31"/>
  <c r="FU34" i="31"/>
  <c r="FM34" i="31"/>
  <c r="FE34" i="31"/>
  <c r="EW34" i="31"/>
  <c r="GA34" i="31"/>
  <c r="FS34" i="31"/>
  <c r="FK34" i="31"/>
  <c r="FC34" i="31"/>
  <c r="FY34" i="31"/>
  <c r="FQ34" i="31"/>
  <c r="FI34" i="31"/>
  <c r="FA34" i="31"/>
  <c r="GJ37" i="31"/>
  <c r="GF100" i="31"/>
  <c r="GB100" i="31"/>
  <c r="FX100" i="31"/>
  <c r="GI100" i="31"/>
  <c r="GE100" i="31"/>
  <c r="GA100" i="31"/>
  <c r="FW100" i="31"/>
  <c r="FS100" i="31"/>
  <c r="FO100" i="31"/>
  <c r="FK100" i="31"/>
  <c r="FG100" i="31"/>
  <c r="FC100" i="31"/>
  <c r="EY100" i="31"/>
  <c r="GH100" i="31"/>
  <c r="GD100" i="31"/>
  <c r="FZ100" i="31"/>
  <c r="FV100" i="31"/>
  <c r="FR100" i="31"/>
  <c r="FN100" i="31"/>
  <c r="FJ100" i="31"/>
  <c r="FF100" i="31"/>
  <c r="FB100" i="31"/>
  <c r="EX100" i="31"/>
  <c r="GG100" i="31"/>
  <c r="FT100" i="31"/>
  <c r="FL100" i="31"/>
  <c r="FD100" i="31"/>
  <c r="EV100" i="31"/>
  <c r="GC100" i="31"/>
  <c r="FQ100" i="31"/>
  <c r="FI100" i="31"/>
  <c r="FA100" i="31"/>
  <c r="FY100" i="31"/>
  <c r="FP100" i="31"/>
  <c r="FH100" i="31"/>
  <c r="EZ100" i="31"/>
  <c r="FU100" i="31"/>
  <c r="FM100" i="31"/>
  <c r="FE100" i="31"/>
  <c r="EW100" i="31"/>
  <c r="EP100" i="31"/>
  <c r="EL100" i="31"/>
  <c r="EH100" i="31"/>
  <c r="ED100" i="31"/>
  <c r="DZ100" i="31"/>
  <c r="DV100" i="31"/>
  <c r="DR100" i="31"/>
  <c r="DN100" i="31"/>
  <c r="DJ100" i="31"/>
  <c r="DF100" i="31"/>
  <c r="EO100" i="31"/>
  <c r="EK100" i="31"/>
  <c r="EG100" i="31"/>
  <c r="EC100" i="31"/>
  <c r="DY100" i="31"/>
  <c r="DU100" i="31"/>
  <c r="DQ100" i="31"/>
  <c r="DM100" i="31"/>
  <c r="DI100" i="31"/>
  <c r="DE100" i="31"/>
  <c r="EM100" i="31"/>
  <c r="EE100" i="31"/>
  <c r="DW100" i="31"/>
  <c r="DO100" i="31"/>
  <c r="DG100" i="31"/>
  <c r="ER100" i="31"/>
  <c r="EJ100" i="31"/>
  <c r="EB100" i="31"/>
  <c r="DT100" i="31"/>
  <c r="DL100" i="31"/>
  <c r="EQ100" i="31"/>
  <c r="EI100" i="31"/>
  <c r="EA100" i="31"/>
  <c r="DS100" i="31"/>
  <c r="DK100" i="31"/>
  <c r="EN100" i="31"/>
  <c r="EF100" i="31"/>
  <c r="DX100" i="31"/>
  <c r="DP100" i="31"/>
  <c r="DH100" i="31"/>
  <c r="GI103" i="31"/>
  <c r="GE103" i="31"/>
  <c r="GA103" i="31"/>
  <c r="FW103" i="31"/>
  <c r="FS103" i="31"/>
  <c r="FO103" i="31"/>
  <c r="FK103" i="31"/>
  <c r="FG103" i="31"/>
  <c r="FC103" i="31"/>
  <c r="EY103" i="31"/>
  <c r="GH103" i="31"/>
  <c r="GD103" i="31"/>
  <c r="FZ103" i="31"/>
  <c r="FV103" i="31"/>
  <c r="FR103" i="31"/>
  <c r="FN103" i="31"/>
  <c r="FJ103" i="31"/>
  <c r="FF103" i="31"/>
  <c r="FB103" i="31"/>
  <c r="EX103" i="31"/>
  <c r="GG103" i="31"/>
  <c r="GC103" i="31"/>
  <c r="FY103" i="31"/>
  <c r="FU103" i="31"/>
  <c r="FQ103" i="31"/>
  <c r="FM103" i="31"/>
  <c r="FI103" i="31"/>
  <c r="FE103" i="31"/>
  <c r="FA103" i="31"/>
  <c r="EW103" i="31"/>
  <c r="GF103" i="31"/>
  <c r="GB103" i="31"/>
  <c r="FX103" i="31"/>
  <c r="FT103" i="31"/>
  <c r="FP103" i="31"/>
  <c r="FL103" i="31"/>
  <c r="FH103" i="31"/>
  <c r="FD103" i="31"/>
  <c r="EZ103" i="31"/>
  <c r="EV103" i="31"/>
  <c r="ES65" i="31"/>
  <c r="EO3" i="31"/>
  <c r="EP70" i="31"/>
  <c r="EL70" i="31"/>
  <c r="EH70" i="31"/>
  <c r="ED70" i="31"/>
  <c r="DZ70" i="31"/>
  <c r="DV70" i="31"/>
  <c r="DR70" i="31"/>
  <c r="DN70" i="31"/>
  <c r="DJ70" i="31"/>
  <c r="DF70" i="31"/>
  <c r="EO70" i="31"/>
  <c r="EK70" i="31"/>
  <c r="EG70" i="31"/>
  <c r="EC70" i="31"/>
  <c r="DY70" i="31"/>
  <c r="DU70" i="31"/>
  <c r="DQ70" i="31"/>
  <c r="DM70" i="31"/>
  <c r="DI70" i="31"/>
  <c r="DE70" i="31"/>
  <c r="EQ70" i="31"/>
  <c r="EI70" i="31"/>
  <c r="EA70" i="31"/>
  <c r="DS70" i="31"/>
  <c r="DK70" i="31"/>
  <c r="EN70" i="31"/>
  <c r="EF70" i="31"/>
  <c r="DX70" i="31"/>
  <c r="DP70" i="31"/>
  <c r="DH70" i="31"/>
  <c r="EM70" i="31"/>
  <c r="EE70" i="31"/>
  <c r="DW70" i="31"/>
  <c r="DO70" i="31"/>
  <c r="DG70" i="31"/>
  <c r="ER70" i="31"/>
  <c r="EJ70" i="31"/>
  <c r="EB70" i="31"/>
  <c r="DT70" i="31"/>
  <c r="DL70" i="31"/>
  <c r="DD134" i="31"/>
  <c r="DD101" i="31"/>
  <c r="DD67" i="31"/>
  <c r="EM34" i="31"/>
  <c r="EI34" i="31"/>
  <c r="EE34" i="31"/>
  <c r="EA34" i="31"/>
  <c r="DW34" i="31"/>
  <c r="DS34" i="31"/>
  <c r="DO34" i="31"/>
  <c r="DK34" i="31"/>
  <c r="DG34" i="31"/>
  <c r="EK34" i="31"/>
  <c r="EG34" i="31"/>
  <c r="EC34" i="31"/>
  <c r="DY34" i="31"/>
  <c r="DU34" i="31"/>
  <c r="DQ34" i="31"/>
  <c r="DM34" i="31"/>
  <c r="DI34" i="31"/>
  <c r="DE34" i="31"/>
  <c r="EL34" i="31"/>
  <c r="ED34" i="31"/>
  <c r="DV34" i="31"/>
  <c r="DN34" i="31"/>
  <c r="DF34" i="31"/>
  <c r="EJ34" i="31"/>
  <c r="EB34" i="31"/>
  <c r="DT34" i="31"/>
  <c r="DL34" i="31"/>
  <c r="EH34" i="31"/>
  <c r="DZ34" i="31"/>
  <c r="DR34" i="31"/>
  <c r="DJ34" i="31"/>
  <c r="EF34" i="31"/>
  <c r="DX34" i="31"/>
  <c r="DP34" i="31"/>
  <c r="DH34" i="31"/>
  <c r="ES132" i="31"/>
  <c r="GJ71" i="31"/>
  <c r="GG133" i="31"/>
  <c r="GC133" i="31"/>
  <c r="FY133" i="31"/>
  <c r="FU133" i="31"/>
  <c r="FQ133" i="31"/>
  <c r="FM133" i="31"/>
  <c r="FI133" i="31"/>
  <c r="FE133" i="31"/>
  <c r="FA133" i="31"/>
  <c r="EW133" i="31"/>
  <c r="GE133" i="31"/>
  <c r="FZ133" i="31"/>
  <c r="FT133" i="31"/>
  <c r="FO133" i="31"/>
  <c r="FJ133" i="31"/>
  <c r="FD133" i="31"/>
  <c r="EY133" i="31"/>
  <c r="GI133" i="31"/>
  <c r="GD133" i="31"/>
  <c r="FX133" i="31"/>
  <c r="FS133" i="31"/>
  <c r="FN133" i="31"/>
  <c r="FH133" i="31"/>
  <c r="FC133" i="31"/>
  <c r="EX133" i="31"/>
  <c r="GH133" i="31"/>
  <c r="FW133" i="31"/>
  <c r="FL133" i="31"/>
  <c r="FB133" i="31"/>
  <c r="GF133" i="31"/>
  <c r="FV133" i="31"/>
  <c r="FK133" i="31"/>
  <c r="EZ133" i="31"/>
  <c r="FP133" i="31"/>
  <c r="GB133" i="31"/>
  <c r="FG133" i="31"/>
  <c r="GA133" i="31"/>
  <c r="FF133" i="31"/>
  <c r="FR133" i="31"/>
  <c r="EV133" i="31"/>
  <c r="EO33" i="31"/>
  <c r="ER133" i="31"/>
  <c r="EN133" i="31"/>
  <c r="EJ133" i="31"/>
  <c r="EF133" i="31"/>
  <c r="EB133" i="31"/>
  <c r="DX133" i="31"/>
  <c r="DT133" i="31"/>
  <c r="DP133" i="31"/>
  <c r="DL133" i="31"/>
  <c r="DH133" i="31"/>
  <c r="EM133" i="31"/>
  <c r="EH133" i="31"/>
  <c r="EC133" i="31"/>
  <c r="DW133" i="31"/>
  <c r="DR133" i="31"/>
  <c r="DM133" i="31"/>
  <c r="DG133" i="31"/>
  <c r="EQ133" i="31"/>
  <c r="EL133" i="31"/>
  <c r="EG133" i="31"/>
  <c r="EA133" i="31"/>
  <c r="DV133" i="31"/>
  <c r="DQ133" i="31"/>
  <c r="DK133" i="31"/>
  <c r="DF133" i="31"/>
  <c r="EP133" i="31"/>
  <c r="EE133" i="31"/>
  <c r="DU133" i="31"/>
  <c r="DJ133" i="31"/>
  <c r="EO133" i="31"/>
  <c r="ED133" i="31"/>
  <c r="DS133" i="31"/>
  <c r="DI133" i="31"/>
  <c r="DY133" i="31"/>
  <c r="EK133" i="31"/>
  <c r="DO133" i="31"/>
  <c r="EI133" i="31"/>
  <c r="DN133" i="31"/>
  <c r="DE133" i="31"/>
  <c r="DZ133" i="31"/>
  <c r="EP103" i="31"/>
  <c r="EL103" i="31"/>
  <c r="EH103" i="31"/>
  <c r="ED103" i="31"/>
  <c r="DZ103" i="31"/>
  <c r="DV103" i="31"/>
  <c r="DR103" i="31"/>
  <c r="DN103" i="31"/>
  <c r="DJ103" i="31"/>
  <c r="DF103" i="31"/>
  <c r="EO103" i="31"/>
  <c r="EK103" i="31"/>
  <c r="EG103" i="31"/>
  <c r="EC103" i="31"/>
  <c r="DY103" i="31"/>
  <c r="DU103" i="31"/>
  <c r="DQ103" i="31"/>
  <c r="DM103" i="31"/>
  <c r="DI103" i="31"/>
  <c r="DE103" i="31"/>
  <c r="ER103" i="31"/>
  <c r="EN103" i="31"/>
  <c r="EJ103" i="31"/>
  <c r="EF103" i="31"/>
  <c r="EB103" i="31"/>
  <c r="DX103" i="31"/>
  <c r="DT103" i="31"/>
  <c r="DP103" i="31"/>
  <c r="DL103" i="31"/>
  <c r="DH103" i="31"/>
  <c r="EQ103" i="31"/>
  <c r="EM103" i="31"/>
  <c r="EI103" i="31"/>
  <c r="EE103" i="31"/>
  <c r="EA103" i="31"/>
  <c r="DW103" i="31"/>
  <c r="DS103" i="31"/>
  <c r="DO103" i="31"/>
  <c r="DK103" i="31"/>
  <c r="DG103" i="31"/>
  <c r="GJ104" i="31"/>
  <c r="GF33" i="31"/>
  <c r="ES37" i="31"/>
  <c r="ES31" i="27"/>
  <c r="P31" i="27" s="1"/>
  <c r="GJ31" i="27"/>
  <c r="Q31" i="27" s="1"/>
  <c r="ES5" i="27"/>
  <c r="P5" i="27" s="1"/>
  <c r="ES99" i="27"/>
  <c r="GJ5" i="27"/>
  <c r="Q5" i="27" s="1"/>
  <c r="GF33" i="27"/>
  <c r="EO33" i="27"/>
  <c r="ER133" i="27"/>
  <c r="EN133" i="27"/>
  <c r="EJ133" i="27"/>
  <c r="EF133" i="27"/>
  <c r="EB133" i="27"/>
  <c r="DX133" i="27"/>
  <c r="DT133" i="27"/>
  <c r="DP133" i="27"/>
  <c r="DL133" i="27"/>
  <c r="DH133" i="27"/>
  <c r="EM133" i="27"/>
  <c r="EH133" i="27"/>
  <c r="EC133" i="27"/>
  <c r="DW133" i="27"/>
  <c r="DR133" i="27"/>
  <c r="DM133" i="27"/>
  <c r="DG133" i="27"/>
  <c r="EQ133" i="27"/>
  <c r="EK133" i="27"/>
  <c r="ED133" i="27"/>
  <c r="DV133" i="27"/>
  <c r="DO133" i="27"/>
  <c r="DI133" i="27"/>
  <c r="EO133" i="27"/>
  <c r="EE133" i="27"/>
  <c r="DU133" i="27"/>
  <c r="DK133" i="27"/>
  <c r="EL133" i="27"/>
  <c r="EA133" i="27"/>
  <c r="DS133" i="27"/>
  <c r="DJ133" i="27"/>
  <c r="EI133" i="27"/>
  <c r="DZ133" i="27"/>
  <c r="DQ133" i="27"/>
  <c r="DF133" i="27"/>
  <c r="DY133" i="27"/>
  <c r="DN133" i="27"/>
  <c r="EP133" i="27"/>
  <c r="DE133" i="27"/>
  <c r="EG133" i="27"/>
  <c r="GF66" i="27"/>
  <c r="GB66" i="27"/>
  <c r="FX66" i="27"/>
  <c r="FT66" i="27"/>
  <c r="FP66" i="27"/>
  <c r="FL66" i="27"/>
  <c r="FH66" i="27"/>
  <c r="FD66" i="27"/>
  <c r="EZ66" i="27"/>
  <c r="EV66" i="27"/>
  <c r="GE66" i="27"/>
  <c r="GA66" i="27"/>
  <c r="FW66" i="27"/>
  <c r="FS66" i="27"/>
  <c r="FO66" i="27"/>
  <c r="FK66" i="27"/>
  <c r="FG66" i="27"/>
  <c r="FC66" i="27"/>
  <c r="EY66" i="27"/>
  <c r="GH66" i="27"/>
  <c r="GD66" i="27"/>
  <c r="FZ66" i="27"/>
  <c r="FV66" i="27"/>
  <c r="FR66" i="27"/>
  <c r="FN66" i="27"/>
  <c r="FJ66" i="27"/>
  <c r="FF66" i="27"/>
  <c r="FB66" i="27"/>
  <c r="EX66" i="27"/>
  <c r="FY66" i="27"/>
  <c r="FI66" i="27"/>
  <c r="GG66" i="27"/>
  <c r="FQ66" i="27"/>
  <c r="FA66" i="27"/>
  <c r="GC66" i="27"/>
  <c r="FM66" i="27"/>
  <c r="EW66" i="27"/>
  <c r="FE66" i="27"/>
  <c r="FU66" i="27"/>
  <c r="ES104" i="27"/>
  <c r="GF36" i="27"/>
  <c r="GB36" i="27"/>
  <c r="FX36" i="27"/>
  <c r="FT36" i="27"/>
  <c r="FP36" i="27"/>
  <c r="FL36" i="27"/>
  <c r="FH36" i="27"/>
  <c r="FD36" i="27"/>
  <c r="EZ36" i="27"/>
  <c r="EV36" i="27"/>
  <c r="GH36" i="27"/>
  <c r="GC36" i="27"/>
  <c r="FW36" i="27"/>
  <c r="FR36" i="27"/>
  <c r="FM36" i="27"/>
  <c r="FG36" i="27"/>
  <c r="FB36" i="27"/>
  <c r="EW36" i="27"/>
  <c r="GG36" i="27"/>
  <c r="GA36" i="27"/>
  <c r="FV36" i="27"/>
  <c r="FQ36" i="27"/>
  <c r="FK36" i="27"/>
  <c r="FF36" i="27"/>
  <c r="FA36" i="27"/>
  <c r="GE36" i="27"/>
  <c r="FZ36" i="27"/>
  <c r="FU36" i="27"/>
  <c r="FO36" i="27"/>
  <c r="FJ36" i="27"/>
  <c r="FE36" i="27"/>
  <c r="EY36" i="27"/>
  <c r="GD36" i="27"/>
  <c r="FI36" i="27"/>
  <c r="FY36" i="27"/>
  <c r="FC36" i="27"/>
  <c r="FS36" i="27"/>
  <c r="EX36" i="27"/>
  <c r="FN36" i="27"/>
  <c r="DD134" i="27"/>
  <c r="DD101" i="27"/>
  <c r="DD67" i="27"/>
  <c r="EL34" i="27"/>
  <c r="EH34" i="27"/>
  <c r="ED34" i="27"/>
  <c r="DZ34" i="27"/>
  <c r="DV34" i="27"/>
  <c r="DR34" i="27"/>
  <c r="DN34" i="27"/>
  <c r="DJ34" i="27"/>
  <c r="DF34" i="27"/>
  <c r="EK34" i="27"/>
  <c r="EG34" i="27"/>
  <c r="EC34" i="27"/>
  <c r="DY34" i="27"/>
  <c r="DU34" i="27"/>
  <c r="DQ34" i="27"/>
  <c r="DM34" i="27"/>
  <c r="DI34" i="27"/>
  <c r="DE34" i="27"/>
  <c r="EJ34" i="27"/>
  <c r="EF34" i="27"/>
  <c r="EB34" i="27"/>
  <c r="DX34" i="27"/>
  <c r="DT34" i="27"/>
  <c r="DP34" i="27"/>
  <c r="DL34" i="27"/>
  <c r="DH34" i="27"/>
  <c r="EE34" i="27"/>
  <c r="DO34" i="27"/>
  <c r="EA34" i="27"/>
  <c r="DK34" i="27"/>
  <c r="EM34" i="27"/>
  <c r="DW34" i="27"/>
  <c r="DG34" i="27"/>
  <c r="EI34" i="27"/>
  <c r="DS34" i="27"/>
  <c r="ES71" i="27"/>
  <c r="GJ99" i="27"/>
  <c r="GJ104" i="27"/>
  <c r="EP36" i="27"/>
  <c r="EL36" i="27"/>
  <c r="EH36" i="27"/>
  <c r="ED36" i="27"/>
  <c r="DZ36" i="27"/>
  <c r="DV36" i="27"/>
  <c r="DR36" i="27"/>
  <c r="DN36" i="27"/>
  <c r="DJ36" i="27"/>
  <c r="DF36" i="27"/>
  <c r="EO36" i="27"/>
  <c r="EJ36" i="27"/>
  <c r="EE36" i="27"/>
  <c r="DY36" i="27"/>
  <c r="DT36" i="27"/>
  <c r="DO36" i="27"/>
  <c r="DI36" i="27"/>
  <c r="EN36" i="27"/>
  <c r="EI36" i="27"/>
  <c r="EC36" i="27"/>
  <c r="DX36" i="27"/>
  <c r="DS36" i="27"/>
  <c r="DM36" i="27"/>
  <c r="DH36" i="27"/>
  <c r="EM36" i="27"/>
  <c r="EG36" i="27"/>
  <c r="EB36" i="27"/>
  <c r="DW36" i="27"/>
  <c r="DQ36" i="27"/>
  <c r="DL36" i="27"/>
  <c r="DG36" i="27"/>
  <c r="EK36" i="27"/>
  <c r="DP36" i="27"/>
  <c r="EF36" i="27"/>
  <c r="DK36" i="27"/>
  <c r="EA36" i="27"/>
  <c r="DE36" i="27"/>
  <c r="EQ36" i="27"/>
  <c r="DU36" i="27"/>
  <c r="GI100" i="27"/>
  <c r="GE100" i="27"/>
  <c r="GA100" i="27"/>
  <c r="FW100" i="27"/>
  <c r="FS100" i="27"/>
  <c r="FO100" i="27"/>
  <c r="FK100" i="27"/>
  <c r="FG100" i="27"/>
  <c r="FC100" i="27"/>
  <c r="EY100" i="27"/>
  <c r="GH100" i="27"/>
  <c r="GD100" i="27"/>
  <c r="FZ100" i="27"/>
  <c r="FV100" i="27"/>
  <c r="FR100" i="27"/>
  <c r="FN100" i="27"/>
  <c r="FJ100" i="27"/>
  <c r="FF100" i="27"/>
  <c r="FB100" i="27"/>
  <c r="EX100" i="27"/>
  <c r="GG100" i="27"/>
  <c r="GC100" i="27"/>
  <c r="FY100" i="27"/>
  <c r="FU100" i="27"/>
  <c r="FQ100" i="27"/>
  <c r="FM100" i="27"/>
  <c r="FI100" i="27"/>
  <c r="FE100" i="27"/>
  <c r="FA100" i="27"/>
  <c r="EW100" i="27"/>
  <c r="GF100" i="27"/>
  <c r="FP100" i="27"/>
  <c r="EZ100" i="27"/>
  <c r="GB100" i="27"/>
  <c r="FL100" i="27"/>
  <c r="EV100" i="27"/>
  <c r="FX100" i="27"/>
  <c r="FH100" i="27"/>
  <c r="FT100" i="27"/>
  <c r="FD100" i="27"/>
  <c r="GJ132" i="27"/>
  <c r="GF3" i="27"/>
  <c r="GI70" i="27"/>
  <c r="GE70" i="27"/>
  <c r="GA70" i="27"/>
  <c r="FW70" i="27"/>
  <c r="FS70" i="27"/>
  <c r="FO70" i="27"/>
  <c r="FK70" i="27"/>
  <c r="FG70" i="27"/>
  <c r="FC70" i="27"/>
  <c r="EY70" i="27"/>
  <c r="GH70" i="27"/>
  <c r="GD70" i="27"/>
  <c r="FZ70" i="27"/>
  <c r="FV70" i="27"/>
  <c r="FR70" i="27"/>
  <c r="FN70" i="27"/>
  <c r="FJ70" i="27"/>
  <c r="FF70" i="27"/>
  <c r="FB70" i="27"/>
  <c r="EX70" i="27"/>
  <c r="GG70" i="27"/>
  <c r="GC70" i="27"/>
  <c r="FY70" i="27"/>
  <c r="FU70" i="27"/>
  <c r="FQ70" i="27"/>
  <c r="FM70" i="27"/>
  <c r="FI70" i="27"/>
  <c r="FE70" i="27"/>
  <c r="FA70" i="27"/>
  <c r="EW70" i="27"/>
  <c r="GB70" i="27"/>
  <c r="FL70" i="27"/>
  <c r="EV70" i="27"/>
  <c r="FT70" i="27"/>
  <c r="FD70" i="27"/>
  <c r="GF70" i="27"/>
  <c r="FP70" i="27"/>
  <c r="EZ70" i="27"/>
  <c r="FX70" i="27"/>
  <c r="FH70" i="27"/>
  <c r="EU134" i="27"/>
  <c r="EU101" i="27"/>
  <c r="EU67" i="27"/>
  <c r="GA34" i="27"/>
  <c r="FW34" i="27"/>
  <c r="FS34" i="27"/>
  <c r="FO34" i="27"/>
  <c r="FK34" i="27"/>
  <c r="FG34" i="27"/>
  <c r="FC34" i="27"/>
  <c r="EY34" i="27"/>
  <c r="GD34" i="27"/>
  <c r="FZ34" i="27"/>
  <c r="FV34" i="27"/>
  <c r="FR34" i="27"/>
  <c r="FN34" i="27"/>
  <c r="FJ34" i="27"/>
  <c r="FF34" i="27"/>
  <c r="FB34" i="27"/>
  <c r="EX34" i="27"/>
  <c r="GC34" i="27"/>
  <c r="FY34" i="27"/>
  <c r="FU34" i="27"/>
  <c r="FQ34" i="27"/>
  <c r="FM34" i="27"/>
  <c r="FI34" i="27"/>
  <c r="FE34" i="27"/>
  <c r="FA34" i="27"/>
  <c r="EW34" i="27"/>
  <c r="FP34" i="27"/>
  <c r="EZ34" i="27"/>
  <c r="GB34" i="27"/>
  <c r="FL34" i="27"/>
  <c r="EV34" i="27"/>
  <c r="FX34" i="27"/>
  <c r="FH34" i="27"/>
  <c r="FT34" i="27"/>
  <c r="FD34" i="27"/>
  <c r="EP66" i="27"/>
  <c r="EL66" i="27"/>
  <c r="EH66" i="27"/>
  <c r="ED66" i="27"/>
  <c r="DZ66" i="27"/>
  <c r="DV66" i="27"/>
  <c r="DR66" i="27"/>
  <c r="DN66" i="27"/>
  <c r="DJ66" i="27"/>
  <c r="DF66" i="27"/>
  <c r="EO66" i="27"/>
  <c r="EK66" i="27"/>
  <c r="EG66" i="27"/>
  <c r="EC66" i="27"/>
  <c r="DY66" i="27"/>
  <c r="DU66" i="27"/>
  <c r="DQ66" i="27"/>
  <c r="DM66" i="27"/>
  <c r="DI66" i="27"/>
  <c r="DE66" i="27"/>
  <c r="EN66" i="27"/>
  <c r="EJ66" i="27"/>
  <c r="EF66" i="27"/>
  <c r="EB66" i="27"/>
  <c r="DX66" i="27"/>
  <c r="DT66" i="27"/>
  <c r="DP66" i="27"/>
  <c r="DL66" i="27"/>
  <c r="DH66" i="27"/>
  <c r="EI66" i="27"/>
  <c r="DS66" i="27"/>
  <c r="EE66" i="27"/>
  <c r="DO66" i="27"/>
  <c r="DW66" i="27"/>
  <c r="EQ66" i="27"/>
  <c r="DK66" i="27"/>
  <c r="EM66" i="27"/>
  <c r="DG66" i="27"/>
  <c r="EA66" i="27"/>
  <c r="EP70" i="27"/>
  <c r="EL70" i="27"/>
  <c r="EH70" i="27"/>
  <c r="ED70" i="27"/>
  <c r="DZ70" i="27"/>
  <c r="DV70" i="27"/>
  <c r="DR70" i="27"/>
  <c r="DN70" i="27"/>
  <c r="DJ70" i="27"/>
  <c r="DF70" i="27"/>
  <c r="EO70" i="27"/>
  <c r="EK70" i="27"/>
  <c r="EG70" i="27"/>
  <c r="EC70" i="27"/>
  <c r="DY70" i="27"/>
  <c r="DU70" i="27"/>
  <c r="DQ70" i="27"/>
  <c r="DM70" i="27"/>
  <c r="DI70" i="27"/>
  <c r="DE70" i="27"/>
  <c r="ER70" i="27"/>
  <c r="EN70" i="27"/>
  <c r="EJ70" i="27"/>
  <c r="EF70" i="27"/>
  <c r="EB70" i="27"/>
  <c r="DX70" i="27"/>
  <c r="DT70" i="27"/>
  <c r="DP70" i="27"/>
  <c r="DL70" i="27"/>
  <c r="DH70" i="27"/>
  <c r="EE70" i="27"/>
  <c r="DO70" i="27"/>
  <c r="EM70" i="27"/>
  <c r="DW70" i="27"/>
  <c r="DG70" i="27"/>
  <c r="EI70" i="27"/>
  <c r="DS70" i="27"/>
  <c r="EQ70" i="27"/>
  <c r="EA70" i="27"/>
  <c r="DK70" i="27"/>
  <c r="GG133" i="27"/>
  <c r="GC133" i="27"/>
  <c r="FY133" i="27"/>
  <c r="FU133" i="27"/>
  <c r="FQ133" i="27"/>
  <c r="FM133" i="27"/>
  <c r="FI133" i="27"/>
  <c r="FE133" i="27"/>
  <c r="FA133" i="27"/>
  <c r="EW133" i="27"/>
  <c r="GE133" i="27"/>
  <c r="FZ133" i="27"/>
  <c r="FT133" i="27"/>
  <c r="FO133" i="27"/>
  <c r="FJ133" i="27"/>
  <c r="FD133" i="27"/>
  <c r="EY133" i="27"/>
  <c r="GI133" i="27"/>
  <c r="GB133" i="27"/>
  <c r="FV133" i="27"/>
  <c r="FN133" i="27"/>
  <c r="FG133" i="27"/>
  <c r="EZ133" i="27"/>
  <c r="GA133" i="27"/>
  <c r="FR133" i="27"/>
  <c r="FH133" i="27"/>
  <c r="EX133" i="27"/>
  <c r="GH133" i="27"/>
  <c r="FX133" i="27"/>
  <c r="FP133" i="27"/>
  <c r="FF133" i="27"/>
  <c r="EV133" i="27"/>
  <c r="GF133" i="27"/>
  <c r="FW133" i="27"/>
  <c r="FL133" i="27"/>
  <c r="FC133" i="27"/>
  <c r="FK133" i="27"/>
  <c r="FB133" i="27"/>
  <c r="GD133" i="27"/>
  <c r="FS133" i="27"/>
  <c r="GJ71" i="27"/>
  <c r="GG103" i="27"/>
  <c r="GC103" i="27"/>
  <c r="FY103" i="27"/>
  <c r="FU103" i="27"/>
  <c r="FQ103" i="27"/>
  <c r="FM103" i="27"/>
  <c r="FI103" i="27"/>
  <c r="FE103" i="27"/>
  <c r="FA103" i="27"/>
  <c r="EW103" i="27"/>
  <c r="GF103" i="27"/>
  <c r="GB103" i="27"/>
  <c r="FX103" i="27"/>
  <c r="FT103" i="27"/>
  <c r="FP103" i="27"/>
  <c r="FL103" i="27"/>
  <c r="FH103" i="27"/>
  <c r="FD103" i="27"/>
  <c r="EZ103" i="27"/>
  <c r="EV103" i="27"/>
  <c r="GI103" i="27"/>
  <c r="GE103" i="27"/>
  <c r="GA103" i="27"/>
  <c r="FW103" i="27"/>
  <c r="FS103" i="27"/>
  <c r="FO103" i="27"/>
  <c r="FK103" i="27"/>
  <c r="FG103" i="27"/>
  <c r="FC103" i="27"/>
  <c r="EY103" i="27"/>
  <c r="GD103" i="27"/>
  <c r="FN103" i="27"/>
  <c r="EX103" i="27"/>
  <c r="FZ103" i="27"/>
  <c r="FJ103" i="27"/>
  <c r="FV103" i="27"/>
  <c r="FF103" i="27"/>
  <c r="GH103" i="27"/>
  <c r="FR103" i="27"/>
  <c r="FB103" i="27"/>
  <c r="ES65" i="27"/>
  <c r="GJ37" i="27"/>
  <c r="EP100" i="27"/>
  <c r="EL100" i="27"/>
  <c r="EH100" i="27"/>
  <c r="ED100" i="27"/>
  <c r="DZ100" i="27"/>
  <c r="DV100" i="27"/>
  <c r="DR100" i="27"/>
  <c r="DN100" i="27"/>
  <c r="DJ100" i="27"/>
  <c r="DF100" i="27"/>
  <c r="EO100" i="27"/>
  <c r="EK100" i="27"/>
  <c r="EG100" i="27"/>
  <c r="EC100" i="27"/>
  <c r="DY100" i="27"/>
  <c r="DU100" i="27"/>
  <c r="DQ100" i="27"/>
  <c r="DM100" i="27"/>
  <c r="DI100" i="27"/>
  <c r="DE100" i="27"/>
  <c r="ER100" i="27"/>
  <c r="EN100" i="27"/>
  <c r="EJ100" i="27"/>
  <c r="EF100" i="27"/>
  <c r="EB100" i="27"/>
  <c r="DX100" i="27"/>
  <c r="DT100" i="27"/>
  <c r="DP100" i="27"/>
  <c r="DL100" i="27"/>
  <c r="DH100" i="27"/>
  <c r="EI100" i="27"/>
  <c r="DS100" i="27"/>
  <c r="EE100" i="27"/>
  <c r="DO100" i="27"/>
  <c r="EQ100" i="27"/>
  <c r="EA100" i="27"/>
  <c r="DK100" i="27"/>
  <c r="EM100" i="27"/>
  <c r="DW100" i="27"/>
  <c r="DG100" i="27"/>
  <c r="ES37" i="27"/>
  <c r="GJ65" i="27"/>
  <c r="ES132" i="27"/>
  <c r="EO3" i="27"/>
  <c r="ER103" i="27"/>
  <c r="EN103" i="27"/>
  <c r="EJ103" i="27"/>
  <c r="EF103" i="27"/>
  <c r="EB103" i="27"/>
  <c r="DX103" i="27"/>
  <c r="DT103" i="27"/>
  <c r="DP103" i="27"/>
  <c r="DL103" i="27"/>
  <c r="DH103" i="27"/>
  <c r="EQ103" i="27"/>
  <c r="EM103" i="27"/>
  <c r="EI103" i="27"/>
  <c r="EE103" i="27"/>
  <c r="EA103" i="27"/>
  <c r="DW103" i="27"/>
  <c r="DS103" i="27"/>
  <c r="DO103" i="27"/>
  <c r="DK103" i="27"/>
  <c r="DG103" i="27"/>
  <c r="EP103" i="27"/>
  <c r="EL103" i="27"/>
  <c r="EH103" i="27"/>
  <c r="ED103" i="27"/>
  <c r="DZ103" i="27"/>
  <c r="DV103" i="27"/>
  <c r="DR103" i="27"/>
  <c r="DN103" i="27"/>
  <c r="DJ103" i="27"/>
  <c r="DF103" i="27"/>
  <c r="EG103" i="27"/>
  <c r="DQ103" i="27"/>
  <c r="EC103" i="27"/>
  <c r="DM103" i="27"/>
  <c r="EO103" i="27"/>
  <c r="DY103" i="27"/>
  <c r="DI103" i="27"/>
  <c r="DU103" i="27"/>
  <c r="DE103" i="27"/>
  <c r="EK103" i="27"/>
  <c r="ES4" i="31" l="1"/>
  <c r="P4" i="31" s="1"/>
  <c r="ES32" i="31"/>
  <c r="P32" i="31" s="1"/>
  <c r="ES133" i="31"/>
  <c r="ES36" i="31"/>
  <c r="GJ4" i="31"/>
  <c r="Q4" i="31" s="1"/>
  <c r="ES103" i="31"/>
  <c r="EP101" i="31"/>
  <c r="EL101" i="31"/>
  <c r="EH101" i="31"/>
  <c r="ED101" i="31"/>
  <c r="DZ101" i="31"/>
  <c r="DV101" i="31"/>
  <c r="DR101" i="31"/>
  <c r="DN101" i="31"/>
  <c r="DJ101" i="31"/>
  <c r="DF101" i="31"/>
  <c r="EO101" i="31"/>
  <c r="EK101" i="31"/>
  <c r="EG101" i="31"/>
  <c r="EC101" i="31"/>
  <c r="DY101" i="31"/>
  <c r="DU101" i="31"/>
  <c r="DQ101" i="31"/>
  <c r="DM101" i="31"/>
  <c r="DI101" i="31"/>
  <c r="DE101" i="31"/>
  <c r="ER101" i="31"/>
  <c r="EN101" i="31"/>
  <c r="EJ101" i="31"/>
  <c r="EF101" i="31"/>
  <c r="EB101" i="31"/>
  <c r="DX101" i="31"/>
  <c r="DT101" i="31"/>
  <c r="DP101" i="31"/>
  <c r="DL101" i="31"/>
  <c r="DH101" i="31"/>
  <c r="EQ101" i="31"/>
  <c r="EM101" i="31"/>
  <c r="EI101" i="31"/>
  <c r="EE101" i="31"/>
  <c r="EA101" i="31"/>
  <c r="DW101" i="31"/>
  <c r="DS101" i="31"/>
  <c r="DO101" i="31"/>
  <c r="DK101" i="31"/>
  <c r="DG101" i="31"/>
  <c r="GJ103" i="31"/>
  <c r="ES100" i="31"/>
  <c r="GJ100" i="31"/>
  <c r="GE67" i="31"/>
  <c r="GA67" i="31"/>
  <c r="FW67" i="31"/>
  <c r="FS67" i="31"/>
  <c r="FO67" i="31"/>
  <c r="FK67" i="31"/>
  <c r="FG67" i="31"/>
  <c r="FC67" i="31"/>
  <c r="EY67" i="31"/>
  <c r="GH67" i="31"/>
  <c r="GD67" i="31"/>
  <c r="FZ67" i="31"/>
  <c r="FV67" i="31"/>
  <c r="FR67" i="31"/>
  <c r="FN67" i="31"/>
  <c r="FJ67" i="31"/>
  <c r="FF67" i="31"/>
  <c r="FB67" i="31"/>
  <c r="EX67" i="31"/>
  <c r="GC67" i="31"/>
  <c r="FU67" i="31"/>
  <c r="FM67" i="31"/>
  <c r="FE67" i="31"/>
  <c r="EW67" i="31"/>
  <c r="GB67" i="31"/>
  <c r="FT67" i="31"/>
  <c r="FL67" i="31"/>
  <c r="FD67" i="31"/>
  <c r="EV67" i="31"/>
  <c r="GG67" i="31"/>
  <c r="FY67" i="31"/>
  <c r="FQ67" i="31"/>
  <c r="FI67" i="31"/>
  <c r="FA67" i="31"/>
  <c r="GF67" i="31"/>
  <c r="FX67" i="31"/>
  <c r="FP67" i="31"/>
  <c r="FH67" i="31"/>
  <c r="EZ67" i="31"/>
  <c r="ES66" i="31"/>
  <c r="EO34" i="31"/>
  <c r="EP134" i="31"/>
  <c r="EL134" i="31"/>
  <c r="EH134" i="31"/>
  <c r="ED134" i="31"/>
  <c r="DZ134" i="31"/>
  <c r="DV134" i="31"/>
  <c r="DR134" i="31"/>
  <c r="DN134" i="31"/>
  <c r="DJ134" i="31"/>
  <c r="DF134" i="31"/>
  <c r="EQ134" i="31"/>
  <c r="EK134" i="31"/>
  <c r="EF134" i="31"/>
  <c r="EA134" i="31"/>
  <c r="DU134" i="31"/>
  <c r="DP134" i="31"/>
  <c r="DK134" i="31"/>
  <c r="DE134" i="31"/>
  <c r="EO134" i="31"/>
  <c r="EJ134" i="31"/>
  <c r="EE134" i="31"/>
  <c r="DY134" i="31"/>
  <c r="DT134" i="31"/>
  <c r="DO134" i="31"/>
  <c r="DI134" i="31"/>
  <c r="EN134" i="31"/>
  <c r="EC134" i="31"/>
  <c r="DS134" i="31"/>
  <c r="DH134" i="31"/>
  <c r="EM134" i="31"/>
  <c r="EB134" i="31"/>
  <c r="DQ134" i="31"/>
  <c r="DG134" i="31"/>
  <c r="ER134" i="31"/>
  <c r="DW134" i="31"/>
  <c r="EI134" i="31"/>
  <c r="DM134" i="31"/>
  <c r="EG134" i="31"/>
  <c r="DL134" i="31"/>
  <c r="DX134" i="31"/>
  <c r="GI101" i="31"/>
  <c r="GE101" i="31"/>
  <c r="GA101" i="31"/>
  <c r="FW101" i="31"/>
  <c r="FS101" i="31"/>
  <c r="FO101" i="31"/>
  <c r="FK101" i="31"/>
  <c r="FG101" i="31"/>
  <c r="FC101" i="31"/>
  <c r="EY101" i="31"/>
  <c r="GH101" i="31"/>
  <c r="GD101" i="31"/>
  <c r="FZ101" i="31"/>
  <c r="FV101" i="31"/>
  <c r="FR101" i="31"/>
  <c r="FN101" i="31"/>
  <c r="FJ101" i="31"/>
  <c r="FF101" i="31"/>
  <c r="FB101" i="31"/>
  <c r="EX101" i="31"/>
  <c r="GG101" i="31"/>
  <c r="GC101" i="31"/>
  <c r="FY101" i="31"/>
  <c r="FU101" i="31"/>
  <c r="FQ101" i="31"/>
  <c r="FM101" i="31"/>
  <c r="FI101" i="31"/>
  <c r="FE101" i="31"/>
  <c r="FA101" i="31"/>
  <c r="EW101" i="31"/>
  <c r="GF101" i="31"/>
  <c r="GB101" i="31"/>
  <c r="FX101" i="31"/>
  <c r="FT101" i="31"/>
  <c r="FP101" i="31"/>
  <c r="FL101" i="31"/>
  <c r="FH101" i="31"/>
  <c r="FD101" i="31"/>
  <c r="EZ101" i="31"/>
  <c r="EV101" i="31"/>
  <c r="GJ66" i="31"/>
  <c r="GJ36" i="31"/>
  <c r="GJ133" i="31"/>
  <c r="ES70" i="31"/>
  <c r="GI134" i="31"/>
  <c r="GE134" i="31"/>
  <c r="GA134" i="31"/>
  <c r="FW134" i="31"/>
  <c r="FS134" i="31"/>
  <c r="FO134" i="31"/>
  <c r="FK134" i="31"/>
  <c r="FG134" i="31"/>
  <c r="FC134" i="31"/>
  <c r="EY134" i="31"/>
  <c r="GH134" i="31"/>
  <c r="GC134" i="31"/>
  <c r="FX134" i="31"/>
  <c r="FR134" i="31"/>
  <c r="FM134" i="31"/>
  <c r="FH134" i="31"/>
  <c r="FB134" i="31"/>
  <c r="EW134" i="31"/>
  <c r="GG134" i="31"/>
  <c r="GB134" i="31"/>
  <c r="FV134" i="31"/>
  <c r="FQ134" i="31"/>
  <c r="FL134" i="31"/>
  <c r="FF134" i="31"/>
  <c r="FA134" i="31"/>
  <c r="EV134" i="31"/>
  <c r="GF134" i="31"/>
  <c r="FU134" i="31"/>
  <c r="FJ134" i="31"/>
  <c r="EZ134" i="31"/>
  <c r="GD134" i="31"/>
  <c r="FT134" i="31"/>
  <c r="FI134" i="31"/>
  <c r="EX134" i="31"/>
  <c r="FN134" i="31"/>
  <c r="FZ134" i="31"/>
  <c r="FE134" i="31"/>
  <c r="FY134" i="31"/>
  <c r="FD134" i="31"/>
  <c r="FP134" i="31"/>
  <c r="EO67" i="31"/>
  <c r="EK67" i="31"/>
  <c r="EG67" i="31"/>
  <c r="EC67" i="31"/>
  <c r="DY67" i="31"/>
  <c r="DU67" i="31"/>
  <c r="DQ67" i="31"/>
  <c r="DM67" i="31"/>
  <c r="DI67" i="31"/>
  <c r="DE67" i="31"/>
  <c r="EN67" i="31"/>
  <c r="EJ67" i="31"/>
  <c r="EF67" i="31"/>
  <c r="EB67" i="31"/>
  <c r="DX67" i="31"/>
  <c r="DT67" i="31"/>
  <c r="DP67" i="31"/>
  <c r="DL67" i="31"/>
  <c r="DH67" i="31"/>
  <c r="EM67" i="31"/>
  <c r="EE67" i="31"/>
  <c r="DW67" i="31"/>
  <c r="DO67" i="31"/>
  <c r="DG67" i="31"/>
  <c r="EL67" i="31"/>
  <c r="ED67" i="31"/>
  <c r="DV67" i="31"/>
  <c r="DN67" i="31"/>
  <c r="DF67" i="31"/>
  <c r="EQ67" i="31"/>
  <c r="EI67" i="31"/>
  <c r="EA67" i="31"/>
  <c r="DS67" i="31"/>
  <c r="DK67" i="31"/>
  <c r="EP67" i="31"/>
  <c r="EH67" i="31"/>
  <c r="DZ67" i="31"/>
  <c r="DR67" i="31"/>
  <c r="DJ67" i="31"/>
  <c r="GF34" i="31"/>
  <c r="GJ70" i="31"/>
  <c r="GJ32" i="31"/>
  <c r="Q32" i="31" s="1"/>
  <c r="ES4" i="27"/>
  <c r="P4" i="27" s="1"/>
  <c r="GJ32" i="27"/>
  <c r="Q32" i="27" s="1"/>
  <c r="ES103" i="27"/>
  <c r="ES32" i="27"/>
  <c r="P32" i="27" s="1"/>
  <c r="GJ4" i="27"/>
  <c r="Q4" i="27" s="1"/>
  <c r="EO67" i="27"/>
  <c r="EK67" i="27"/>
  <c r="EG67" i="27"/>
  <c r="EC67" i="27"/>
  <c r="DY67" i="27"/>
  <c r="DU67" i="27"/>
  <c r="DQ67" i="27"/>
  <c r="DM67" i="27"/>
  <c r="DI67" i="27"/>
  <c r="DE67" i="27"/>
  <c r="EN67" i="27"/>
  <c r="EJ67" i="27"/>
  <c r="EF67" i="27"/>
  <c r="EB67" i="27"/>
  <c r="DX67" i="27"/>
  <c r="DT67" i="27"/>
  <c r="DP67" i="27"/>
  <c r="DL67" i="27"/>
  <c r="DH67" i="27"/>
  <c r="EQ67" i="27"/>
  <c r="EM67" i="27"/>
  <c r="EI67" i="27"/>
  <c r="EE67" i="27"/>
  <c r="EA67" i="27"/>
  <c r="DW67" i="27"/>
  <c r="DS67" i="27"/>
  <c r="DO67" i="27"/>
  <c r="DK67" i="27"/>
  <c r="DG67" i="27"/>
  <c r="EH67" i="27"/>
  <c r="DR67" i="27"/>
  <c r="EP67" i="27"/>
  <c r="DZ67" i="27"/>
  <c r="DJ67" i="27"/>
  <c r="EL67" i="27"/>
  <c r="DV67" i="27"/>
  <c r="DF67" i="27"/>
  <c r="DN67" i="27"/>
  <c r="ED67" i="27"/>
  <c r="GJ36" i="27"/>
  <c r="GJ66" i="27"/>
  <c r="ES133" i="27"/>
  <c r="GE67" i="27"/>
  <c r="GA67" i="27"/>
  <c r="FW67" i="27"/>
  <c r="FS67" i="27"/>
  <c r="FO67" i="27"/>
  <c r="FK67" i="27"/>
  <c r="FG67" i="27"/>
  <c r="FC67" i="27"/>
  <c r="EY67" i="27"/>
  <c r="GH67" i="27"/>
  <c r="GD67" i="27"/>
  <c r="FZ67" i="27"/>
  <c r="FV67" i="27"/>
  <c r="FR67" i="27"/>
  <c r="FN67" i="27"/>
  <c r="FJ67" i="27"/>
  <c r="FF67" i="27"/>
  <c r="FB67" i="27"/>
  <c r="EX67" i="27"/>
  <c r="GG67" i="27"/>
  <c r="GC67" i="27"/>
  <c r="FY67" i="27"/>
  <c r="FU67" i="27"/>
  <c r="FQ67" i="27"/>
  <c r="FM67" i="27"/>
  <c r="FI67" i="27"/>
  <c r="FE67" i="27"/>
  <c r="FA67" i="27"/>
  <c r="EW67" i="27"/>
  <c r="GF67" i="27"/>
  <c r="FP67" i="27"/>
  <c r="EZ67" i="27"/>
  <c r="FX67" i="27"/>
  <c r="FH67" i="27"/>
  <c r="FT67" i="27"/>
  <c r="FD67" i="27"/>
  <c r="GB67" i="27"/>
  <c r="FL67" i="27"/>
  <c r="EV67" i="27"/>
  <c r="ES36" i="27"/>
  <c r="ER101" i="27"/>
  <c r="EN101" i="27"/>
  <c r="EJ101" i="27"/>
  <c r="EF101" i="27"/>
  <c r="EB101" i="27"/>
  <c r="DX101" i="27"/>
  <c r="DT101" i="27"/>
  <c r="DP101" i="27"/>
  <c r="DL101" i="27"/>
  <c r="DH101" i="27"/>
  <c r="EQ101" i="27"/>
  <c r="EM101" i="27"/>
  <c r="EI101" i="27"/>
  <c r="EE101" i="27"/>
  <c r="EA101" i="27"/>
  <c r="DW101" i="27"/>
  <c r="DS101" i="27"/>
  <c r="DO101" i="27"/>
  <c r="DK101" i="27"/>
  <c r="DG101" i="27"/>
  <c r="EP101" i="27"/>
  <c r="EL101" i="27"/>
  <c r="EH101" i="27"/>
  <c r="ED101" i="27"/>
  <c r="DZ101" i="27"/>
  <c r="DV101" i="27"/>
  <c r="DR101" i="27"/>
  <c r="DN101" i="27"/>
  <c r="DJ101" i="27"/>
  <c r="DF101" i="27"/>
  <c r="EK101" i="27"/>
  <c r="DU101" i="27"/>
  <c r="DE101" i="27"/>
  <c r="EG101" i="27"/>
  <c r="DQ101" i="27"/>
  <c r="EC101" i="27"/>
  <c r="DM101" i="27"/>
  <c r="EO101" i="27"/>
  <c r="DY101" i="27"/>
  <c r="DI101" i="27"/>
  <c r="GJ103" i="27"/>
  <c r="ES66" i="27"/>
  <c r="GF34" i="27"/>
  <c r="GG101" i="27"/>
  <c r="GC101" i="27"/>
  <c r="FY101" i="27"/>
  <c r="FU101" i="27"/>
  <c r="FQ101" i="27"/>
  <c r="FM101" i="27"/>
  <c r="FI101" i="27"/>
  <c r="FE101" i="27"/>
  <c r="FA101" i="27"/>
  <c r="EW101" i="27"/>
  <c r="GF101" i="27"/>
  <c r="GB101" i="27"/>
  <c r="FX101" i="27"/>
  <c r="FT101" i="27"/>
  <c r="FP101" i="27"/>
  <c r="FL101" i="27"/>
  <c r="FH101" i="27"/>
  <c r="FD101" i="27"/>
  <c r="EZ101" i="27"/>
  <c r="EV101" i="27"/>
  <c r="GI101" i="27"/>
  <c r="GE101" i="27"/>
  <c r="GA101" i="27"/>
  <c r="FW101" i="27"/>
  <c r="FS101" i="27"/>
  <c r="FO101" i="27"/>
  <c r="FK101" i="27"/>
  <c r="FG101" i="27"/>
  <c r="FC101" i="27"/>
  <c r="EY101" i="27"/>
  <c r="GH101" i="27"/>
  <c r="FR101" i="27"/>
  <c r="FB101" i="27"/>
  <c r="GD101" i="27"/>
  <c r="FN101" i="27"/>
  <c r="EX101" i="27"/>
  <c r="FZ101" i="27"/>
  <c r="FJ101" i="27"/>
  <c r="FV101" i="27"/>
  <c r="FF101" i="27"/>
  <c r="GJ100" i="27"/>
  <c r="EO34" i="27"/>
  <c r="EP134" i="27"/>
  <c r="EL134" i="27"/>
  <c r="EH134" i="27"/>
  <c r="ED134" i="27"/>
  <c r="DZ134" i="27"/>
  <c r="DV134" i="27"/>
  <c r="DR134" i="27"/>
  <c r="DN134" i="27"/>
  <c r="DJ134" i="27"/>
  <c r="DF134" i="27"/>
  <c r="EQ134" i="27"/>
  <c r="EK134" i="27"/>
  <c r="EF134" i="27"/>
  <c r="EA134" i="27"/>
  <c r="DU134" i="27"/>
  <c r="DP134" i="27"/>
  <c r="DK134" i="27"/>
  <c r="DE134" i="27"/>
  <c r="EO134" i="27"/>
  <c r="EI134" i="27"/>
  <c r="EB134" i="27"/>
  <c r="DT134" i="27"/>
  <c r="DM134" i="27"/>
  <c r="DG134" i="27"/>
  <c r="EM134" i="27"/>
  <c r="EC134" i="27"/>
  <c r="DS134" i="27"/>
  <c r="DI134" i="27"/>
  <c r="EJ134" i="27"/>
  <c r="DY134" i="27"/>
  <c r="DQ134" i="27"/>
  <c r="DH134" i="27"/>
  <c r="ER134" i="27"/>
  <c r="EG134" i="27"/>
  <c r="DX134" i="27"/>
  <c r="DO134" i="27"/>
  <c r="EN134" i="27"/>
  <c r="EE134" i="27"/>
  <c r="DW134" i="27"/>
  <c r="DL134" i="27"/>
  <c r="ES100" i="27"/>
  <c r="GJ133" i="27"/>
  <c r="ES70" i="27"/>
  <c r="GI134" i="27"/>
  <c r="GE134" i="27"/>
  <c r="GA134" i="27"/>
  <c r="FW134" i="27"/>
  <c r="FS134" i="27"/>
  <c r="FO134" i="27"/>
  <c r="FK134" i="27"/>
  <c r="FG134" i="27"/>
  <c r="FC134" i="27"/>
  <c r="EY134" i="27"/>
  <c r="GH134" i="27"/>
  <c r="GC134" i="27"/>
  <c r="FX134" i="27"/>
  <c r="FR134" i="27"/>
  <c r="FM134" i="27"/>
  <c r="FH134" i="27"/>
  <c r="FB134" i="27"/>
  <c r="EW134" i="27"/>
  <c r="GG134" i="27"/>
  <c r="FZ134" i="27"/>
  <c r="FT134" i="27"/>
  <c r="FL134" i="27"/>
  <c r="FE134" i="27"/>
  <c r="EX134" i="27"/>
  <c r="FY134" i="27"/>
  <c r="FP134" i="27"/>
  <c r="FF134" i="27"/>
  <c r="EV134" i="27"/>
  <c r="GF134" i="27"/>
  <c r="FV134" i="27"/>
  <c r="FN134" i="27"/>
  <c r="FD134" i="27"/>
  <c r="GD134" i="27"/>
  <c r="FU134" i="27"/>
  <c r="FJ134" i="27"/>
  <c r="FA134" i="27"/>
  <c r="GB134" i="27"/>
  <c r="FQ134" i="27"/>
  <c r="FI134" i="27"/>
  <c r="EZ134" i="27"/>
  <c r="GJ70" i="27"/>
  <c r="ES3" i="31" l="1"/>
  <c r="P3" i="31" s="1"/>
  <c r="ES33" i="31"/>
  <c r="P33" i="31" s="1"/>
  <c r="GJ33" i="31"/>
  <c r="Q33" i="31" s="1"/>
  <c r="GJ3" i="31"/>
  <c r="Q3" i="31" s="1"/>
  <c r="ES67" i="31"/>
  <c r="GJ101" i="31"/>
  <c r="GJ134" i="31"/>
  <c r="GJ67" i="31"/>
  <c r="ES101" i="31"/>
  <c r="ES134" i="31"/>
  <c r="ES33" i="27"/>
  <c r="P33" i="27" s="1"/>
  <c r="ES3" i="27"/>
  <c r="P3" i="27" s="1"/>
  <c r="GJ3" i="27"/>
  <c r="Q3" i="27" s="1"/>
  <c r="GJ67" i="27"/>
  <c r="GJ134" i="27"/>
  <c r="ES101" i="27"/>
  <c r="ES134" i="27"/>
  <c r="GJ101" i="27"/>
  <c r="ES67" i="27"/>
  <c r="GJ33" i="27"/>
  <c r="Q33" i="27" s="1"/>
  <c r="ES34" i="31" l="1"/>
  <c r="P34" i="31" s="1"/>
  <c r="GJ34" i="31"/>
  <c r="Q34" i="31" s="1"/>
  <c r="ES34" i="27"/>
  <c r="P34" i="27" s="1"/>
  <c r="GJ34" i="27"/>
  <c r="Q34" i="2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2" authorId="0" shapeId="0" xr:uid="{B4238F96-7B67-4412-B836-76239F8EA651}">
      <text>
        <r>
          <rPr>
            <sz val="10"/>
            <color rgb="FF000000"/>
            <rFont val="Arial"/>
            <family val="2"/>
          </rPr>
          <t>Precio teórico de la base. 
Aclaración: Arrojará un resultado siempre y cuando estén completos los siguientes datos: Precio Acción, VI CALL-PUT, Tasa libre de Riesgo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2" authorId="0" shapeId="0" xr:uid="{4C79F27A-2AF0-4753-BB37-5198E0FA12C0}">
      <text>
        <r>
          <rPr>
            <sz val="10"/>
            <color rgb="FF000000"/>
            <rFont val="Arial"/>
            <family val="2"/>
          </rPr>
          <t>Precio teórico de la base. 
Aclaración: Arrojará un resultado siempre y cuando estén completos los siguientes datos: Precio Acción, VI CALL-PUT, Tasa libre de Riesgo</t>
        </r>
      </text>
    </comment>
  </commentList>
</comments>
</file>

<file path=xl/sharedStrings.xml><?xml version="1.0" encoding="utf-8"?>
<sst xmlns="http://schemas.openxmlformats.org/spreadsheetml/2006/main" count="4557" uniqueCount="433">
  <si>
    <t>TIPO</t>
  </si>
  <si>
    <t>CANT</t>
  </si>
  <si>
    <t>BASE</t>
  </si>
  <si>
    <t>PRIMA</t>
  </si>
  <si>
    <t>BRUTO</t>
  </si>
  <si>
    <t>NETO</t>
  </si>
  <si>
    <t>PCIO HOY</t>
  </si>
  <si>
    <t>$ HOY</t>
  </si>
  <si>
    <t>DIF. CPRA.</t>
  </si>
  <si>
    <t>%</t>
  </si>
  <si>
    <t>Precio</t>
  </si>
  <si>
    <t>SIMBOLO</t>
  </si>
  <si>
    <t>BID</t>
  </si>
  <si>
    <t>HOY</t>
  </si>
  <si>
    <t>ASK</t>
  </si>
  <si>
    <t>FECHA</t>
  </si>
  <si>
    <t>PRECIO</t>
  </si>
  <si>
    <t>Costo Financiero</t>
  </si>
  <si>
    <t>reng 3</t>
  </si>
  <si>
    <t>reng 4</t>
  </si>
  <si>
    <t>reng 5</t>
  </si>
  <si>
    <t>reng 6</t>
  </si>
  <si>
    <t>reng 7</t>
  </si>
  <si>
    <t>reng 8</t>
  </si>
  <si>
    <t>reng 9</t>
  </si>
  <si>
    <t>reng 10</t>
  </si>
  <si>
    <t>reng 11</t>
  </si>
  <si>
    <t>reng 12</t>
  </si>
  <si>
    <t>reng 13</t>
  </si>
  <si>
    <t>reng 14</t>
  </si>
  <si>
    <t>reng 15</t>
  </si>
  <si>
    <t>reng 16</t>
  </si>
  <si>
    <t>reng 17</t>
  </si>
  <si>
    <t>reng 18</t>
  </si>
  <si>
    <t>reng 19</t>
  </si>
  <si>
    <t>reng 20</t>
  </si>
  <si>
    <t>reng 21</t>
  </si>
  <si>
    <t>reng 22</t>
  </si>
  <si>
    <t>reng 23</t>
  </si>
  <si>
    <t>reng 24</t>
  </si>
  <si>
    <t>reng 25</t>
  </si>
  <si>
    <t>reng 26</t>
  </si>
  <si>
    <t>reng 27</t>
  </si>
  <si>
    <t>reng 28</t>
  </si>
  <si>
    <t>reng 29</t>
  </si>
  <si>
    <t>reng 30</t>
  </si>
  <si>
    <t>reng 31</t>
  </si>
  <si>
    <t>reng 32</t>
  </si>
  <si>
    <t>reng 33</t>
  </si>
  <si>
    <t>reng 34</t>
  </si>
  <si>
    <t>reng 35</t>
  </si>
  <si>
    <t>reng 36</t>
  </si>
  <si>
    <t>reng 37</t>
  </si>
  <si>
    <t>Total</t>
  </si>
  <si>
    <t>Neto</t>
  </si>
  <si>
    <t>CALL</t>
  </si>
  <si>
    <t xml:space="preserve">PUT </t>
  </si>
  <si>
    <t>ACC</t>
  </si>
  <si>
    <t>Capital</t>
  </si>
  <si>
    <t>Tasa Aplicada</t>
  </si>
  <si>
    <t>Plazo (días)</t>
  </si>
  <si>
    <t>Al Vto.</t>
  </si>
  <si>
    <t>Otra fecha</t>
  </si>
  <si>
    <t>reng 38</t>
  </si>
  <si>
    <t>reng 39</t>
  </si>
  <si>
    <t>reng 40</t>
  </si>
  <si>
    <t>reng 41</t>
  </si>
  <si>
    <t>reng 42</t>
  </si>
  <si>
    <t>reng 43</t>
  </si>
  <si>
    <t>reng 44</t>
  </si>
  <si>
    <t>reng 45</t>
  </si>
  <si>
    <t>reng 46</t>
  </si>
  <si>
    <t>reng 47</t>
  </si>
  <si>
    <t>reng 48</t>
  </si>
  <si>
    <t>reng 49</t>
  </si>
  <si>
    <t>reng 50</t>
  </si>
  <si>
    <t>reng 51</t>
  </si>
  <si>
    <t>reng 52</t>
  </si>
  <si>
    <t>reng 53</t>
  </si>
  <si>
    <t>reng 54</t>
  </si>
  <si>
    <t>reng 55</t>
  </si>
  <si>
    <t>reng 56</t>
  </si>
  <si>
    <t>reng 57</t>
  </si>
  <si>
    <t>reng 58</t>
  </si>
  <si>
    <t>reng 59</t>
  </si>
  <si>
    <t>reng 60</t>
  </si>
  <si>
    <t>reng 61</t>
  </si>
  <si>
    <t>reng 62</t>
  </si>
  <si>
    <t>reng 63</t>
  </si>
  <si>
    <t>reng 64</t>
  </si>
  <si>
    <t>reng 65</t>
  </si>
  <si>
    <t>reng 66</t>
  </si>
  <si>
    <t>reng 67</t>
  </si>
  <si>
    <t>reng 68</t>
  </si>
  <si>
    <t>reng 69</t>
  </si>
  <si>
    <t>reng 70</t>
  </si>
  <si>
    <t>reng 71</t>
  </si>
  <si>
    <t>reng 72</t>
  </si>
  <si>
    <t>reng 73</t>
  </si>
  <si>
    <t>reng 74</t>
  </si>
  <si>
    <t>reng 75</t>
  </si>
  <si>
    <t>Resultado Acumulado</t>
  </si>
  <si>
    <t>Resultado Hoy</t>
  </si>
  <si>
    <t>Neto CALLS</t>
  </si>
  <si>
    <t>Neto PUTS</t>
  </si>
  <si>
    <t>Acciones</t>
  </si>
  <si>
    <t>Separación en escala</t>
  </si>
  <si>
    <t>ticker</t>
  </si>
  <si>
    <t>GFG</t>
  </si>
  <si>
    <t>opex</t>
  </si>
  <si>
    <t>Adelanto de días</t>
  </si>
  <si>
    <t>Precio GGAL</t>
  </si>
  <si>
    <t>Volatilidad CALLS</t>
  </si>
  <si>
    <t>Volatilidad PUTS</t>
  </si>
  <si>
    <t>Tasa libre de riesgo</t>
  </si>
  <si>
    <t>Vencimiento (OPEX)</t>
  </si>
  <si>
    <t>Plazo al Vto. (días)</t>
  </si>
  <si>
    <t>Plazo al Vto. (años)</t>
  </si>
  <si>
    <t>Opciones</t>
  </si>
  <si>
    <t>TOTAL</t>
  </si>
  <si>
    <t>symbol</t>
  </si>
  <si>
    <t>bid</t>
  </si>
  <si>
    <t>ask</t>
  </si>
  <si>
    <t>last</t>
  </si>
  <si>
    <t>open</t>
  </si>
  <si>
    <t>high</t>
  </si>
  <si>
    <t>low</t>
  </si>
  <si>
    <t>volume</t>
  </si>
  <si>
    <t>VAR</t>
  </si>
  <si>
    <t>GGAL - 48hs</t>
  </si>
  <si>
    <t>GGAL - 24hs</t>
  </si>
  <si>
    <t>PAMP - 48hs</t>
  </si>
  <si>
    <t>PAMP - 24hs</t>
  </si>
  <si>
    <t>YPFD - 48hs</t>
  </si>
  <si>
    <t>YPFD - 24hs</t>
  </si>
  <si>
    <t>AL30 - 48hs</t>
  </si>
  <si>
    <t>AL30 - 24hs</t>
  </si>
  <si>
    <t>AL30C - 48hs</t>
  </si>
  <si>
    <t>AL30C - 24hs</t>
  </si>
  <si>
    <t>AL30D - 48hs</t>
  </si>
  <si>
    <t>AL30D - 24hs</t>
  </si>
  <si>
    <t>GD30 - 48hs</t>
  </si>
  <si>
    <t>GD30 - 24hs</t>
  </si>
  <si>
    <t>GD30C - 48hs</t>
  </si>
  <si>
    <t>GD30C - 24hs</t>
  </si>
  <si>
    <t>GD30D - 48hs</t>
  </si>
  <si>
    <t>GD30D - 24hs</t>
  </si>
  <si>
    <t>AE38 - 48hs</t>
  </si>
  <si>
    <t>AE38 - 24hs</t>
  </si>
  <si>
    <t>AE38C - 48hs</t>
  </si>
  <si>
    <t>AE38C - 24hs</t>
  </si>
  <si>
    <t>AE38D - 48hs</t>
  </si>
  <si>
    <t>AE38D - 24hs</t>
  </si>
  <si>
    <t>AL29 - 48hs</t>
  </si>
  <si>
    <t>AL29 - 24hs</t>
  </si>
  <si>
    <t>AL29C - 48hs</t>
  </si>
  <si>
    <t>AL29C - 24hs</t>
  </si>
  <si>
    <t>AL29D - 48hs</t>
  </si>
  <si>
    <t>AL29D - 24hs</t>
  </si>
  <si>
    <t>AL35 - 48hs</t>
  </si>
  <si>
    <t>AL35 - 24hs</t>
  </si>
  <si>
    <t>AL35C - 48hs</t>
  </si>
  <si>
    <t>AL35C - 24hs</t>
  </si>
  <si>
    <t>AL35D - 48hs</t>
  </si>
  <si>
    <t>AL35D - 24hs</t>
  </si>
  <si>
    <t>AL41 - 48hs</t>
  </si>
  <si>
    <t>AL41 - 24hs</t>
  </si>
  <si>
    <t>AL41C - 48hs</t>
  </si>
  <si>
    <t>AL41C - 24hs</t>
  </si>
  <si>
    <t>AL41D - 48hs</t>
  </si>
  <si>
    <t>AL41D - 24hs</t>
  </si>
  <si>
    <t>GD29 - 48hs</t>
  </si>
  <si>
    <t>GD29 - 24hs</t>
  </si>
  <si>
    <t>GD29C - 48hs</t>
  </si>
  <si>
    <t>GD29C - 24hs</t>
  </si>
  <si>
    <t>GD29D - 48hs</t>
  </si>
  <si>
    <t>GD29D - 24hs</t>
  </si>
  <si>
    <t>GD35 - 48hs</t>
  </si>
  <si>
    <t>GD35 - 24hs</t>
  </si>
  <si>
    <t>GD35C - 48hs</t>
  </si>
  <si>
    <t>GD35C - 24hs</t>
  </si>
  <si>
    <t>GD35D - 48hs</t>
  </si>
  <si>
    <t>GD35D - 24hs</t>
  </si>
  <si>
    <t>GD38 - 48hs</t>
  </si>
  <si>
    <t>GD38 - 24hs</t>
  </si>
  <si>
    <t>GD38C - 48hs</t>
  </si>
  <si>
    <t>GD38C - 24hs</t>
  </si>
  <si>
    <t>GD38D - 48hs</t>
  </si>
  <si>
    <t>GD38D - 24hs</t>
  </si>
  <si>
    <t>GD41 - 48hs</t>
  </si>
  <si>
    <t>GD41 - 24hs</t>
  </si>
  <si>
    <t>GD41C - 48hs</t>
  </si>
  <si>
    <t>GD41C - 24hs</t>
  </si>
  <si>
    <t>GD41D - 48hs</t>
  </si>
  <si>
    <t>GD41D - 24hs</t>
  </si>
  <si>
    <t>GD46 - 48hs</t>
  </si>
  <si>
    <t>GD46 - 24hs</t>
  </si>
  <si>
    <t>GD46C - 48hs</t>
  </si>
  <si>
    <t>GD46C - 24hs</t>
  </si>
  <si>
    <t>GD46D - 48hs</t>
  </si>
  <si>
    <t>GD46D - 24hs</t>
  </si>
  <si>
    <t>Bonos</t>
  </si>
  <si>
    <t>Letras</t>
  </si>
  <si>
    <t>$</t>
  </si>
  <si>
    <t>Teórico</t>
  </si>
  <si>
    <t>Finish</t>
  </si>
  <si>
    <t>IN</t>
  </si>
  <si>
    <t>OUT</t>
  </si>
  <si>
    <t>NOM</t>
  </si>
  <si>
    <t>TEÓ</t>
  </si>
  <si>
    <t>48hs</t>
  </si>
  <si>
    <t>ARS</t>
  </si>
  <si>
    <t>TEOR</t>
  </si>
  <si>
    <t>MEP</t>
  </si>
  <si>
    <t>USD</t>
  </si>
  <si>
    <t>CCL</t>
  </si>
  <si>
    <t>AL30</t>
  </si>
  <si>
    <t>GD30</t>
  </si>
  <si>
    <t>PUT</t>
  </si>
  <si>
    <t>al30d</t>
  </si>
  <si>
    <t>gd30d</t>
  </si>
  <si>
    <t>AAPL - 48hs</t>
  </si>
  <si>
    <t>AAPL - 24hs</t>
  </si>
  <si>
    <t>AAPLC - 48hs</t>
  </si>
  <si>
    <t>AAPLC - 24hs</t>
  </si>
  <si>
    <t>AAPLD - 48hs</t>
  </si>
  <si>
    <t>AAPLD - 24hs</t>
  </si>
  <si>
    <t>KO - 48hs</t>
  </si>
  <si>
    <t>KO - 24hs</t>
  </si>
  <si>
    <t>KOC - 48hs</t>
  </si>
  <si>
    <t>KOC - 24hs</t>
  </si>
  <si>
    <t>KOD - 24hs</t>
  </si>
  <si>
    <t>KOD - 48hs</t>
  </si>
  <si>
    <t>NOMINAL:</t>
  </si>
  <si>
    <t>bidSIZE</t>
  </si>
  <si>
    <t>askSIZE</t>
  </si>
  <si>
    <t>GD35</t>
  </si>
  <si>
    <t>gd30</t>
  </si>
  <si>
    <t>al30</t>
  </si>
  <si>
    <t>AMZN - 48hs</t>
  </si>
  <si>
    <t>AMZNC - 48hs</t>
  </si>
  <si>
    <t>AMZND - 48hs</t>
  </si>
  <si>
    <t>TAPA</t>
  </si>
  <si>
    <t>BUY</t>
  </si>
  <si>
    <t>SELL</t>
  </si>
  <si>
    <t>gd35d</t>
  </si>
  <si>
    <t>gd35</t>
  </si>
  <si>
    <t>AG</t>
  </si>
  <si>
    <t>OC</t>
  </si>
  <si>
    <t>GFGC135.OC</t>
  </si>
  <si>
    <t>GFGC140.OC</t>
  </si>
  <si>
    <t>GFGC145.OC</t>
  </si>
  <si>
    <t>GFGC150.OC</t>
  </si>
  <si>
    <t>GFGC155.OC</t>
  </si>
  <si>
    <t>GFGC160.OC</t>
  </si>
  <si>
    <t>GFGC165.OC</t>
  </si>
  <si>
    <t>GFGC170.OC</t>
  </si>
  <si>
    <t>GFGC175.OC</t>
  </si>
  <si>
    <t>GFGC185.OC</t>
  </si>
  <si>
    <t>GFGC18254O</t>
  </si>
  <si>
    <t>GFGC195.OC</t>
  </si>
  <si>
    <t>GFGC270.OC</t>
  </si>
  <si>
    <t>GFGC280.OC</t>
  </si>
  <si>
    <t>GFGC290.OC</t>
  </si>
  <si>
    <t>GFGC310.OC</t>
  </si>
  <si>
    <t>GFGC320.OC</t>
  </si>
  <si>
    <t>GFGC330.OC</t>
  </si>
  <si>
    <t>GFGC340.OC</t>
  </si>
  <si>
    <t>GFGC350.OC</t>
  </si>
  <si>
    <t>GFGC360.OC</t>
  </si>
  <si>
    <t>GFGV135.OC</t>
  </si>
  <si>
    <t>GFGV140.OC</t>
  </si>
  <si>
    <t>GFGV145.OC</t>
  </si>
  <si>
    <t>GFGV150.OC</t>
  </si>
  <si>
    <t>GFGV155.OC</t>
  </si>
  <si>
    <t>GFGV160.OC</t>
  </si>
  <si>
    <t>GFGV165.OC</t>
  </si>
  <si>
    <t>GFGV170.OC</t>
  </si>
  <si>
    <t>GFGV175.OC</t>
  </si>
  <si>
    <t>GFGV185.OC</t>
  </si>
  <si>
    <t>GFGV18254O</t>
  </si>
  <si>
    <t>GFGV195.OC</t>
  </si>
  <si>
    <t>GFGV270.OC</t>
  </si>
  <si>
    <t>GFGV280.OC</t>
  </si>
  <si>
    <t>GFGV290.OC</t>
  </si>
  <si>
    <t>GFGV310.OC</t>
  </si>
  <si>
    <t>GFGV320.OC</t>
  </si>
  <si>
    <t>GFGV330.OC</t>
  </si>
  <si>
    <t>GFGV340.OC</t>
  </si>
  <si>
    <t>GFGV350.OC</t>
  </si>
  <si>
    <t>GFGV360.OC</t>
  </si>
  <si>
    <t>GFGC132.OC</t>
  </si>
  <si>
    <t>GFGC180.OC</t>
  </si>
  <si>
    <t>GFGC200.OC</t>
  </si>
  <si>
    <t>GFGC210.OC</t>
  </si>
  <si>
    <t>GFGC220.OC</t>
  </si>
  <si>
    <t>GFGC230.OC</t>
  </si>
  <si>
    <t>GFGC240.OC</t>
  </si>
  <si>
    <t>GFGC250.OC</t>
  </si>
  <si>
    <t>GFGC260.OC</t>
  </si>
  <si>
    <t>GFGC300.OC</t>
  </si>
  <si>
    <t>GFGV132.OC</t>
  </si>
  <si>
    <t>GFGV180.OC</t>
  </si>
  <si>
    <t>GFGV200.OC</t>
  </si>
  <si>
    <t>GFGV210.OC</t>
  </si>
  <si>
    <t>GFGV220.OC</t>
  </si>
  <si>
    <t>GFGV230.OC</t>
  </si>
  <si>
    <t>GFGV240.OC</t>
  </si>
  <si>
    <t>GFGV250.OC</t>
  </si>
  <si>
    <t>GFGV260.OC</t>
  </si>
  <si>
    <t>GFGV300.OC</t>
  </si>
  <si>
    <t>al30c</t>
  </si>
  <si>
    <t>gd30c</t>
  </si>
  <si>
    <t>gd35c</t>
  </si>
  <si>
    <t>Konecta+147</t>
  </si>
  <si>
    <t>CEDEARS</t>
  </si>
  <si>
    <t>ONs.</t>
  </si>
  <si>
    <t>Panel General</t>
  </si>
  <si>
    <t>S29O1 - 48hs</t>
  </si>
  <si>
    <t>S30N1 - 48hs</t>
  </si>
  <si>
    <t>GGAL - spot</t>
  </si>
  <si>
    <t>S31D1 - 48hs</t>
  </si>
  <si>
    <t>AL30 - spot</t>
  </si>
  <si>
    <t>AL30D - spot</t>
  </si>
  <si>
    <t>AL30C - spot</t>
  </si>
  <si>
    <t>bid_size</t>
  </si>
  <si>
    <t>ask_size</t>
  </si>
  <si>
    <t>change</t>
  </si>
  <si>
    <t>previous_close</t>
  </si>
  <si>
    <t>turnover</t>
  </si>
  <si>
    <t>operations</t>
  </si>
  <si>
    <t>datetime</t>
  </si>
  <si>
    <t>Promedio</t>
  </si>
  <si>
    <t>Plazo</t>
  </si>
  <si>
    <t>Vencimiento</t>
  </si>
  <si>
    <t>Tasa</t>
  </si>
  <si>
    <t>Monto $</t>
  </si>
  <si>
    <t>Monto Tomador</t>
  </si>
  <si>
    <t>Tasa Tomadora</t>
  </si>
  <si>
    <t>Tasa Colocadora</t>
  </si>
  <si>
    <t>Monto Colocador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</si>
  <si>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</si>
  <si>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</si>
  <si>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</si>
  <si>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</si>
  <si>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</si>
  <si>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</si>
  <si>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</si>
  <si>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</si>
  <si>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</si>
  <si>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10 días</t>
  </si>
  <si>
    <t>11 días</t>
  </si>
  <si>
    <t>12 días</t>
  </si>
  <si>
    <t>13 días</t>
  </si>
  <si>
    <t>14 días</t>
  </si>
  <si>
    <t>15 días</t>
  </si>
  <si>
    <t>16 días</t>
  </si>
  <si>
    <t>17 días</t>
  </si>
  <si>
    <t>18 días</t>
  </si>
  <si>
    <t>19 días</t>
  </si>
  <si>
    <t>20 días</t>
  </si>
  <si>
    <t>21 días</t>
  </si>
  <si>
    <t>22 días</t>
  </si>
  <si>
    <t>23 dias</t>
  </si>
  <si>
    <t>24 días</t>
  </si>
  <si>
    <t>25 días</t>
  </si>
  <si>
    <t>26 días</t>
  </si>
  <si>
    <t>27 días</t>
  </si>
  <si>
    <t>28 días</t>
  </si>
  <si>
    <t>29 días</t>
  </si>
  <si>
    <t>30 días</t>
  </si>
  <si>
    <t>31 días</t>
  </si>
  <si>
    <t>32 días</t>
  </si>
  <si>
    <t>60 días</t>
  </si>
  <si>
    <t>PAMP - spot</t>
  </si>
  <si>
    <t>YPFD - spot</t>
  </si>
  <si>
    <t>GD30 - spot</t>
  </si>
  <si>
    <t>GD30C - spot</t>
  </si>
  <si>
    <t>GD30D - spot</t>
  </si>
  <si>
    <t>AE38 - spot</t>
  </si>
  <si>
    <t>AE38C - spot</t>
  </si>
  <si>
    <t>AE38D - spot</t>
  </si>
  <si>
    <t>AL29 - spot</t>
  </si>
  <si>
    <t>AL29C - spot</t>
  </si>
  <si>
    <t>AL29D - spot</t>
  </si>
  <si>
    <t>AL35 - spot</t>
  </si>
  <si>
    <t>AL35C - spot</t>
  </si>
  <si>
    <t>AL35D - spot</t>
  </si>
  <si>
    <t>AL41 - spot</t>
  </si>
  <si>
    <t>AL41C - spot</t>
  </si>
  <si>
    <t>AL41D - spot</t>
  </si>
  <si>
    <t>GD29 - spot</t>
  </si>
  <si>
    <t>GD29C - spot</t>
  </si>
  <si>
    <t>GD29D - spot</t>
  </si>
  <si>
    <t>GD35 - spot</t>
  </si>
  <si>
    <t>GD35C - spot</t>
  </si>
  <si>
    <t>GD35D - spot</t>
  </si>
  <si>
    <t>GD38 - spot</t>
  </si>
  <si>
    <t>GD38C - spot</t>
  </si>
  <si>
    <t>GD38D - spot</t>
  </si>
  <si>
    <t>GD41 - spot</t>
  </si>
  <si>
    <t>GD41C - spot</t>
  </si>
  <si>
    <t>GD41D - spot</t>
  </si>
  <si>
    <t>GD46 - spot</t>
  </si>
  <si>
    <t>GD46C - spot</t>
  </si>
  <si>
    <t>GD46D - spot</t>
  </si>
  <si>
    <t>AAPL - spot</t>
  </si>
  <si>
    <t>AAPLC - spot</t>
  </si>
  <si>
    <t>AAPLD - spot</t>
  </si>
  <si>
    <t>KO - spot</t>
  </si>
  <si>
    <t>KOC - spot</t>
  </si>
  <si>
    <t>KOD - spot</t>
  </si>
  <si>
    <t>spot</t>
  </si>
  <si>
    <t>S30S2 - 48hs</t>
  </si>
  <si>
    <t>S30S2 - 24hs</t>
  </si>
  <si>
    <t>S30S2 - spot</t>
  </si>
  <si>
    <t>SS2D - 48hs</t>
  </si>
  <si>
    <t>SS2D - 24hs</t>
  </si>
  <si>
    <t>SS2C - 48hs</t>
  </si>
  <si>
    <t>SS2C - 24hs</t>
  </si>
  <si>
    <t>S31O2 - 48hs</t>
  </si>
  <si>
    <t>S31O2 - 24hs</t>
  </si>
  <si>
    <t>SO2D - 48hs</t>
  </si>
  <si>
    <t>SO2D - 24hs</t>
  </si>
  <si>
    <t>SO2C - 48hs</t>
  </si>
  <si>
    <t>SO2C - 24hs</t>
  </si>
  <si>
    <t>SS2D - spot</t>
  </si>
  <si>
    <t>SS2C - spot</t>
  </si>
  <si>
    <t>S31O2 - spot</t>
  </si>
  <si>
    <t>SO2D - spot</t>
  </si>
  <si>
    <t>SO2C - spot</t>
  </si>
  <si>
    <t>DIAS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</si>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</sst>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#,##0.00"/>
    <numFmt numFmtId="165" formatCode="#,##0.0000"/>
    <numFmt numFmtId="166" formatCode="0.0"/>
    <numFmt numFmtId="167" formatCode="0.0000"/>
    <numFmt numFmtId="168" formatCode="0.00000"/>
    <numFmt numFmtId="169" formatCode="0.000"/>
    <numFmt numFmtId="170" formatCode="[$-F400]h:mm:ss\ AM/PM"/>
    <numFmt numFmtId="177" formatCode="_-&quot;$&quot;\ * #,##0.00_-;\-&quot;$&quot;\ * #,##0.00_-;_-&quot;$&quot;\ * &quot;-&quot;??_-;_-@_-"/>
    <numFmt numFmtId="178" formatCode="_-* #,##0.00_-;\-* #,##0.00_-;_-* &quot;-&quot;??_-;_-@_-"/>
    <numFmt numFmtId="179" formatCode="0.0000%"/>
  </numFmts>
  <fonts count="105" x14ac:knownFonts="1">
    <font>
      <sz val="10"/>
      <color rgb="FF000000"/>
      <name val="Arial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10"/>
      <name val="Arial"/>
      <family val="2"/>
    </font>
    <font>
      <b/>
      <sz val="8"/>
      <color rgb="FF000000"/>
      <name val="Verdana"/>
      <family val="2"/>
    </font>
    <font>
      <b/>
      <sz val="12"/>
      <color theme="1"/>
      <name val="Verdana"/>
      <family val="2"/>
    </font>
    <font>
      <b/>
      <sz val="12"/>
      <color rgb="FF000000"/>
      <name val="Verdana"/>
      <family val="2"/>
    </font>
    <font>
      <b/>
      <sz val="11"/>
      <color rgb="FF000000"/>
      <name val="Verdana"/>
      <family val="2"/>
    </font>
    <font>
      <b/>
      <sz val="10"/>
      <color rgb="FF0000FF"/>
      <name val="Verdana"/>
      <family val="2"/>
    </font>
    <font>
      <b/>
      <sz val="11"/>
      <color theme="1"/>
      <name val="Verdana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color theme="1"/>
      <name val="Verdana"/>
      <family val="2"/>
    </font>
    <font>
      <b/>
      <sz val="13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8"/>
      <color rgb="FF000000"/>
      <name val="Verdana"/>
      <family val="2"/>
    </font>
    <font>
      <b/>
      <sz val="8"/>
      <color theme="0"/>
      <name val="Verdana"/>
      <family val="2"/>
    </font>
    <font>
      <sz val="8"/>
      <name val="Arial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</font>
    <font>
      <sz val="8"/>
      <color rgb="FF000000"/>
      <name val="Arial"/>
      <family val="2"/>
    </font>
    <font>
      <b/>
      <sz val="7"/>
      <color theme="0"/>
      <name val="Verdana"/>
      <family val="2"/>
    </font>
    <font>
      <b/>
      <sz val="7"/>
      <color rgb="FFFFFFFF"/>
      <name val="Verdana"/>
      <family val="2"/>
    </font>
    <font>
      <sz val="7"/>
      <color theme="1"/>
      <name val="Verdana"/>
      <family val="2"/>
    </font>
    <font>
      <b/>
      <sz val="7"/>
      <color rgb="FF000000"/>
      <name val="Calibri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b/>
      <sz val="7"/>
      <color theme="1"/>
      <name val="Verdana"/>
      <family val="2"/>
    </font>
    <font>
      <sz val="7"/>
      <color rgb="FF000000"/>
      <name val="Arial"/>
      <family val="2"/>
    </font>
    <font>
      <b/>
      <sz val="10"/>
      <color rgb="FF000000"/>
      <name val="Verdana"/>
      <family val="2"/>
    </font>
    <font>
      <b/>
      <sz val="8"/>
      <color theme="1"/>
      <name val="Verdana"/>
      <family val="2"/>
    </font>
    <font>
      <sz val="7"/>
      <color theme="0"/>
      <name val="Verdana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  <font>
      <sz val="7"/>
      <color rgb="FFFFFFFF"/>
      <name val="Verdana"/>
      <family val="2"/>
    </font>
    <font>
      <sz val="10"/>
      <color theme="1"/>
      <name val="Calibri"/>
      <family val="2"/>
    </font>
    <font>
      <b/>
      <sz val="8"/>
      <color rgb="FF0000FF"/>
      <name val="Verdana"/>
      <family val="2"/>
    </font>
    <font>
      <sz val="8"/>
      <name val="Verdana"/>
      <family val="2"/>
    </font>
    <font>
      <sz val="12"/>
      <color rgb="FF000000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61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Verdana"/>
      <family val="2"/>
    </font>
    <font>
      <b/>
      <sz val="8"/>
      <color rgb="FF000000"/>
      <name val="Calibri"/>
      <family val="2"/>
    </font>
    <font>
      <b/>
      <u/>
      <sz val="12"/>
      <color theme="1"/>
      <name val="Verdana"/>
      <family val="2"/>
    </font>
    <font>
      <u/>
      <sz val="10"/>
      <color theme="1"/>
      <name val="Verdana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0"/>
      <color rgb="FF000000"/>
      <name val="Arial"/>
      <family val="2"/>
    </font>
    <font>
      <b/>
      <sz val="8"/>
      <color rgb="FF00B050"/>
      <name val="Verdana"/>
      <family val="2"/>
    </font>
    <font>
      <sz val="8"/>
      <color rgb="FFFF0000"/>
      <name val="Verdana"/>
      <family val="2"/>
    </font>
    <font>
      <b/>
      <sz val="6"/>
      <color theme="1"/>
      <name val="Verdana"/>
      <family val="2"/>
    </font>
    <font>
      <sz val="8"/>
      <color rgb="FF000000"/>
      <name val="Calibri"/>
      <family val="2"/>
      <scheme val="maj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D661"/>
      <name val="Calibri"/>
      <family val="2"/>
      <scheme val="minor"/>
    </font>
    <font>
      <sz val="9"/>
      <color theme="9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3" tint="0.59999389629810485"/>
      <name val="Calibri"/>
      <family val="2"/>
      <scheme val="minor"/>
    </font>
    <font>
      <sz val="8"/>
      <color rgb="FFF6F6A0"/>
      <name val="Calibri"/>
      <family val="2"/>
      <scheme val="minor"/>
    </font>
    <font>
      <sz val="8"/>
      <color rgb="FF0939D1"/>
      <name val="Calibri"/>
      <family val="2"/>
      <scheme val="minor"/>
    </font>
    <font>
      <sz val="8"/>
      <color rgb="FF8DB4E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/>
      <name val="Calibri"/>
      <family val="2"/>
      <scheme val="minor"/>
    </font>
    <font>
      <sz val="8"/>
      <color rgb="FF00B050"/>
      <name val="Calibri"/>
      <family val="2"/>
      <scheme val="minor"/>
    </font>
    <font>
      <sz val="10"/>
      <color rgb="FF000000"/>
      <name val="Arial"/>
    </font>
    <font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24"/>
      <color rgb="FF000000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D9D9D9"/>
        <bgColor rgb="FFD9D9D9"/>
      </patternFill>
    </fill>
    <fill>
      <patternFill patternType="solid">
        <fgColor rgb="FFFFFFB3"/>
        <bgColor rgb="FFFFFFB3"/>
      </patternFill>
    </fill>
    <fill>
      <patternFill patternType="solid">
        <fgColor rgb="FFE4E4E4"/>
        <bgColor rgb="FFE4E4E4"/>
      </patternFill>
    </fill>
    <fill>
      <patternFill patternType="solid">
        <fgColor rgb="FFB7B7B7"/>
        <bgColor rgb="FFB7B7B7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B7DEE8"/>
      </patternFill>
    </fill>
    <fill>
      <patternFill patternType="solid">
        <fgColor rgb="FFF19999"/>
        <bgColor rgb="FFF19999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ECCBF9"/>
        <bgColor rgb="FFECCBF9"/>
      </patternFill>
    </fill>
    <fill>
      <patternFill patternType="solid">
        <fgColor rgb="FF90C2A4"/>
        <bgColor rgb="FF90C2A4"/>
      </patternFill>
    </fill>
    <fill>
      <patternFill patternType="solid">
        <fgColor rgb="FFC3E3C5"/>
        <bgColor rgb="FFC3E3C5"/>
      </patternFill>
    </fill>
    <fill>
      <patternFill patternType="solid">
        <fgColor rgb="FFBED8FE"/>
        <bgColor rgb="FFBED8FE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B6DDE8"/>
      </patternFill>
    </fill>
    <fill>
      <patternFill patternType="solid">
        <fgColor theme="2" tint="-4.9989318521683403E-2"/>
        <bgColor rgb="FFBFBFB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366092"/>
      </patternFill>
    </fill>
    <fill>
      <patternFill patternType="solid">
        <fgColor rgb="FF00B050"/>
        <bgColor rgb="FF36609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D1F35"/>
        <bgColor theme="9" tint="0.59999389629810485"/>
      </patternFill>
    </fill>
    <fill>
      <patternFill patternType="solid">
        <fgColor rgb="FF0D1F35"/>
        <bgColor indexed="64"/>
      </patternFill>
    </fill>
    <fill>
      <patternFill patternType="solid">
        <fgColor theme="1" tint="0.14999847407452621"/>
        <bgColor theme="9" tint="0.79998168889431442"/>
      </patternFill>
    </fill>
    <fill>
      <patternFill patternType="solid">
        <fgColor theme="1"/>
        <bgColor theme="9" tint="0.59999389629810485"/>
      </patternFill>
    </fill>
    <fill>
      <patternFill patternType="solid">
        <fgColor rgb="FF0D1F35"/>
        <bgColor theme="9" tint="0.79998168889431442"/>
      </patternFill>
    </fill>
    <fill>
      <patternFill patternType="solid">
        <fgColor theme="1"/>
        <bgColor indexed="64"/>
      </patternFill>
    </fill>
  </fills>
  <borders count="17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7F7F7F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indexed="64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/>
      <right/>
      <top style="thick">
        <color theme="0"/>
      </top>
      <bottom style="thin">
        <color indexed="64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thick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2" tint="-0.499984740745262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8"/>
      </right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8"/>
      </right>
      <top style="thin">
        <color theme="1" tint="0.14999847407452621"/>
      </top>
      <bottom/>
      <diagonal/>
    </border>
    <border>
      <left style="medium">
        <color theme="8" tint="-0.499984740745262"/>
      </left>
      <right style="thin">
        <color theme="1" tint="0.14999847407452621"/>
      </right>
      <top style="medium">
        <color theme="8" tint="-0.499984740745262"/>
      </top>
      <bottom style="medium">
        <color theme="8" tint="-0.499984740745262"/>
      </bottom>
      <diagonal/>
    </border>
    <border>
      <left style="thin">
        <color theme="1" tint="0.14999847407452621"/>
      </left>
      <right style="thin">
        <color theme="1" tint="0.14999847407452621"/>
      </right>
      <top style="medium">
        <color theme="8" tint="-0.499984740745262"/>
      </top>
      <bottom style="medium">
        <color theme="8" tint="-0.499984740745262"/>
      </bottom>
      <diagonal/>
    </border>
    <border>
      <left style="thin">
        <color theme="1" tint="0.14999847407452621"/>
      </left>
      <right style="thin">
        <color theme="8"/>
      </right>
      <top style="medium">
        <color theme="8" tint="-0.499984740745262"/>
      </top>
      <bottom style="medium">
        <color theme="8" tint="-0.49998474074526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medium">
        <color theme="0"/>
      </right>
      <top/>
      <bottom style="thin">
        <color indexed="64"/>
      </bottom>
      <diagonal/>
    </border>
  </borders>
  <cellStyleXfs count="32">
    <xf numFmtId="0" fontId="0" fillId="0" borderId="0"/>
    <xf numFmtId="9" fontId="24" fillId="0" borderId="0" applyFont="0" applyFill="0" applyBorder="0" applyAlignment="0" applyProtection="0"/>
    <xf numFmtId="0" fontId="24" fillId="0" borderId="113"/>
    <xf numFmtId="9" fontId="24" fillId="0" borderId="113" applyFont="0" applyFill="0" applyBorder="0" applyAlignment="0" applyProtection="0"/>
    <xf numFmtId="0" fontId="57" fillId="0" borderId="113"/>
    <xf numFmtId="0" fontId="55" fillId="21" borderId="113" applyNumberFormat="0" applyBorder="0" applyAlignment="0" applyProtection="0"/>
    <xf numFmtId="0" fontId="56" fillId="22" borderId="113" applyNumberFormat="0" applyBorder="0" applyAlignment="0" applyProtection="0"/>
    <xf numFmtId="44" fontId="57" fillId="0" borderId="113" applyFont="0" applyFill="0" applyBorder="0" applyAlignment="0" applyProtection="0"/>
    <xf numFmtId="0" fontId="24" fillId="0" borderId="113"/>
    <xf numFmtId="0" fontId="48" fillId="0" borderId="113"/>
    <xf numFmtId="9" fontId="48" fillId="0" borderId="113" applyFont="0" applyFill="0" applyBorder="0" applyAlignment="0" applyProtection="0"/>
    <xf numFmtId="0" fontId="75" fillId="34" borderId="0" applyNumberFormat="0" applyBorder="0" applyAlignment="0" applyProtection="0"/>
    <xf numFmtId="0" fontId="86" fillId="0" borderId="113" applyNumberFormat="0" applyFill="0" applyBorder="0" applyAlignment="0" applyProtection="0"/>
    <xf numFmtId="43" fontId="8" fillId="0" borderId="113" applyFont="0" applyFill="0" applyBorder="0" applyAlignment="0" applyProtection="0"/>
    <xf numFmtId="0" fontId="101" fillId="0" borderId="113"/>
    <xf numFmtId="9" fontId="101" fillId="0" borderId="113" applyFont="0" applyFill="0" applyBorder="0" applyAlignment="0" applyProtection="0"/>
    <xf numFmtId="0" fontId="101" fillId="0" borderId="113"/>
    <xf numFmtId="9" fontId="101" fillId="0" borderId="113" applyFont="0" applyFill="0" applyBorder="0" applyAlignment="0" applyProtection="0"/>
    <xf numFmtId="0" fontId="8" fillId="0" borderId="113"/>
    <xf numFmtId="0" fontId="101" fillId="0" borderId="113"/>
    <xf numFmtId="177" fontId="8" fillId="0" borderId="113" applyFont="0" applyFill="0" applyBorder="0" applyAlignment="0" applyProtection="0"/>
    <xf numFmtId="0" fontId="101" fillId="0" borderId="113"/>
    <xf numFmtId="0" fontId="24" fillId="0" borderId="113"/>
    <xf numFmtId="9" fontId="24" fillId="0" borderId="113" applyFont="0" applyFill="0" applyBorder="0" applyAlignment="0" applyProtection="0"/>
    <xf numFmtId="0" fontId="75" fillId="34" borderId="113" applyNumberFormat="0" applyBorder="0" applyAlignment="0" applyProtection="0"/>
    <xf numFmtId="178" fontId="101" fillId="0" borderId="113" applyFont="0" applyFill="0" applyBorder="0" applyAlignment="0" applyProtection="0"/>
    <xf numFmtId="0" fontId="101" fillId="0" borderId="113"/>
    <xf numFmtId="0" fontId="101" fillId="0" borderId="113"/>
    <xf numFmtId="0" fontId="101" fillId="0" borderId="113"/>
    <xf numFmtId="0" fontId="101" fillId="0" borderId="113"/>
    <xf numFmtId="0" fontId="101" fillId="0" borderId="113"/>
    <xf numFmtId="178" fontId="24" fillId="0" borderId="113" applyFont="0" applyFill="0" applyBorder="0" applyAlignment="0" applyProtection="0"/>
  </cellStyleXfs>
  <cellXfs count="568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2" fontId="1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12" fillId="9" borderId="37" xfId="0" applyNumberFormat="1" applyFont="1" applyFill="1" applyBorder="1" applyAlignment="1">
      <alignment vertical="center"/>
    </xf>
    <xf numFmtId="1" fontId="12" fillId="5" borderId="33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3" fontId="13" fillId="11" borderId="41" xfId="0" applyNumberFormat="1" applyFont="1" applyFill="1" applyBorder="1" applyAlignment="1">
      <alignment horizontal="right" vertical="center"/>
    </xf>
    <xf numFmtId="0" fontId="2" fillId="2" borderId="19" xfId="0" applyFont="1" applyFill="1" applyBorder="1" applyAlignment="1">
      <alignment vertical="center"/>
    </xf>
    <xf numFmtId="0" fontId="14" fillId="12" borderId="42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 wrapText="1"/>
    </xf>
    <xf numFmtId="2" fontId="12" fillId="5" borderId="47" xfId="0" applyNumberFormat="1" applyFont="1" applyFill="1" applyBorder="1" applyAlignment="1">
      <alignment horizontal="right" vertical="center"/>
    </xf>
    <xf numFmtId="2" fontId="12" fillId="5" borderId="48" xfId="0" applyNumberFormat="1" applyFont="1" applyFill="1" applyBorder="1" applyAlignment="1">
      <alignment horizontal="right" vertical="center"/>
    </xf>
    <xf numFmtId="2" fontId="11" fillId="8" borderId="42" xfId="0" applyNumberFormat="1" applyFont="1" applyFill="1" applyBorder="1" applyAlignment="1">
      <alignment horizontal="center" vertical="center"/>
    </xf>
    <xf numFmtId="2" fontId="12" fillId="13" borderId="4" xfId="0" applyNumberFormat="1" applyFont="1" applyFill="1" applyBorder="1" applyAlignment="1">
      <alignment horizontal="right" vertical="center"/>
    </xf>
    <xf numFmtId="2" fontId="12" fillId="13" borderId="50" xfId="0" applyNumberFormat="1" applyFont="1" applyFill="1" applyBorder="1" applyAlignment="1">
      <alignment horizontal="right" vertical="center"/>
    </xf>
    <xf numFmtId="0" fontId="6" fillId="14" borderId="49" xfId="0" applyFont="1" applyFill="1" applyBorder="1" applyAlignment="1">
      <alignment horizontal="center" vertical="center" wrapText="1"/>
    </xf>
    <xf numFmtId="2" fontId="12" fillId="14" borderId="4" xfId="0" applyNumberFormat="1" applyFont="1" applyFill="1" applyBorder="1" applyAlignment="1">
      <alignment horizontal="right" vertical="center"/>
    </xf>
    <xf numFmtId="2" fontId="12" fillId="14" borderId="46" xfId="0" applyNumberFormat="1" applyFont="1" applyFill="1" applyBorder="1" applyAlignment="1">
      <alignment horizontal="right" vertical="center"/>
    </xf>
    <xf numFmtId="2" fontId="3" fillId="6" borderId="55" xfId="0" applyNumberFormat="1" applyFont="1" applyFill="1" applyBorder="1" applyAlignment="1">
      <alignment horizontal="center" vertical="center"/>
    </xf>
    <xf numFmtId="1" fontId="1" fillId="6" borderId="4" xfId="0" applyNumberFormat="1" applyFont="1" applyFill="1" applyBorder="1" applyAlignment="1">
      <alignment vertical="center"/>
    </xf>
    <xf numFmtId="1" fontId="1" fillId="6" borderId="4" xfId="0" applyNumberFormat="1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4" fontId="3" fillId="7" borderId="55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4" fontId="3" fillId="7" borderId="45" xfId="0" applyNumberFormat="1" applyFont="1" applyFill="1" applyBorder="1" applyAlignment="1">
      <alignment horizontal="center" vertical="center"/>
    </xf>
    <xf numFmtId="3" fontId="13" fillId="11" borderId="60" xfId="0" applyNumberFormat="1" applyFont="1" applyFill="1" applyBorder="1" applyAlignment="1">
      <alignment horizontal="right" vertical="center"/>
    </xf>
    <xf numFmtId="2" fontId="12" fillId="5" borderId="4" xfId="0" applyNumberFormat="1" applyFont="1" applyFill="1" applyBorder="1" applyAlignment="1">
      <alignment horizontal="right" vertical="center"/>
    </xf>
    <xf numFmtId="2" fontId="12" fillId="5" borderId="46" xfId="0" applyNumberFormat="1" applyFont="1" applyFill="1" applyBorder="1" applyAlignment="1">
      <alignment horizontal="right" vertical="center"/>
    </xf>
    <xf numFmtId="2" fontId="12" fillId="13" borderId="46" xfId="0" applyNumberFormat="1" applyFont="1" applyFill="1" applyBorder="1" applyAlignment="1">
      <alignment horizontal="right" vertical="center"/>
    </xf>
    <xf numFmtId="0" fontId="15" fillId="4" borderId="51" xfId="0" applyFont="1" applyFill="1" applyBorder="1" applyAlignment="1">
      <alignment horizontal="left" vertical="center"/>
    </xf>
    <xf numFmtId="9" fontId="17" fillId="9" borderId="62" xfId="0" applyNumberFormat="1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left" vertical="center"/>
    </xf>
    <xf numFmtId="0" fontId="15" fillId="4" borderId="63" xfId="0" applyFont="1" applyFill="1" applyBorder="1" applyAlignment="1">
      <alignment horizontal="center" vertical="center"/>
    </xf>
    <xf numFmtId="0" fontId="1" fillId="7" borderId="55" xfId="0" applyFont="1" applyFill="1" applyBorder="1" applyAlignment="1">
      <alignment horizontal="center" vertical="center"/>
    </xf>
    <xf numFmtId="0" fontId="10" fillId="8" borderId="39" xfId="0" applyFont="1" applyFill="1" applyBorder="1" applyAlignment="1">
      <alignment horizontal="center" vertical="center"/>
    </xf>
    <xf numFmtId="1" fontId="11" fillId="8" borderId="42" xfId="0" applyNumberFormat="1" applyFont="1" applyFill="1" applyBorder="1" applyAlignment="1">
      <alignment horizontal="center" vertical="center"/>
    </xf>
    <xf numFmtId="0" fontId="11" fillId="8" borderId="46" xfId="0" applyFont="1" applyFill="1" applyBorder="1" applyAlignment="1">
      <alignment horizontal="center" vertical="center"/>
    </xf>
    <xf numFmtId="0" fontId="15" fillId="4" borderId="64" xfId="0" applyFont="1" applyFill="1" applyBorder="1" applyAlignment="1">
      <alignment vertical="center"/>
    </xf>
    <xf numFmtId="14" fontId="16" fillId="9" borderId="65" xfId="0" applyNumberFormat="1" applyFont="1" applyFill="1" applyBorder="1" applyAlignment="1">
      <alignment horizontal="center" vertical="center"/>
    </xf>
    <xf numFmtId="164" fontId="16" fillId="4" borderId="65" xfId="0" applyNumberFormat="1" applyFont="1" applyFill="1" applyBorder="1" applyAlignment="1">
      <alignment horizontal="center" vertical="center"/>
    </xf>
    <xf numFmtId="10" fontId="16" fillId="4" borderId="66" xfId="0" applyNumberFormat="1" applyFont="1" applyFill="1" applyBorder="1" applyAlignment="1">
      <alignment horizontal="center" vertical="center"/>
    </xf>
    <xf numFmtId="3" fontId="13" fillId="11" borderId="67" xfId="0" applyNumberFormat="1" applyFont="1" applyFill="1" applyBorder="1" applyAlignment="1">
      <alignment horizontal="right" vertical="center"/>
    </xf>
    <xf numFmtId="0" fontId="10" fillId="8" borderId="45" xfId="0" applyFont="1" applyFill="1" applyBorder="1" applyAlignment="1">
      <alignment horizontal="center" vertical="center"/>
    </xf>
    <xf numFmtId="0" fontId="15" fillId="4" borderId="68" xfId="0" applyFont="1" applyFill="1" applyBorder="1" applyAlignment="1">
      <alignment vertical="center"/>
    </xf>
    <xf numFmtId="14" fontId="18" fillId="9" borderId="69" xfId="0" applyNumberFormat="1" applyFont="1" applyFill="1" applyBorder="1" applyAlignment="1">
      <alignment horizontal="center" vertical="center"/>
    </xf>
    <xf numFmtId="0" fontId="11" fillId="8" borderId="46" xfId="0" applyFont="1" applyFill="1" applyBorder="1" applyAlignment="1">
      <alignment vertical="center"/>
    </xf>
    <xf numFmtId="0" fontId="15" fillId="4" borderId="72" xfId="0" applyFont="1" applyFill="1" applyBorder="1" applyAlignment="1">
      <alignment horizontal="left" vertical="center"/>
    </xf>
    <xf numFmtId="0" fontId="15" fillId="4" borderId="7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vertical="center"/>
    </xf>
    <xf numFmtId="0" fontId="10" fillId="12" borderId="42" xfId="0" applyFont="1" applyFill="1" applyBorder="1" applyAlignment="1">
      <alignment horizontal="center" vertical="center"/>
    </xf>
    <xf numFmtId="9" fontId="19" fillId="16" borderId="76" xfId="0" applyNumberFormat="1" applyFont="1" applyFill="1" applyBorder="1" applyAlignment="1">
      <alignment horizontal="center" vertical="center"/>
    </xf>
    <xf numFmtId="0" fontId="20" fillId="8" borderId="39" xfId="0" applyFont="1" applyFill="1" applyBorder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3" fontId="13" fillId="11" borderId="80" xfId="0" applyNumberFormat="1" applyFont="1" applyFill="1" applyBorder="1" applyAlignment="1">
      <alignment horizontal="right" vertical="center"/>
    </xf>
    <xf numFmtId="0" fontId="1" fillId="7" borderId="81" xfId="0" applyFont="1" applyFill="1" applyBorder="1" applyAlignment="1">
      <alignment horizontal="center" vertical="center"/>
    </xf>
    <xf numFmtId="0" fontId="1" fillId="7" borderId="82" xfId="0" applyFont="1" applyFill="1" applyBorder="1" applyAlignment="1">
      <alignment horizontal="center" vertical="center"/>
    </xf>
    <xf numFmtId="4" fontId="3" fillId="7" borderId="83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3" fillId="13" borderId="55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2" fillId="14" borderId="35" xfId="0" applyFont="1" applyFill="1" applyBorder="1" applyAlignment="1">
      <alignment vertical="center"/>
    </xf>
    <xf numFmtId="0" fontId="1" fillId="6" borderId="35" xfId="0" applyFont="1" applyFill="1" applyBorder="1" applyAlignment="1">
      <alignment horizontal="center" vertical="center"/>
    </xf>
    <xf numFmtId="0" fontId="19" fillId="13" borderId="65" xfId="0" applyFont="1" applyFill="1" applyBorder="1" applyAlignment="1">
      <alignment horizontal="center" vertical="center"/>
    </xf>
    <xf numFmtId="3" fontId="12" fillId="4" borderId="87" xfId="0" applyNumberFormat="1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center" vertical="center"/>
    </xf>
    <xf numFmtId="2" fontId="1" fillId="6" borderId="45" xfId="0" applyNumberFormat="1" applyFont="1" applyFill="1" applyBorder="1" applyAlignment="1">
      <alignment horizontal="center" vertical="center"/>
    </xf>
    <xf numFmtId="0" fontId="10" fillId="8" borderId="78" xfId="0" applyFont="1" applyFill="1" applyBorder="1" applyAlignment="1">
      <alignment horizontal="center" vertical="center"/>
    </xf>
    <xf numFmtId="1" fontId="11" fillId="8" borderId="89" xfId="0" applyNumberFormat="1" applyFont="1" applyFill="1" applyBorder="1" applyAlignment="1">
      <alignment horizontal="center" vertical="center"/>
    </xf>
    <xf numFmtId="0" fontId="11" fillId="8" borderId="90" xfId="0" applyFont="1" applyFill="1" applyBorder="1" applyAlignment="1">
      <alignment vertical="center"/>
    </xf>
    <xf numFmtId="3" fontId="12" fillId="17" borderId="87" xfId="0" applyNumberFormat="1" applyFont="1" applyFill="1" applyBorder="1" applyAlignment="1">
      <alignment vertical="center"/>
    </xf>
    <xf numFmtId="0" fontId="10" fillId="8" borderId="92" xfId="0" applyFont="1" applyFill="1" applyBorder="1" applyAlignment="1">
      <alignment horizontal="center" vertical="center"/>
    </xf>
    <xf numFmtId="0" fontId="12" fillId="13" borderId="94" xfId="0" applyFont="1" applyFill="1" applyBorder="1" applyAlignment="1">
      <alignment vertical="center"/>
    </xf>
    <xf numFmtId="1" fontId="12" fillId="14" borderId="87" xfId="0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9" fontId="12" fillId="8" borderId="86" xfId="0" applyNumberFormat="1" applyFont="1" applyFill="1" applyBorder="1" applyAlignment="1">
      <alignment horizontal="center" vertical="center"/>
    </xf>
    <xf numFmtId="0" fontId="14" fillId="12" borderId="95" xfId="0" applyFont="1" applyFill="1" applyBorder="1" applyAlignment="1">
      <alignment horizontal="center" vertical="center"/>
    </xf>
    <xf numFmtId="0" fontId="2" fillId="2" borderId="96" xfId="0" applyFont="1" applyFill="1" applyBorder="1" applyAlignment="1">
      <alignment vertical="center"/>
    </xf>
    <xf numFmtId="3" fontId="3" fillId="8" borderId="87" xfId="0" applyNumberFormat="1" applyFont="1" applyFill="1" applyBorder="1" applyAlignment="1">
      <alignment horizontal="center" vertical="center"/>
    </xf>
    <xf numFmtId="4" fontId="3" fillId="8" borderId="8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4" fontId="4" fillId="17" borderId="87" xfId="0" applyNumberFormat="1" applyFont="1" applyFill="1" applyBorder="1" applyAlignment="1">
      <alignment horizontal="center" vertical="center"/>
    </xf>
    <xf numFmtId="3" fontId="4" fillId="17" borderId="87" xfId="0" applyNumberFormat="1" applyFont="1" applyFill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5" fontId="4" fillId="17" borderId="87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6" xfId="0" applyFont="1" applyFill="1" applyBorder="1" applyAlignment="1">
      <alignment vertical="center"/>
    </xf>
    <xf numFmtId="2" fontId="3" fillId="6" borderId="81" xfId="0" applyNumberFormat="1" applyFont="1" applyFill="1" applyBorder="1" applyAlignment="1">
      <alignment horizontal="center" vertical="center"/>
    </xf>
    <xf numFmtId="1" fontId="1" fillId="6" borderId="82" xfId="0" applyNumberFormat="1" applyFont="1" applyFill="1" applyBorder="1" applyAlignment="1">
      <alignment vertical="center"/>
    </xf>
    <xf numFmtId="0" fontId="1" fillId="6" borderId="82" xfId="0" applyFont="1" applyFill="1" applyBorder="1" applyAlignment="1">
      <alignment horizontal="center" vertical="center"/>
    </xf>
    <xf numFmtId="2" fontId="1" fillId="6" borderId="83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vertical="center"/>
    </xf>
    <xf numFmtId="0" fontId="21" fillId="5" borderId="29" xfId="0" applyFont="1" applyFill="1" applyBorder="1" applyAlignment="1">
      <alignment vertical="center"/>
    </xf>
    <xf numFmtId="0" fontId="22" fillId="5" borderId="29" xfId="0" applyFont="1" applyFill="1" applyBorder="1" applyAlignment="1">
      <alignment vertical="center"/>
    </xf>
    <xf numFmtId="0" fontId="2" fillId="5" borderId="29" xfId="0" applyFont="1" applyFill="1" applyBorder="1" applyAlignment="1">
      <alignment vertical="center"/>
    </xf>
    <xf numFmtId="0" fontId="19" fillId="5" borderId="97" xfId="0" applyFont="1" applyFill="1" applyBorder="1" applyAlignment="1">
      <alignment horizontal="center" vertical="center"/>
    </xf>
    <xf numFmtId="2" fontId="3" fillId="6" borderId="45" xfId="0" applyNumberFormat="1" applyFont="1" applyFill="1" applyBorder="1" applyAlignment="1">
      <alignment horizontal="center" vertical="center"/>
    </xf>
    <xf numFmtId="1" fontId="11" fillId="8" borderId="100" xfId="0" applyNumberFormat="1" applyFont="1" applyFill="1" applyBorder="1" applyAlignment="1">
      <alignment horizontal="center" vertical="center"/>
    </xf>
    <xf numFmtId="2" fontId="11" fillId="14" borderId="48" xfId="0" applyNumberFormat="1" applyFont="1" applyFill="1" applyBorder="1" applyAlignment="1">
      <alignment vertical="center"/>
    </xf>
    <xf numFmtId="1" fontId="11" fillId="8" borderId="33" xfId="0" applyNumberFormat="1" applyFont="1" applyFill="1" applyBorder="1" applyAlignment="1">
      <alignment horizontal="center" vertical="center"/>
    </xf>
    <xf numFmtId="2" fontId="11" fillId="14" borderId="34" xfId="0" applyNumberFormat="1" applyFont="1" applyFill="1" applyBorder="1" applyAlignment="1">
      <alignment vertical="center"/>
    </xf>
    <xf numFmtId="2" fontId="11" fillId="14" borderId="105" xfId="0" applyNumberFormat="1" applyFont="1" applyFill="1" applyBorder="1" applyAlignment="1">
      <alignment vertical="center"/>
    </xf>
    <xf numFmtId="1" fontId="2" fillId="2" borderId="4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" fontId="2" fillId="2" borderId="19" xfId="0" applyNumberFormat="1" applyFont="1" applyFill="1" applyBorder="1" applyAlignment="1">
      <alignment horizontal="center" vertical="center"/>
    </xf>
    <xf numFmtId="0" fontId="2" fillId="2" borderId="113" xfId="0" applyFont="1" applyFill="1" applyBorder="1" applyAlignment="1">
      <alignment horizontal="center" vertical="center"/>
    </xf>
    <xf numFmtId="1" fontId="2" fillId="2" borderId="35" xfId="0" applyNumberFormat="1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0" fontId="17" fillId="18" borderId="0" xfId="0" applyNumberFormat="1" applyFont="1" applyFill="1" applyAlignment="1">
      <alignment horizontal="right" vertical="center"/>
    </xf>
    <xf numFmtId="0" fontId="17" fillId="18" borderId="0" xfId="0" applyFont="1" applyFill="1" applyAlignment="1">
      <alignment vertical="center"/>
    </xf>
    <xf numFmtId="0" fontId="2" fillId="13" borderId="4" xfId="0" applyFont="1" applyFill="1" applyBorder="1" applyAlignment="1">
      <alignment vertical="center"/>
    </xf>
    <xf numFmtId="0" fontId="21" fillId="13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9" fontId="17" fillId="18" borderId="0" xfId="0" applyNumberFormat="1" applyFont="1" applyFill="1" applyAlignment="1">
      <alignment horizontal="right" vertical="center"/>
    </xf>
    <xf numFmtId="10" fontId="17" fillId="18" borderId="0" xfId="0" applyNumberFormat="1" applyFont="1" applyFill="1" applyAlignment="1">
      <alignment vertical="center"/>
    </xf>
    <xf numFmtId="9" fontId="17" fillId="18" borderId="0" xfId="0" applyNumberFormat="1" applyFont="1" applyFill="1" applyAlignment="1">
      <alignment vertical="center"/>
    </xf>
    <xf numFmtId="2" fontId="3" fillId="6" borderId="8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0" fontId="12" fillId="13" borderId="114" xfId="0" applyFont="1" applyFill="1" applyBorder="1" applyAlignment="1">
      <alignment vertical="center"/>
    </xf>
    <xf numFmtId="1" fontId="12" fillId="5" borderId="114" xfId="0" applyNumberFormat="1" applyFont="1" applyFill="1" applyBorder="1" applyAlignment="1">
      <alignment vertical="center"/>
    </xf>
    <xf numFmtId="2" fontId="25" fillId="10" borderId="40" xfId="0" applyNumberFormat="1" applyFont="1" applyFill="1" applyBorder="1" applyAlignment="1">
      <alignment horizontal="center" vertical="center"/>
    </xf>
    <xf numFmtId="2" fontId="25" fillId="10" borderId="59" xfId="0" applyNumberFormat="1" applyFont="1" applyFill="1" applyBorder="1" applyAlignment="1">
      <alignment horizontal="center" vertical="center"/>
    </xf>
    <xf numFmtId="2" fontId="25" fillId="5" borderId="59" xfId="0" applyNumberFormat="1" applyFont="1" applyFill="1" applyBorder="1" applyAlignment="1">
      <alignment horizontal="center" vertical="center"/>
    </xf>
    <xf numFmtId="2" fontId="25" fillId="15" borderId="59" xfId="0" applyNumberFormat="1" applyFont="1" applyFill="1" applyBorder="1" applyAlignment="1">
      <alignment horizontal="center" vertical="center"/>
    </xf>
    <xf numFmtId="2" fontId="26" fillId="16" borderId="59" xfId="0" applyNumberFormat="1" applyFont="1" applyFill="1" applyBorder="1" applyAlignment="1">
      <alignment horizontal="right" vertical="center"/>
    </xf>
    <xf numFmtId="2" fontId="27" fillId="10" borderId="59" xfId="0" applyNumberFormat="1" applyFont="1" applyFill="1" applyBorder="1" applyAlignment="1">
      <alignment horizontal="center" vertical="center"/>
    </xf>
    <xf numFmtId="2" fontId="27" fillId="10" borderId="79" xfId="0" applyNumberFormat="1" applyFont="1" applyFill="1" applyBorder="1" applyAlignment="1">
      <alignment horizontal="center" vertical="center"/>
    </xf>
    <xf numFmtId="9" fontId="28" fillId="15" borderId="76" xfId="0" applyNumberFormat="1" applyFont="1" applyFill="1" applyBorder="1" applyAlignment="1">
      <alignment horizontal="center" vertical="center"/>
    </xf>
    <xf numFmtId="9" fontId="28" fillId="15" borderId="39" xfId="0" applyNumberFormat="1" applyFont="1" applyFill="1" applyBorder="1" applyAlignment="1">
      <alignment horizontal="center" vertical="center"/>
    </xf>
    <xf numFmtId="9" fontId="28" fillId="5" borderId="76" xfId="0" applyNumberFormat="1" applyFont="1" applyFill="1" applyBorder="1" applyAlignment="1">
      <alignment horizontal="center" vertical="center"/>
    </xf>
    <xf numFmtId="9" fontId="28" fillId="5" borderId="39" xfId="0" applyNumberFormat="1" applyFont="1" applyFill="1" applyBorder="1" applyAlignment="1">
      <alignment horizontal="center" vertical="center"/>
    </xf>
    <xf numFmtId="9" fontId="28" fillId="5" borderId="77" xfId="0" applyNumberFormat="1" applyFont="1" applyFill="1" applyBorder="1" applyAlignment="1">
      <alignment horizontal="center" vertical="center"/>
    </xf>
    <xf numFmtId="9" fontId="28" fillId="10" borderId="39" xfId="0" applyNumberFormat="1" applyFont="1" applyFill="1" applyBorder="1" applyAlignment="1">
      <alignment horizontal="center" vertical="center"/>
    </xf>
    <xf numFmtId="9" fontId="29" fillId="10" borderId="39" xfId="0" applyNumberFormat="1" applyFont="1" applyFill="1" applyBorder="1" applyAlignment="1">
      <alignment horizontal="center" vertical="center"/>
    </xf>
    <xf numFmtId="9" fontId="29" fillId="10" borderId="78" xfId="0" applyNumberFormat="1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vertical="center"/>
    </xf>
    <xf numFmtId="0" fontId="30" fillId="13" borderId="56" xfId="0" applyFont="1" applyFill="1" applyBorder="1" applyAlignment="1">
      <alignment horizontal="center" vertical="center" wrapText="1"/>
    </xf>
    <xf numFmtId="0" fontId="30" fillId="13" borderId="88" xfId="0" applyFont="1" applyFill="1" applyBorder="1" applyAlignment="1">
      <alignment horizontal="center" vertical="center" wrapText="1"/>
    </xf>
    <xf numFmtId="0" fontId="33" fillId="17" borderId="107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vertical="center"/>
    </xf>
    <xf numFmtId="0" fontId="34" fillId="2" borderId="5" xfId="0" applyFont="1" applyFill="1" applyBorder="1" applyAlignment="1">
      <alignment vertical="center"/>
    </xf>
    <xf numFmtId="0" fontId="34" fillId="2" borderId="19" xfId="0" applyFont="1" applyFill="1" applyBorder="1" applyAlignment="1">
      <alignment vertical="center"/>
    </xf>
    <xf numFmtId="0" fontId="34" fillId="2" borderId="113" xfId="0" applyFont="1" applyFill="1" applyBorder="1" applyAlignment="1">
      <alignment vertical="center"/>
    </xf>
    <xf numFmtId="0" fontId="34" fillId="2" borderId="35" xfId="0" applyFont="1" applyFill="1" applyBorder="1" applyAlignment="1">
      <alignment vertical="center"/>
    </xf>
    <xf numFmtId="0" fontId="35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6" fillId="0" borderId="0" xfId="0" applyFont="1" applyAlignment="1"/>
    <xf numFmtId="0" fontId="37" fillId="3" borderId="8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1" fontId="37" fillId="3" borderId="10" xfId="0" applyNumberFormat="1" applyFont="1" applyFill="1" applyBorder="1" applyAlignment="1">
      <alignment horizontal="center" vertical="center"/>
    </xf>
    <xf numFmtId="0" fontId="37" fillId="3" borderId="11" xfId="0" applyFont="1" applyFill="1" applyBorder="1" applyAlignment="1">
      <alignment horizontal="center" vertical="center"/>
    </xf>
    <xf numFmtId="2" fontId="38" fillId="3" borderId="14" xfId="0" applyNumberFormat="1" applyFont="1" applyFill="1" applyBorder="1" applyAlignment="1">
      <alignment horizontal="center" vertical="center"/>
    </xf>
    <xf numFmtId="0" fontId="37" fillId="3" borderId="10" xfId="0" applyFont="1" applyFill="1" applyBorder="1" applyAlignment="1">
      <alignment horizontal="center" vertical="center"/>
    </xf>
    <xf numFmtId="0" fontId="37" fillId="3" borderId="15" xfId="0" applyFont="1" applyFill="1" applyBorder="1" applyAlignment="1">
      <alignment horizontal="center" vertical="center"/>
    </xf>
    <xf numFmtId="0" fontId="39" fillId="2" borderId="16" xfId="0" applyFont="1" applyFill="1" applyBorder="1" applyAlignment="1">
      <alignment vertical="center"/>
    </xf>
    <xf numFmtId="2" fontId="37" fillId="3" borderId="9" xfId="0" applyNumberFormat="1" applyFont="1" applyFill="1" applyBorder="1" applyAlignment="1">
      <alignment horizontal="center" vertical="center"/>
    </xf>
    <xf numFmtId="2" fontId="37" fillId="3" borderId="15" xfId="0" applyNumberFormat="1" applyFont="1" applyFill="1" applyBorder="1" applyAlignment="1">
      <alignment horizontal="center" vertical="center"/>
    </xf>
    <xf numFmtId="3" fontId="38" fillId="3" borderId="17" xfId="0" applyNumberFormat="1" applyFont="1" applyFill="1" applyBorder="1" applyAlignment="1">
      <alignment horizontal="center" vertical="center"/>
    </xf>
    <xf numFmtId="3" fontId="38" fillId="3" borderId="18" xfId="0" applyNumberFormat="1" applyFont="1" applyFill="1" applyBorder="1" applyAlignment="1">
      <alignment horizontal="center" vertical="center"/>
    </xf>
    <xf numFmtId="0" fontId="39" fillId="2" borderId="19" xfId="0" applyFont="1" applyFill="1" applyBorder="1" applyAlignment="1">
      <alignment vertical="center"/>
    </xf>
    <xf numFmtId="0" fontId="38" fillId="3" borderId="21" xfId="0" applyFont="1" applyFill="1" applyBorder="1" applyAlignment="1">
      <alignment horizontal="center" vertical="center"/>
    </xf>
    <xf numFmtId="0" fontId="37" fillId="3" borderId="21" xfId="0" applyFont="1" applyFill="1" applyBorder="1" applyAlignment="1">
      <alignment horizontal="center" vertical="center"/>
    </xf>
    <xf numFmtId="0" fontId="38" fillId="3" borderId="22" xfId="0" applyFont="1" applyFill="1" applyBorder="1" applyAlignment="1">
      <alignment horizontal="center" vertical="center"/>
    </xf>
    <xf numFmtId="0" fontId="37" fillId="3" borderId="23" xfId="0" applyFont="1" applyFill="1" applyBorder="1" applyAlignment="1">
      <alignment horizontal="center" vertical="center"/>
    </xf>
    <xf numFmtId="0" fontId="38" fillId="3" borderId="12" xfId="0" applyFont="1" applyFill="1" applyBorder="1" applyAlignment="1">
      <alignment horizontal="center" vertical="center"/>
    </xf>
    <xf numFmtId="2" fontId="37" fillId="3" borderId="12" xfId="0" applyNumberFormat="1" applyFont="1" applyFill="1" applyBorder="1" applyAlignment="1">
      <alignment horizontal="center" vertical="center"/>
    </xf>
    <xf numFmtId="2" fontId="37" fillId="3" borderId="11" xfId="0" applyNumberFormat="1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3" borderId="11" xfId="0" applyFont="1" applyFill="1" applyBorder="1" applyAlignment="1">
      <alignment horizontal="center" vertical="center"/>
    </xf>
    <xf numFmtId="0" fontId="39" fillId="2" borderId="4" xfId="0" applyFont="1" applyFill="1" applyBorder="1" applyAlignment="1">
      <alignment vertical="center"/>
    </xf>
    <xf numFmtId="0" fontId="41" fillId="5" borderId="27" xfId="0" applyFont="1" applyFill="1" applyBorder="1" applyAlignment="1">
      <alignment horizontal="center" vertical="center"/>
    </xf>
    <xf numFmtId="0" fontId="42" fillId="5" borderId="28" xfId="0" applyFont="1" applyFill="1" applyBorder="1" applyAlignment="1">
      <alignment horizontal="center" vertical="center"/>
    </xf>
    <xf numFmtId="0" fontId="43" fillId="5" borderId="29" xfId="0" applyFont="1" applyFill="1" applyBorder="1" applyAlignment="1">
      <alignment horizontal="center" vertical="center"/>
    </xf>
    <xf numFmtId="0" fontId="41" fillId="6" borderId="30" xfId="0" applyFont="1" applyFill="1" applyBorder="1" applyAlignment="1">
      <alignment horizontal="center" vertical="center"/>
    </xf>
    <xf numFmtId="0" fontId="41" fillId="7" borderId="27" xfId="0" applyFont="1" applyFill="1" applyBorder="1" applyAlignment="1">
      <alignment horizontal="center" vertical="center"/>
    </xf>
    <xf numFmtId="0" fontId="41" fillId="7" borderId="28" xfId="0" applyFont="1" applyFill="1" applyBorder="1" applyAlignment="1">
      <alignment horizontal="center" vertical="center"/>
    </xf>
    <xf numFmtId="0" fontId="41" fillId="7" borderId="31" xfId="0" applyFont="1" applyFill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44" fillId="0" borderId="0" xfId="0" applyFont="1" applyAlignment="1"/>
    <xf numFmtId="2" fontId="26" fillId="5" borderId="66" xfId="0" applyNumberFormat="1" applyFont="1" applyFill="1" applyBorder="1" applyAlignment="1">
      <alignment vertical="center"/>
    </xf>
    <xf numFmtId="166" fontId="45" fillId="13" borderId="66" xfId="0" applyNumberFormat="1" applyFont="1" applyFill="1" applyBorder="1" applyAlignment="1">
      <alignment vertical="center"/>
    </xf>
    <xf numFmtId="166" fontId="45" fillId="13" borderId="115" xfId="0" applyNumberFormat="1" applyFont="1" applyFill="1" applyBorder="1" applyAlignment="1">
      <alignment vertical="center"/>
    </xf>
    <xf numFmtId="0" fontId="30" fillId="2" borderId="5" xfId="0" applyFont="1" applyFill="1" applyBorder="1" applyAlignment="1">
      <alignment vertical="center"/>
    </xf>
    <xf numFmtId="0" fontId="48" fillId="0" borderId="0" xfId="0" applyFont="1" applyAlignment="1"/>
    <xf numFmtId="165" fontId="35" fillId="0" borderId="0" xfId="0" applyNumberFormat="1" applyFont="1" applyAlignment="1">
      <alignment vertical="center"/>
    </xf>
    <xf numFmtId="0" fontId="34" fillId="2" borderId="0" xfId="0" applyFont="1" applyFill="1" applyAlignment="1">
      <alignment vertical="center"/>
    </xf>
    <xf numFmtId="0" fontId="49" fillId="18" borderId="0" xfId="0" applyFont="1" applyFill="1" applyAlignment="1">
      <alignment vertical="center"/>
    </xf>
    <xf numFmtId="0" fontId="27" fillId="2" borderId="7" xfId="0" applyFont="1" applyFill="1" applyBorder="1" applyAlignment="1">
      <alignment vertical="center"/>
    </xf>
    <xf numFmtId="0" fontId="50" fillId="3" borderId="21" xfId="0" applyFont="1" applyFill="1" applyBorder="1" applyAlignment="1">
      <alignment horizontal="center" vertical="center"/>
    </xf>
    <xf numFmtId="0" fontId="51" fillId="0" borderId="0" xfId="0" applyFont="1" applyAlignment="1">
      <alignment vertical="center"/>
    </xf>
    <xf numFmtId="0" fontId="27" fillId="2" borderId="0" xfId="0" applyFont="1" applyFill="1" applyAlignment="1">
      <alignment vertical="center"/>
    </xf>
    <xf numFmtId="0" fontId="27" fillId="2" borderId="35" xfId="0" applyFont="1" applyFill="1" applyBorder="1" applyAlignment="1">
      <alignment vertical="center"/>
    </xf>
    <xf numFmtId="0" fontId="27" fillId="2" borderId="4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7" fillId="2" borderId="5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34" fillId="2" borderId="7" xfId="0" applyFont="1" applyFill="1" applyBorder="1" applyAlignment="1">
      <alignment vertical="center"/>
    </xf>
    <xf numFmtId="0" fontId="30" fillId="2" borderId="4" xfId="0" applyFont="1" applyFill="1" applyBorder="1" applyAlignment="1">
      <alignment horizontal="center" vertical="center"/>
    </xf>
    <xf numFmtId="0" fontId="31" fillId="3" borderId="23" xfId="0" applyFont="1" applyFill="1" applyBorder="1" applyAlignment="1">
      <alignment horizontal="center" vertical="center"/>
    </xf>
    <xf numFmtId="0" fontId="30" fillId="5" borderId="49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0" fillId="13" borderId="49" xfId="0" applyFont="1" applyFill="1" applyBorder="1" applyAlignment="1">
      <alignment horizontal="center" vertical="center" wrapText="1"/>
    </xf>
    <xf numFmtId="3" fontId="52" fillId="11" borderId="41" xfId="0" applyNumberFormat="1" applyFont="1" applyFill="1" applyBorder="1" applyAlignment="1">
      <alignment horizontal="right" vertical="center"/>
    </xf>
    <xf numFmtId="3" fontId="52" fillId="11" borderId="60" xfId="0" applyNumberFormat="1" applyFont="1" applyFill="1" applyBorder="1" applyAlignment="1">
      <alignment horizontal="right" vertical="center"/>
    </xf>
    <xf numFmtId="3" fontId="52" fillId="11" borderId="67" xfId="0" applyNumberFormat="1" applyFont="1" applyFill="1" applyBorder="1" applyAlignment="1">
      <alignment horizontal="right" vertical="center"/>
    </xf>
    <xf numFmtId="3" fontId="52" fillId="11" borderId="80" xfId="0" applyNumberFormat="1" applyFont="1" applyFill="1" applyBorder="1" applyAlignment="1">
      <alignment horizontal="right" vertical="center"/>
    </xf>
    <xf numFmtId="1" fontId="33" fillId="17" borderId="73" xfId="0" applyNumberFormat="1" applyFont="1" applyFill="1" applyBorder="1" applyAlignment="1">
      <alignment horizontal="center" vertical="center"/>
    </xf>
    <xf numFmtId="0" fontId="33" fillId="17" borderId="109" xfId="0" applyFont="1" applyFill="1" applyBorder="1" applyAlignment="1">
      <alignment horizontal="center" vertical="center"/>
    </xf>
    <xf numFmtId="2" fontId="33" fillId="17" borderId="112" xfId="0" applyNumberFormat="1" applyFont="1" applyFill="1" applyBorder="1" applyAlignment="1">
      <alignment vertical="center"/>
    </xf>
    <xf numFmtId="1" fontId="33" fillId="17" borderId="89" xfId="0" applyNumberFormat="1" applyFont="1" applyFill="1" applyBorder="1" applyAlignment="1">
      <alignment vertical="center"/>
    </xf>
    <xf numFmtId="166" fontId="26" fillId="17" borderId="111" xfId="0" applyNumberFormat="1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14" fontId="30" fillId="8" borderId="61" xfId="0" applyNumberFormat="1" applyFont="1" applyFill="1" applyBorder="1" applyAlignment="1">
      <alignment horizontal="center" vertical="center" wrapText="1"/>
    </xf>
    <xf numFmtId="14" fontId="30" fillId="8" borderId="102" xfId="0" applyNumberFormat="1" applyFont="1" applyFill="1" applyBorder="1" applyAlignment="1">
      <alignment horizontal="center" vertical="center" wrapText="1"/>
    </xf>
    <xf numFmtId="2" fontId="53" fillId="8" borderId="42" xfId="0" applyNumberFormat="1" applyFont="1" applyFill="1" applyBorder="1" applyAlignment="1">
      <alignment horizontal="center" vertical="center" wrapText="1"/>
    </xf>
    <xf numFmtId="0" fontId="27" fillId="2" borderId="113" xfId="0" applyFont="1" applyFill="1" applyBorder="1" applyAlignment="1">
      <alignment vertical="center"/>
    </xf>
    <xf numFmtId="2" fontId="33" fillId="14" borderId="37" xfId="0" applyNumberFormat="1" applyFont="1" applyFill="1" applyBorder="1" applyAlignment="1">
      <alignment vertical="center"/>
    </xf>
    <xf numFmtId="2" fontId="33" fillId="14" borderId="103" xfId="0" applyNumberFormat="1" applyFont="1" applyFill="1" applyBorder="1" applyAlignment="1">
      <alignment vertical="center"/>
    </xf>
    <xf numFmtId="1" fontId="33" fillId="14" borderId="33" xfId="0" applyNumberFormat="1" applyFont="1" applyFill="1" applyBorder="1" applyAlignment="1">
      <alignment vertical="center"/>
    </xf>
    <xf numFmtId="1" fontId="33" fillId="14" borderId="38" xfId="0" applyNumberFormat="1" applyFont="1" applyFill="1" applyBorder="1" applyAlignment="1">
      <alignment vertical="center"/>
    </xf>
    <xf numFmtId="1" fontId="33" fillId="14" borderId="42" xfId="0" applyNumberFormat="1" applyFont="1" applyFill="1" applyBorder="1" applyAlignment="1">
      <alignment vertical="center"/>
    </xf>
    <xf numFmtId="1" fontId="33" fillId="14" borderId="58" xfId="0" applyNumberFormat="1" applyFont="1" applyFill="1" applyBorder="1" applyAlignment="1">
      <alignment vertical="center"/>
    </xf>
    <xf numFmtId="10" fontId="33" fillId="8" borderId="87" xfId="0" applyNumberFormat="1" applyFont="1" applyFill="1" applyBorder="1" applyAlignment="1">
      <alignment horizontal="center" vertical="center"/>
    </xf>
    <xf numFmtId="10" fontId="33" fillId="8" borderId="62" xfId="0" applyNumberFormat="1" applyFont="1" applyFill="1" applyBorder="1" applyAlignment="1">
      <alignment horizontal="center" vertical="center"/>
    </xf>
    <xf numFmtId="0" fontId="23" fillId="4" borderId="87" xfId="0" applyFont="1" applyFill="1" applyBorder="1" applyAlignment="1">
      <alignment horizontal="center" vertical="center"/>
    </xf>
    <xf numFmtId="0" fontId="12" fillId="9" borderId="87" xfId="0" applyFont="1" applyFill="1" applyBorder="1" applyAlignment="1">
      <alignment horizontal="center" vertical="center"/>
    </xf>
    <xf numFmtId="2" fontId="11" fillId="8" borderId="46" xfId="0" applyNumberFormat="1" applyFont="1" applyFill="1" applyBorder="1" applyAlignment="1">
      <alignment vertical="center"/>
    </xf>
    <xf numFmtId="1" fontId="12" fillId="5" borderId="87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2" fontId="28" fillId="2" borderId="16" xfId="0" applyNumberFormat="1" applyFont="1" applyFill="1" applyBorder="1" applyAlignment="1">
      <alignment horizontal="center" vertical="center"/>
    </xf>
    <xf numFmtId="1" fontId="37" fillId="3" borderId="2" xfId="0" applyNumberFormat="1" applyFont="1" applyFill="1" applyBorder="1" applyAlignment="1">
      <alignment horizontal="center" vertical="center"/>
    </xf>
    <xf numFmtId="1" fontId="11" fillId="8" borderId="4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/>
    <xf numFmtId="0" fontId="27" fillId="2" borderId="4" xfId="0" applyFont="1" applyFill="1" applyBorder="1" applyAlignment="1">
      <alignment horizontal="center" vertical="center"/>
    </xf>
    <xf numFmtId="0" fontId="47" fillId="3" borderId="11" xfId="0" applyFont="1" applyFill="1" applyBorder="1" applyAlignment="1">
      <alignment horizontal="center" vertical="center"/>
    </xf>
    <xf numFmtId="2" fontId="54" fillId="8" borderId="46" xfId="0" applyNumberFormat="1" applyFont="1" applyFill="1" applyBorder="1" applyAlignment="1">
      <alignment horizontal="center" vertical="center"/>
    </xf>
    <xf numFmtId="0" fontId="54" fillId="8" borderId="46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" fillId="2" borderId="113" xfId="0" applyFont="1" applyFill="1" applyBorder="1" applyAlignment="1">
      <alignment vertical="center"/>
    </xf>
    <xf numFmtId="2" fontId="28" fillId="2" borderId="122" xfId="0" applyNumberFormat="1" applyFont="1" applyFill="1" applyBorder="1" applyAlignment="1">
      <alignment horizontal="center" vertical="center"/>
    </xf>
    <xf numFmtId="0" fontId="23" fillId="4" borderId="123" xfId="0" applyFont="1" applyFill="1" applyBorder="1" applyAlignment="1">
      <alignment horizontal="center" vertical="center"/>
    </xf>
    <xf numFmtId="0" fontId="0" fillId="0" borderId="113" xfId="0" applyFont="1" applyBorder="1" applyAlignment="1"/>
    <xf numFmtId="1" fontId="12" fillId="13" borderId="87" xfId="0" applyNumberFormat="1" applyFont="1" applyFill="1" applyBorder="1" applyAlignment="1">
      <alignment vertical="center"/>
    </xf>
    <xf numFmtId="1" fontId="30" fillId="19" borderId="42" xfId="0" applyNumberFormat="1" applyFont="1" applyFill="1" applyBorder="1" applyAlignment="1">
      <alignment horizontal="center" vertical="center" wrapText="1"/>
    </xf>
    <xf numFmtId="4" fontId="30" fillId="20" borderId="42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vertical="center"/>
    </xf>
    <xf numFmtId="166" fontId="37" fillId="3" borderId="12" xfId="0" applyNumberFormat="1" applyFont="1" applyFill="1" applyBorder="1" applyAlignment="1">
      <alignment horizontal="center" vertical="center"/>
    </xf>
    <xf numFmtId="166" fontId="12" fillId="5" borderId="35" xfId="0" applyNumberFormat="1" applyFont="1" applyFill="1" applyBorder="1" applyAlignment="1">
      <alignment vertical="center"/>
    </xf>
    <xf numFmtId="166" fontId="12" fillId="5" borderId="4" xfId="0" applyNumberFormat="1" applyFont="1" applyFill="1" applyBorder="1" applyAlignment="1">
      <alignment vertical="center"/>
    </xf>
    <xf numFmtId="166" fontId="12" fillId="13" borderId="4" xfId="0" applyNumberFormat="1" applyFont="1" applyFill="1" applyBorder="1" applyAlignment="1">
      <alignment vertical="center"/>
    </xf>
    <xf numFmtId="166" fontId="12" fillId="13" borderId="3" xfId="0" applyNumberFormat="1" applyFont="1" applyFill="1" applyBorder="1" applyAlignment="1">
      <alignment vertical="center"/>
    </xf>
    <xf numFmtId="166" fontId="33" fillId="14" borderId="101" xfId="0" applyNumberFormat="1" applyFont="1" applyFill="1" applyBorder="1" applyAlignment="1">
      <alignment vertical="center"/>
    </xf>
    <xf numFmtId="166" fontId="33" fillId="14" borderId="4" xfId="0" applyNumberFormat="1" applyFont="1" applyFill="1" applyBorder="1" applyAlignment="1">
      <alignment vertical="center"/>
    </xf>
    <xf numFmtId="166" fontId="33" fillId="14" borderId="3" xfId="0" applyNumberFormat="1" applyFont="1" applyFill="1" applyBorder="1" applyAlignment="1">
      <alignment vertical="center"/>
    </xf>
    <xf numFmtId="166" fontId="33" fillId="17" borderId="110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vertical="center"/>
    </xf>
    <xf numFmtId="166" fontId="2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6" fontId="0" fillId="0" borderId="0" xfId="0" applyNumberFormat="1" applyFont="1" applyAlignment="1"/>
    <xf numFmtId="166" fontId="37" fillId="3" borderId="13" xfId="0" applyNumberFormat="1" applyFont="1" applyFill="1" applyBorder="1" applyAlignment="1">
      <alignment horizontal="center" vertical="center"/>
    </xf>
    <xf numFmtId="166" fontId="12" fillId="5" borderId="36" xfId="0" applyNumberFormat="1" applyFont="1" applyFill="1" applyBorder="1" applyAlignment="1">
      <alignment vertical="center"/>
    </xf>
    <xf numFmtId="166" fontId="12" fillId="5" borderId="57" xfId="0" applyNumberFormat="1" applyFont="1" applyFill="1" applyBorder="1" applyAlignment="1">
      <alignment vertical="center"/>
    </xf>
    <xf numFmtId="166" fontId="12" fillId="13" borderId="57" xfId="0" applyNumberFormat="1" applyFont="1" applyFill="1" applyBorder="1" applyAlignment="1">
      <alignment vertical="center"/>
    </xf>
    <xf numFmtId="166" fontId="12" fillId="13" borderId="91" xfId="0" applyNumberFormat="1" applyFont="1" applyFill="1" applyBorder="1" applyAlignment="1">
      <alignment vertical="center"/>
    </xf>
    <xf numFmtId="166" fontId="33" fillId="14" borderId="93" xfId="0" applyNumberFormat="1" applyFont="1" applyFill="1" applyBorder="1" applyAlignment="1">
      <alignment vertical="center"/>
    </xf>
    <xf numFmtId="166" fontId="33" fillId="14" borderId="57" xfId="0" applyNumberFormat="1" applyFont="1" applyFill="1" applyBorder="1" applyAlignment="1">
      <alignment vertical="center"/>
    </xf>
    <xf numFmtId="166" fontId="33" fillId="14" borderId="91" xfId="0" applyNumberFormat="1" applyFont="1" applyFill="1" applyBorder="1" applyAlignment="1">
      <alignment vertical="center"/>
    </xf>
    <xf numFmtId="166" fontId="33" fillId="17" borderId="111" xfId="0" applyNumberFormat="1" applyFont="1" applyFill="1" applyBorder="1" applyAlignment="1">
      <alignment horizontal="right" vertical="center"/>
    </xf>
    <xf numFmtId="10" fontId="36" fillId="0" borderId="0" xfId="1" applyNumberFormat="1" applyFont="1" applyAlignment="1"/>
    <xf numFmtId="2" fontId="54" fillId="8" borderId="42" xfId="0" applyNumberFormat="1" applyFont="1" applyFill="1" applyBorder="1" applyAlignment="1">
      <alignment horizontal="center" vertical="center" wrapText="1"/>
    </xf>
    <xf numFmtId="0" fontId="0" fillId="27" borderId="0" xfId="0" applyFont="1" applyFill="1" applyAlignment="1"/>
    <xf numFmtId="0" fontId="26" fillId="9" borderId="87" xfId="0" applyFont="1" applyFill="1" applyBorder="1" applyAlignment="1">
      <alignment horizontal="center" vertical="center"/>
    </xf>
    <xf numFmtId="0" fontId="37" fillId="29" borderId="21" xfId="0" applyFont="1" applyFill="1" applyBorder="1" applyAlignment="1">
      <alignment horizontal="center" vertical="center"/>
    </xf>
    <xf numFmtId="0" fontId="37" fillId="30" borderId="20" xfId="0" applyFont="1" applyFill="1" applyBorder="1" applyAlignment="1">
      <alignment horizontal="center" vertical="center"/>
    </xf>
    <xf numFmtId="0" fontId="58" fillId="23" borderId="126" xfId="8" applyFont="1" applyFill="1" applyBorder="1" applyAlignment="1">
      <alignment horizontal="center"/>
    </xf>
    <xf numFmtId="0" fontId="58" fillId="23" borderId="126" xfId="8" applyFont="1" applyFill="1" applyBorder="1" applyAlignment="1">
      <alignment horizontal="center" vertical="center"/>
    </xf>
    <xf numFmtId="0" fontId="58" fillId="26" borderId="126" xfId="8" applyFont="1" applyFill="1" applyBorder="1" applyAlignment="1">
      <alignment horizontal="center" vertical="center"/>
    </xf>
    <xf numFmtId="0" fontId="58" fillId="26" borderId="134" xfId="8" applyFont="1" applyFill="1" applyBorder="1" applyAlignment="1">
      <alignment horizontal="center" vertical="center"/>
    </xf>
    <xf numFmtId="0" fontId="58" fillId="28" borderId="126" xfId="8" applyFont="1" applyFill="1" applyBorder="1" applyAlignment="1">
      <alignment horizontal="center" vertical="center"/>
    </xf>
    <xf numFmtId="0" fontId="59" fillId="27" borderId="113" xfId="8" applyFont="1" applyFill="1" applyAlignment="1">
      <alignment horizontal="center" vertical="center"/>
    </xf>
    <xf numFmtId="2" fontId="60" fillId="21" borderId="127" xfId="5" applyNumberFormat="1" applyFont="1" applyBorder="1" applyAlignment="1">
      <alignment horizontal="center" vertical="center"/>
    </xf>
    <xf numFmtId="166" fontId="61" fillId="24" borderId="128" xfId="8" applyNumberFormat="1" applyFont="1" applyFill="1" applyBorder="1" applyAlignment="1">
      <alignment horizontal="center" vertical="center"/>
    </xf>
    <xf numFmtId="10" fontId="63" fillId="25" borderId="130" xfId="3" applyNumberFormat="1" applyFont="1" applyFill="1" applyBorder="1" applyAlignment="1">
      <alignment vertical="center"/>
    </xf>
    <xf numFmtId="1" fontId="64" fillId="27" borderId="127" xfId="5" applyNumberFormat="1" applyFont="1" applyFill="1" applyBorder="1" applyAlignment="1">
      <alignment horizontal="center" vertical="center"/>
    </xf>
    <xf numFmtId="2" fontId="64" fillId="24" borderId="128" xfId="8" applyNumberFormat="1" applyFont="1" applyFill="1" applyBorder="1" applyAlignment="1">
      <alignment horizontal="center" vertical="center"/>
    </xf>
    <xf numFmtId="2" fontId="65" fillId="24" borderId="129" xfId="8" applyNumberFormat="1" applyFont="1" applyFill="1" applyBorder="1" applyAlignment="1">
      <alignment horizontal="center" vertical="center"/>
    </xf>
    <xf numFmtId="2" fontId="66" fillId="22" borderId="127" xfId="6" applyNumberFormat="1" applyFont="1" applyBorder="1" applyAlignment="1">
      <alignment horizontal="center" vertical="center"/>
    </xf>
    <xf numFmtId="0" fontId="58" fillId="28" borderId="134" xfId="8" applyFont="1" applyFill="1" applyBorder="1" applyAlignment="1">
      <alignment horizontal="center" vertical="center"/>
    </xf>
    <xf numFmtId="2" fontId="66" fillId="22" borderId="132" xfId="6" applyNumberFormat="1" applyFont="1" applyBorder="1" applyAlignment="1">
      <alignment horizontal="center" vertical="center"/>
    </xf>
    <xf numFmtId="10" fontId="63" fillId="25" borderId="131" xfId="3" applyNumberFormat="1" applyFont="1" applyFill="1" applyBorder="1" applyAlignment="1">
      <alignment vertical="center"/>
    </xf>
    <xf numFmtId="1" fontId="64" fillId="27" borderId="132" xfId="5" applyNumberFormat="1" applyFont="1" applyFill="1" applyBorder="1" applyAlignment="1">
      <alignment horizontal="center" vertical="center"/>
    </xf>
    <xf numFmtId="0" fontId="59" fillId="27" borderId="0" xfId="0" applyFont="1" applyFill="1" applyAlignment="1"/>
    <xf numFmtId="0" fontId="59" fillId="0" borderId="0" xfId="0" applyFont="1" applyAlignment="1"/>
    <xf numFmtId="166" fontId="68" fillId="24" borderId="129" xfId="8" applyNumberFormat="1" applyFont="1" applyFill="1" applyBorder="1" applyAlignment="1">
      <alignment horizontal="center" vertical="center"/>
    </xf>
    <xf numFmtId="166" fontId="68" fillId="24" borderId="133" xfId="8" applyNumberFormat="1" applyFont="1" applyFill="1" applyBorder="1" applyAlignment="1">
      <alignment horizontal="center" vertical="center"/>
    </xf>
    <xf numFmtId="2" fontId="68" fillId="24" borderId="129" xfId="8" applyNumberFormat="1" applyFont="1" applyFill="1" applyBorder="1" applyAlignment="1">
      <alignment horizontal="center" vertical="center"/>
    </xf>
    <xf numFmtId="2" fontId="68" fillId="24" borderId="133" xfId="8" applyNumberFormat="1" applyFont="1" applyFill="1" applyBorder="1" applyAlignment="1">
      <alignment horizontal="center" vertical="center"/>
    </xf>
    <xf numFmtId="2" fontId="12" fillId="9" borderId="140" xfId="0" applyNumberFormat="1" applyFont="1" applyFill="1" applyBorder="1" applyAlignment="1">
      <alignment vertical="center"/>
    </xf>
    <xf numFmtId="0" fontId="69" fillId="8" borderId="39" xfId="0" applyFont="1" applyFill="1" applyBorder="1" applyAlignment="1">
      <alignment horizontal="center" vertical="center"/>
    </xf>
    <xf numFmtId="1" fontId="26" fillId="5" borderId="33" xfId="0" applyNumberFormat="1" applyFont="1" applyFill="1" applyBorder="1" applyAlignment="1">
      <alignment vertical="center"/>
    </xf>
    <xf numFmtId="0" fontId="34" fillId="2" borderId="113" xfId="0" applyFont="1" applyFill="1" applyBorder="1" applyAlignment="1">
      <alignment horizontal="center" vertical="center"/>
    </xf>
    <xf numFmtId="10" fontId="46" fillId="2" borderId="113" xfId="1" applyNumberFormat="1" applyFont="1" applyFill="1" applyBorder="1" applyAlignment="1">
      <alignment horizontal="center" vertical="center"/>
    </xf>
    <xf numFmtId="0" fontId="70" fillId="18" borderId="0" xfId="0" applyFont="1" applyFill="1" applyAlignment="1">
      <alignment vertical="center"/>
    </xf>
    <xf numFmtId="166" fontId="12" fillId="5" borderId="139" xfId="0" applyNumberFormat="1" applyFont="1" applyFill="1" applyBorder="1" applyAlignment="1">
      <alignment vertical="center"/>
    </xf>
    <xf numFmtId="166" fontId="12" fillId="5" borderId="115" xfId="0" applyNumberFormat="1" applyFont="1" applyFill="1" applyBorder="1" applyAlignment="1">
      <alignment vertical="center"/>
    </xf>
    <xf numFmtId="0" fontId="71" fillId="8" borderId="39" xfId="0" applyFont="1" applyFill="1" applyBorder="1" applyAlignment="1">
      <alignment horizontal="center" vertical="center"/>
    </xf>
    <xf numFmtId="0" fontId="72" fillId="2" borderId="19" xfId="0" applyFont="1" applyFill="1" applyBorder="1" applyAlignment="1">
      <alignment vertical="center"/>
    </xf>
    <xf numFmtId="0" fontId="59" fillId="33" borderId="113" xfId="8" applyFont="1" applyFill="1" applyAlignment="1"/>
    <xf numFmtId="1" fontId="62" fillId="33" borderId="113" xfId="8" applyNumberFormat="1" applyFont="1" applyFill="1" applyAlignment="1">
      <alignment horizontal="center"/>
    </xf>
    <xf numFmtId="2" fontId="67" fillId="33" borderId="113" xfId="8" applyNumberFormat="1" applyFont="1" applyFill="1" applyAlignment="1">
      <alignment horizontal="center"/>
    </xf>
    <xf numFmtId="0" fontId="58" fillId="31" borderId="135" xfId="3" applyNumberFormat="1" applyFont="1" applyFill="1" applyBorder="1" applyAlignment="1">
      <alignment horizontal="center" vertical="center"/>
    </xf>
    <xf numFmtId="1" fontId="26" fillId="8" borderId="42" xfId="0" applyNumberFormat="1" applyFont="1" applyFill="1" applyBorder="1" applyAlignment="1">
      <alignment horizontal="center" vertical="center"/>
    </xf>
    <xf numFmtId="1" fontId="26" fillId="8" borderId="114" xfId="0" applyNumberFormat="1" applyFont="1" applyFill="1" applyBorder="1" applyAlignment="1">
      <alignment horizontal="center" vertical="center"/>
    </xf>
    <xf numFmtId="0" fontId="71" fillId="8" borderId="140" xfId="0" applyFont="1" applyFill="1" applyBorder="1" applyAlignment="1">
      <alignment horizontal="center" vertical="center"/>
    </xf>
    <xf numFmtId="166" fontId="46" fillId="2" borderId="113" xfId="1" applyNumberFormat="1" applyFont="1" applyFill="1" applyBorder="1" applyAlignment="1">
      <alignment horizontal="center" vertical="center"/>
    </xf>
    <xf numFmtId="2" fontId="62" fillId="27" borderId="137" xfId="8" applyNumberFormat="1" applyFont="1" applyFill="1" applyBorder="1" applyAlignment="1">
      <alignment horizontal="center" vertical="center"/>
    </xf>
    <xf numFmtId="2" fontId="62" fillId="27" borderId="138" xfId="7" applyNumberFormat="1" applyFont="1" applyFill="1" applyBorder="1" applyAlignment="1">
      <alignment horizontal="center" vertical="center"/>
    </xf>
    <xf numFmtId="2" fontId="60" fillId="21" borderId="144" xfId="5" applyNumberFormat="1" applyFont="1" applyBorder="1" applyAlignment="1">
      <alignment horizontal="center" vertical="center"/>
    </xf>
    <xf numFmtId="2" fontId="36" fillId="27" borderId="0" xfId="0" applyNumberFormat="1" applyFont="1" applyFill="1" applyAlignment="1">
      <alignment horizontal="center" vertical="center"/>
    </xf>
    <xf numFmtId="2" fontId="76" fillId="34" borderId="144" xfId="11" applyNumberFormat="1" applyFont="1" applyBorder="1" applyAlignment="1">
      <alignment horizontal="center" vertical="center"/>
    </xf>
    <xf numFmtId="168" fontId="36" fillId="27" borderId="0" xfId="0" applyNumberFormat="1" applyFont="1" applyFill="1" applyAlignment="1">
      <alignment horizontal="center" vertical="center"/>
    </xf>
    <xf numFmtId="0" fontId="80" fillId="27" borderId="0" xfId="0" applyFont="1" applyFill="1" applyAlignment="1"/>
    <xf numFmtId="1" fontId="53" fillId="8" borderId="42" xfId="0" applyNumberFormat="1" applyFont="1" applyFill="1" applyBorder="1" applyAlignment="1">
      <alignment horizontal="center" vertical="center" wrapText="1"/>
    </xf>
    <xf numFmtId="2" fontId="26" fillId="5" borderId="115" xfId="0" applyNumberFormat="1" applyFont="1" applyFill="1" applyBorder="1" applyAlignment="1">
      <alignment vertical="center"/>
    </xf>
    <xf numFmtId="2" fontId="26" fillId="8" borderId="46" xfId="0" applyNumberFormat="1" applyFont="1" applyFill="1" applyBorder="1" applyAlignment="1">
      <alignment vertical="center"/>
    </xf>
    <xf numFmtId="2" fontId="26" fillId="8" borderId="141" xfId="0" applyNumberFormat="1" applyFont="1" applyFill="1" applyBorder="1" applyAlignment="1">
      <alignment vertical="center"/>
    </xf>
    <xf numFmtId="2" fontId="59" fillId="27" borderId="113" xfId="8" applyNumberFormat="1" applyFont="1" applyFill="1" applyAlignment="1">
      <alignment horizontal="center" vertical="center"/>
    </xf>
    <xf numFmtId="1" fontId="63" fillId="27" borderId="136" xfId="8" applyNumberFormat="1" applyFont="1" applyFill="1" applyBorder="1" applyAlignment="1">
      <alignment horizontal="center" vertical="center"/>
    </xf>
    <xf numFmtId="1" fontId="63" fillId="27" borderId="138" xfId="7" applyNumberFormat="1" applyFont="1" applyFill="1" applyBorder="1" applyAlignment="1">
      <alignment horizontal="center" vertical="center"/>
    </xf>
    <xf numFmtId="2" fontId="63" fillId="27" borderId="138" xfId="7" applyNumberFormat="1" applyFont="1" applyFill="1" applyBorder="1" applyAlignment="1">
      <alignment horizontal="center" vertical="center"/>
    </xf>
    <xf numFmtId="166" fontId="62" fillId="27" borderId="137" xfId="8" applyNumberFormat="1" applyFont="1" applyFill="1" applyBorder="1" applyAlignment="1">
      <alignment horizontal="center" vertical="center"/>
    </xf>
    <xf numFmtId="166" fontId="63" fillId="27" borderId="138" xfId="7" applyNumberFormat="1" applyFont="1" applyFill="1" applyBorder="1" applyAlignment="1">
      <alignment horizontal="center" vertical="center"/>
    </xf>
    <xf numFmtId="166" fontId="62" fillId="27" borderId="138" xfId="7" applyNumberFormat="1" applyFont="1" applyFill="1" applyBorder="1" applyAlignment="1">
      <alignment horizontal="center" vertical="center"/>
    </xf>
    <xf numFmtId="2" fontId="83" fillId="9" borderId="108" xfId="0" applyNumberFormat="1" applyFont="1" applyFill="1" applyBorder="1" applyAlignment="1">
      <alignment horizontal="center" vertical="center"/>
    </xf>
    <xf numFmtId="2" fontId="33" fillId="14" borderId="140" xfId="0" applyNumberFormat="1" applyFont="1" applyFill="1" applyBorder="1" applyAlignment="1">
      <alignment vertical="center"/>
    </xf>
    <xf numFmtId="1" fontId="33" fillId="14" borderId="114" xfId="0" applyNumberFormat="1" applyFont="1" applyFill="1" applyBorder="1" applyAlignment="1">
      <alignment vertical="center"/>
    </xf>
    <xf numFmtId="1" fontId="33" fillId="14" borderId="142" xfId="0" applyNumberFormat="1" applyFont="1" applyFill="1" applyBorder="1" applyAlignment="1">
      <alignment vertical="center"/>
    </xf>
    <xf numFmtId="2" fontId="26" fillId="8" borderId="42" xfId="0" applyNumberFormat="1" applyFont="1" applyFill="1" applyBorder="1" applyAlignment="1">
      <alignment horizontal="center" vertical="center"/>
    </xf>
    <xf numFmtId="2" fontId="65" fillId="24" borderId="128" xfId="8" applyNumberFormat="1" applyFont="1" applyFill="1" applyBorder="1" applyAlignment="1">
      <alignment horizontal="center" vertical="center"/>
    </xf>
    <xf numFmtId="0" fontId="81" fillId="5" borderId="32" xfId="0" applyFont="1" applyFill="1" applyBorder="1" applyAlignment="1">
      <alignment horizontal="center" vertical="center"/>
    </xf>
    <xf numFmtId="2" fontId="30" fillId="19" borderId="95" xfId="1" applyNumberFormat="1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1" fontId="53" fillId="8" borderId="42" xfId="0" applyNumberFormat="1" applyFont="1" applyFill="1" applyBorder="1" applyAlignment="1">
      <alignment horizontal="center" vertical="center"/>
    </xf>
    <xf numFmtId="2" fontId="53" fillId="8" borderId="42" xfId="0" applyNumberFormat="1" applyFont="1" applyFill="1" applyBorder="1" applyAlignment="1">
      <alignment horizontal="center" vertical="center"/>
    </xf>
    <xf numFmtId="2" fontId="54" fillId="8" borderId="42" xfId="0" applyNumberFormat="1" applyFont="1" applyFill="1" applyBorder="1" applyAlignment="1">
      <alignment horizontal="center" vertical="center"/>
    </xf>
    <xf numFmtId="1" fontId="30" fillId="19" borderId="42" xfId="0" applyNumberFormat="1" applyFont="1" applyFill="1" applyBorder="1" applyAlignment="1">
      <alignment horizontal="center" vertical="center"/>
    </xf>
    <xf numFmtId="166" fontId="30" fillId="19" borderId="95" xfId="0" applyNumberFormat="1" applyFont="1" applyFill="1" applyBorder="1" applyAlignment="1">
      <alignment horizontal="center" vertical="center"/>
    </xf>
    <xf numFmtId="14" fontId="30" fillId="8" borderId="43" xfId="0" applyNumberFormat="1" applyFont="1" applyFill="1" applyBorder="1" applyAlignment="1">
      <alignment horizontal="center" vertical="center"/>
    </xf>
    <xf numFmtId="0" fontId="30" fillId="5" borderId="44" xfId="0" applyFont="1" applyFill="1" applyBorder="1" applyAlignment="1">
      <alignment horizontal="center" vertical="center"/>
    </xf>
    <xf numFmtId="0" fontId="30" fillId="13" borderId="49" xfId="0" applyFont="1" applyFill="1" applyBorder="1" applyAlignment="1">
      <alignment horizontal="center" vertical="center"/>
    </xf>
    <xf numFmtId="0" fontId="6" fillId="14" borderId="49" xfId="0" applyFont="1" applyFill="1" applyBorder="1" applyAlignment="1">
      <alignment horizontal="center" vertical="center"/>
    </xf>
    <xf numFmtId="0" fontId="82" fillId="5" borderId="56" xfId="0" applyFont="1" applyFill="1" applyBorder="1" applyAlignment="1">
      <alignment horizontal="center" vertical="center"/>
    </xf>
    <xf numFmtId="14" fontId="30" fillId="8" borderId="61" xfId="0" applyNumberFormat="1" applyFont="1" applyFill="1" applyBorder="1" applyAlignment="1">
      <alignment horizontal="center" vertical="center"/>
    </xf>
    <xf numFmtId="0" fontId="30" fillId="5" borderId="49" xfId="0" applyFont="1" applyFill="1" applyBorder="1" applyAlignment="1">
      <alignment horizontal="center" vertical="center"/>
    </xf>
    <xf numFmtId="0" fontId="41" fillId="5" borderId="56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145" xfId="0" applyFont="1" applyFill="1" applyBorder="1" applyAlignment="1">
      <alignment horizontal="center" vertical="center"/>
    </xf>
    <xf numFmtId="167" fontId="77" fillId="27" borderId="0" xfId="0" applyNumberFormat="1" applyFont="1" applyFill="1" applyAlignment="1">
      <alignment horizontal="center" vertical="center"/>
    </xf>
    <xf numFmtId="2" fontId="84" fillId="27" borderId="0" xfId="0" applyNumberFormat="1" applyFont="1" applyFill="1" applyAlignment="1">
      <alignment horizontal="center" vertical="center"/>
    </xf>
    <xf numFmtId="2" fontId="0" fillId="27" borderId="0" xfId="0" applyNumberFormat="1" applyFont="1" applyFill="1" applyAlignment="1"/>
    <xf numFmtId="2" fontId="63" fillId="27" borderId="113" xfId="8" applyNumberFormat="1" applyFont="1" applyFill="1" applyAlignment="1">
      <alignment horizontal="center" vertical="center"/>
    </xf>
    <xf numFmtId="168" fontId="36" fillId="27" borderId="146" xfId="8" applyNumberFormat="1" applyFont="1" applyFill="1" applyBorder="1" applyAlignment="1">
      <alignment horizontal="center" vertical="center"/>
    </xf>
    <xf numFmtId="168" fontId="36" fillId="27" borderId="148" xfId="8" applyNumberFormat="1" applyFont="1" applyFill="1" applyBorder="1" applyAlignment="1">
      <alignment horizontal="center" vertical="center"/>
    </xf>
    <xf numFmtId="2" fontId="68" fillId="27" borderId="113" xfId="8" applyNumberFormat="1" applyFont="1" applyFill="1" applyAlignment="1">
      <alignment horizontal="center" vertical="center"/>
    </xf>
    <xf numFmtId="2" fontId="61" fillId="24" borderId="143" xfId="8" applyNumberFormat="1" applyFont="1" applyFill="1" applyBorder="1" applyAlignment="1">
      <alignment horizontal="center" vertical="center"/>
    </xf>
    <xf numFmtId="0" fontId="58" fillId="32" borderId="135" xfId="3" applyNumberFormat="1" applyFont="1" applyFill="1" applyBorder="1" applyAlignment="1">
      <alignment horizontal="center" vertical="center"/>
    </xf>
    <xf numFmtId="0" fontId="58" fillId="36" borderId="135" xfId="3" applyNumberFormat="1" applyFont="1" applyFill="1" applyBorder="1" applyAlignment="1">
      <alignment horizontal="center" vertical="center"/>
    </xf>
    <xf numFmtId="0" fontId="58" fillId="35" borderId="135" xfId="3" applyNumberFormat="1" applyFont="1" applyFill="1" applyBorder="1" applyAlignment="1">
      <alignment horizontal="center" vertical="center"/>
    </xf>
    <xf numFmtId="0" fontId="59" fillId="27" borderId="0" xfId="0" applyNumberFormat="1" applyFont="1" applyFill="1" applyAlignment="1"/>
    <xf numFmtId="0" fontId="58" fillId="26" borderId="135" xfId="3" applyNumberFormat="1" applyFont="1" applyFill="1" applyBorder="1" applyAlignment="1">
      <alignment horizontal="center" vertical="center"/>
    </xf>
    <xf numFmtId="0" fontId="58" fillId="28" borderId="135" xfId="3" applyNumberFormat="1" applyFont="1" applyFill="1" applyBorder="1" applyAlignment="1">
      <alignment horizontal="center" vertical="center"/>
    </xf>
    <xf numFmtId="168" fontId="36" fillId="27" borderId="151" xfId="8" applyNumberFormat="1" applyFont="1" applyFill="1" applyBorder="1" applyAlignment="1">
      <alignment horizontal="center" vertical="center"/>
    </xf>
    <xf numFmtId="2" fontId="76" fillId="34" borderId="132" xfId="11" applyNumberFormat="1" applyFont="1" applyBorder="1" applyAlignment="1">
      <alignment horizontal="center" vertical="center"/>
    </xf>
    <xf numFmtId="2" fontId="61" fillId="24" borderId="128" xfId="8" applyNumberFormat="1" applyFont="1" applyFill="1" applyBorder="1" applyAlignment="1">
      <alignment horizontal="center" vertical="center"/>
    </xf>
    <xf numFmtId="168" fontId="36" fillId="27" borderId="116" xfId="0" applyNumberFormat="1" applyFont="1" applyFill="1" applyBorder="1" applyAlignment="1">
      <alignment horizontal="center" vertical="center"/>
    </xf>
    <xf numFmtId="2" fontId="36" fillId="27" borderId="116" xfId="0" applyNumberFormat="1" applyFont="1" applyFill="1" applyBorder="1" applyAlignment="1">
      <alignment horizontal="center" vertical="center"/>
    </xf>
    <xf numFmtId="2" fontId="59" fillId="37" borderId="113" xfId="8" applyNumberFormat="1" applyFont="1" applyFill="1" applyAlignment="1">
      <alignment horizontal="center" vertical="center"/>
    </xf>
    <xf numFmtId="0" fontId="36" fillId="37" borderId="113" xfId="8" applyFont="1" applyFill="1" applyAlignment="1">
      <alignment horizontal="center" vertical="center"/>
    </xf>
    <xf numFmtId="0" fontId="59" fillId="37" borderId="113" xfId="8" applyFont="1" applyFill="1" applyAlignment="1">
      <alignment horizontal="center" vertical="center"/>
    </xf>
    <xf numFmtId="0" fontId="59" fillId="37" borderId="116" xfId="8" applyFont="1" applyFill="1" applyBorder="1" applyAlignment="1">
      <alignment horizontal="center" vertical="center"/>
    </xf>
    <xf numFmtId="2" fontId="65" fillId="27" borderId="127" xfId="5" applyNumberFormat="1" applyFont="1" applyFill="1" applyBorder="1" applyAlignment="1">
      <alignment horizontal="center" vertical="center"/>
    </xf>
    <xf numFmtId="1" fontId="12" fillId="12" borderId="42" xfId="0" applyNumberFormat="1" applyFont="1" applyFill="1" applyBorder="1" applyAlignment="1">
      <alignment horizontal="center" vertical="center"/>
    </xf>
    <xf numFmtId="1" fontId="12" fillId="12" borderId="95" xfId="0" applyNumberFormat="1" applyFont="1" applyFill="1" applyBorder="1" applyAlignment="1">
      <alignment horizontal="center" vertical="center"/>
    </xf>
    <xf numFmtId="2" fontId="65" fillId="27" borderId="132" xfId="5" applyNumberFormat="1" applyFont="1" applyFill="1" applyBorder="1" applyAlignment="1">
      <alignment horizontal="center" vertical="center"/>
    </xf>
    <xf numFmtId="169" fontId="54" fillId="8" borderId="42" xfId="0" applyNumberFormat="1" applyFont="1" applyFill="1" applyBorder="1" applyAlignment="1">
      <alignment horizontal="center" vertical="center"/>
    </xf>
    <xf numFmtId="169" fontId="54" fillId="8" borderId="42" xfId="0" applyNumberFormat="1" applyFont="1" applyFill="1" applyBorder="1" applyAlignment="1">
      <alignment horizontal="center" vertical="center" wrapText="1"/>
    </xf>
    <xf numFmtId="169" fontId="53" fillId="8" borderId="42" xfId="0" applyNumberFormat="1" applyFont="1" applyFill="1" applyBorder="1" applyAlignment="1">
      <alignment horizontal="center" vertical="center"/>
    </xf>
    <xf numFmtId="0" fontId="59" fillId="33" borderId="0" xfId="0" applyFont="1" applyFill="1" applyAlignment="1"/>
    <xf numFmtId="166" fontId="62" fillId="33" borderId="113" xfId="8" applyNumberFormat="1" applyFont="1" applyFill="1" applyAlignment="1">
      <alignment horizontal="center" vertical="center"/>
    </xf>
    <xf numFmtId="10" fontId="63" fillId="25" borderId="130" xfId="3" applyNumberFormat="1" applyFont="1" applyFill="1" applyBorder="1" applyAlignment="1">
      <alignment horizontal="center" vertical="center"/>
    </xf>
    <xf numFmtId="10" fontId="63" fillId="25" borderId="131" xfId="3" applyNumberFormat="1" applyFont="1" applyFill="1" applyBorder="1" applyAlignment="1">
      <alignment horizontal="center" vertical="center"/>
    </xf>
    <xf numFmtId="1" fontId="62" fillId="27" borderId="138" xfId="7" applyNumberFormat="1" applyFont="1" applyFill="1" applyBorder="1" applyAlignment="1">
      <alignment horizontal="center" vertical="center"/>
    </xf>
    <xf numFmtId="0" fontId="85" fillId="38" borderId="153" xfId="4" applyFont="1" applyFill="1" applyBorder="1" applyAlignment="1">
      <alignment horizontal="center" vertical="center"/>
    </xf>
    <xf numFmtId="0" fontId="85" fillId="0" borderId="154" xfId="4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0" fillId="0" borderId="0" xfId="0"/>
    <xf numFmtId="0" fontId="62" fillId="0" borderId="0" xfId="0" applyFont="1"/>
    <xf numFmtId="0" fontId="62" fillId="24" borderId="0" xfId="0" applyFont="1" applyFill="1" applyAlignment="1">
      <alignment horizontal="center"/>
    </xf>
    <xf numFmtId="0" fontId="62" fillId="0" borderId="154" xfId="0" applyFont="1" applyBorder="1" applyAlignment="1">
      <alignment horizontal="center"/>
    </xf>
    <xf numFmtId="0" fontId="62" fillId="24" borderId="153" xfId="0" applyFont="1" applyFill="1" applyBorder="1" applyAlignment="1">
      <alignment horizontal="center"/>
    </xf>
    <xf numFmtId="0" fontId="86" fillId="0" borderId="113" xfId="12"/>
    <xf numFmtId="0" fontId="62" fillId="24" borderId="155" xfId="0" applyFont="1" applyFill="1" applyBorder="1" applyAlignment="1">
      <alignment horizontal="center"/>
    </xf>
    <xf numFmtId="0" fontId="62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8" fillId="0" borderId="0" xfId="0" applyFont="1"/>
    <xf numFmtId="0" fontId="87" fillId="39" borderId="156" xfId="0" applyFont="1" applyFill="1" applyBorder="1" applyAlignment="1">
      <alignment horizontal="center" vertical="center"/>
    </xf>
    <xf numFmtId="0" fontId="8" fillId="40" borderId="0" xfId="0" applyFont="1" applyFill="1" applyAlignment="1">
      <alignment vertical="center"/>
    </xf>
    <xf numFmtId="0" fontId="87" fillId="39" borderId="157" xfId="4" applyFont="1" applyFill="1" applyBorder="1" applyAlignment="1">
      <alignment horizontal="center" vertical="center"/>
    </xf>
    <xf numFmtId="0" fontId="87" fillId="42" borderId="158" xfId="0" applyFont="1" applyFill="1" applyBorder="1" applyAlignment="1">
      <alignment vertical="center"/>
    </xf>
    <xf numFmtId="0" fontId="89" fillId="40" borderId="113" xfId="0" applyFont="1" applyFill="1" applyBorder="1" applyAlignment="1">
      <alignment vertical="center"/>
    </xf>
    <xf numFmtId="0" fontId="88" fillId="43" borderId="160" xfId="4" applyFont="1" applyFill="1" applyBorder="1" applyAlignment="1">
      <alignment vertical="center"/>
    </xf>
    <xf numFmtId="14" fontId="88" fillId="44" borderId="161" xfId="4" applyNumberFormat="1" applyFont="1" applyFill="1" applyBorder="1" applyAlignment="1">
      <alignment horizontal="center" vertical="center"/>
    </xf>
    <xf numFmtId="10" fontId="90" fillId="44" borderId="161" xfId="1" applyNumberFormat="1" applyFont="1" applyFill="1" applyBorder="1" applyAlignment="1">
      <alignment vertical="center"/>
    </xf>
    <xf numFmtId="43" fontId="88" fillId="44" borderId="161" xfId="13" applyFont="1" applyFill="1" applyBorder="1" applyAlignment="1">
      <alignment vertical="center"/>
    </xf>
    <xf numFmtId="0" fontId="87" fillId="42" borderId="162" xfId="0" applyFont="1" applyFill="1" applyBorder="1" applyAlignment="1">
      <alignment vertical="center"/>
    </xf>
    <xf numFmtId="0" fontId="87" fillId="42" borderId="165" xfId="0" applyFont="1" applyFill="1" applyBorder="1" applyAlignment="1">
      <alignment vertical="center"/>
    </xf>
    <xf numFmtId="0" fontId="88" fillId="44" borderId="158" xfId="0" applyFont="1" applyFill="1" applyBorder="1" applyAlignment="1">
      <alignment vertical="center"/>
    </xf>
    <xf numFmtId="0" fontId="87" fillId="46" borderId="158" xfId="0" applyFont="1" applyFill="1" applyBorder="1" applyAlignment="1">
      <alignment vertical="center"/>
    </xf>
    <xf numFmtId="0" fontId="91" fillId="44" borderId="158" xfId="0" applyFont="1" applyFill="1" applyBorder="1" applyAlignment="1">
      <alignment vertical="center"/>
    </xf>
    <xf numFmtId="0" fontId="92" fillId="44" borderId="158" xfId="0" applyFont="1" applyFill="1" applyBorder="1" applyAlignment="1">
      <alignment vertical="center"/>
    </xf>
    <xf numFmtId="0" fontId="88" fillId="41" borderId="158" xfId="0" applyFont="1" applyFill="1" applyBorder="1" applyAlignment="1">
      <alignment horizontal="center" vertical="center"/>
    </xf>
    <xf numFmtId="0" fontId="88" fillId="45" borderId="162" xfId="0" applyFont="1" applyFill="1" applyBorder="1" applyAlignment="1">
      <alignment horizontal="center" vertical="center"/>
    </xf>
    <xf numFmtId="0" fontId="88" fillId="42" borderId="164" xfId="0" applyFont="1" applyFill="1" applyBorder="1" applyAlignment="1">
      <alignment horizontal="center" vertical="center"/>
    </xf>
    <xf numFmtId="0" fontId="88" fillId="44" borderId="158" xfId="0" applyFont="1" applyFill="1" applyBorder="1" applyAlignment="1">
      <alignment horizontal="center" vertical="center"/>
    </xf>
    <xf numFmtId="0" fontId="91" fillId="44" borderId="158" xfId="0" applyFont="1" applyFill="1" applyBorder="1" applyAlignment="1">
      <alignment horizontal="center" vertical="center"/>
    </xf>
    <xf numFmtId="0" fontId="92" fillId="44" borderId="158" xfId="0" applyFont="1" applyFill="1" applyBorder="1" applyAlignment="1">
      <alignment horizontal="center" vertical="center"/>
    </xf>
    <xf numFmtId="0" fontId="93" fillId="39" borderId="156" xfId="0" applyFont="1" applyFill="1" applyBorder="1" applyAlignment="1">
      <alignment horizontal="center" vertical="center"/>
    </xf>
    <xf numFmtId="0" fontId="94" fillId="41" borderId="158" xfId="0" applyFont="1" applyFill="1" applyBorder="1" applyAlignment="1">
      <alignment horizontal="center" vertical="center"/>
    </xf>
    <xf numFmtId="0" fontId="94" fillId="45" borderId="162" xfId="0" applyFont="1" applyFill="1" applyBorder="1" applyAlignment="1">
      <alignment horizontal="center" vertical="center"/>
    </xf>
    <xf numFmtId="0" fontId="94" fillId="42" borderId="165" xfId="0" applyFont="1" applyFill="1" applyBorder="1" applyAlignment="1">
      <alignment horizontal="center" vertical="center"/>
    </xf>
    <xf numFmtId="0" fontId="94" fillId="44" borderId="158" xfId="0" applyFont="1" applyFill="1" applyBorder="1" applyAlignment="1">
      <alignment horizontal="center" vertical="center"/>
    </xf>
    <xf numFmtId="0" fontId="36" fillId="0" borderId="0" xfId="0" applyFont="1" applyAlignment="1">
      <alignment horizontal="center"/>
    </xf>
    <xf numFmtId="2" fontId="95" fillId="41" borderId="158" xfId="0" applyNumberFormat="1" applyFont="1" applyFill="1" applyBorder="1" applyAlignment="1">
      <alignment vertical="center"/>
    </xf>
    <xf numFmtId="2" fontId="95" fillId="45" borderId="162" xfId="0" applyNumberFormat="1" applyFont="1" applyFill="1" applyBorder="1" applyAlignment="1">
      <alignment vertical="center"/>
    </xf>
    <xf numFmtId="2" fontId="95" fillId="42" borderId="165" xfId="0" applyNumberFormat="1" applyFont="1" applyFill="1" applyBorder="1" applyAlignment="1">
      <alignment vertical="center"/>
    </xf>
    <xf numFmtId="169" fontId="95" fillId="44" borderId="158" xfId="0" applyNumberFormat="1" applyFont="1" applyFill="1" applyBorder="1" applyAlignment="1">
      <alignment vertical="center"/>
    </xf>
    <xf numFmtId="10" fontId="96" fillId="42" borderId="158" xfId="1" applyNumberFormat="1" applyFont="1" applyFill="1" applyBorder="1" applyAlignment="1">
      <alignment vertical="center"/>
    </xf>
    <xf numFmtId="0" fontId="97" fillId="41" borderId="158" xfId="0" applyFont="1" applyFill="1" applyBorder="1" applyAlignment="1">
      <alignment vertical="center"/>
    </xf>
    <xf numFmtId="3" fontId="97" fillId="41" borderId="158" xfId="0" applyNumberFormat="1" applyFont="1" applyFill="1" applyBorder="1" applyAlignment="1">
      <alignment vertical="center"/>
    </xf>
    <xf numFmtId="170" fontId="97" fillId="41" borderId="158" xfId="0" applyNumberFormat="1" applyFont="1" applyFill="1" applyBorder="1" applyAlignment="1">
      <alignment vertical="center" wrapText="1"/>
    </xf>
    <xf numFmtId="169" fontId="97" fillId="41" borderId="159" xfId="0" applyNumberFormat="1" applyFont="1" applyFill="1" applyBorder="1" applyAlignment="1">
      <alignment vertical="center"/>
    </xf>
    <xf numFmtId="10" fontId="96" fillId="42" borderId="162" xfId="1" applyNumberFormat="1" applyFont="1" applyFill="1" applyBorder="1" applyAlignment="1">
      <alignment vertical="center"/>
    </xf>
    <xf numFmtId="0" fontId="97" fillId="45" borderId="162" xfId="0" applyFont="1" applyFill="1" applyBorder="1" applyAlignment="1">
      <alignment vertical="center"/>
    </xf>
    <xf numFmtId="3" fontId="97" fillId="45" borderId="162" xfId="0" applyNumberFormat="1" applyFont="1" applyFill="1" applyBorder="1" applyAlignment="1">
      <alignment vertical="center"/>
    </xf>
    <xf numFmtId="170" fontId="97" fillId="45" borderId="162" xfId="0" applyNumberFormat="1" applyFont="1" applyFill="1" applyBorder="1" applyAlignment="1">
      <alignment vertical="center" wrapText="1"/>
    </xf>
    <xf numFmtId="169" fontId="97" fillId="45" borderId="163" xfId="0" applyNumberFormat="1" applyFont="1" applyFill="1" applyBorder="1" applyAlignment="1">
      <alignment vertical="center"/>
    </xf>
    <xf numFmtId="10" fontId="98" fillId="42" borderId="165" xfId="1" applyNumberFormat="1" applyFont="1" applyFill="1" applyBorder="1" applyAlignment="1">
      <alignment vertical="center"/>
    </xf>
    <xf numFmtId="0" fontId="97" fillId="42" borderId="165" xfId="0" applyFont="1" applyFill="1" applyBorder="1" applyAlignment="1">
      <alignment vertical="center"/>
    </xf>
    <xf numFmtId="3" fontId="97" fillId="42" borderId="165" xfId="0" applyNumberFormat="1" applyFont="1" applyFill="1" applyBorder="1" applyAlignment="1">
      <alignment vertical="center"/>
    </xf>
    <xf numFmtId="170" fontId="97" fillId="42" borderId="165" xfId="0" applyNumberFormat="1" applyFont="1" applyFill="1" applyBorder="1" applyAlignment="1">
      <alignment vertical="center" wrapText="1"/>
    </xf>
    <xf numFmtId="169" fontId="97" fillId="42" borderId="166" xfId="0" applyNumberFormat="1" applyFont="1" applyFill="1" applyBorder="1" applyAlignment="1">
      <alignment vertical="center"/>
    </xf>
    <xf numFmtId="10" fontId="96" fillId="46" borderId="158" xfId="1" applyNumberFormat="1" applyFont="1" applyFill="1" applyBorder="1" applyAlignment="1">
      <alignment vertical="center"/>
    </xf>
    <xf numFmtId="0" fontId="97" fillId="44" borderId="158" xfId="0" applyFont="1" applyFill="1" applyBorder="1" applyAlignment="1">
      <alignment vertical="center"/>
    </xf>
    <xf numFmtId="3" fontId="97" fillId="44" borderId="158" xfId="0" applyNumberFormat="1" applyFont="1" applyFill="1" applyBorder="1" applyAlignment="1">
      <alignment vertical="center"/>
    </xf>
    <xf numFmtId="170" fontId="97" fillId="44" borderId="158" xfId="0" applyNumberFormat="1" applyFont="1" applyFill="1" applyBorder="1" applyAlignment="1">
      <alignment vertical="center" wrapText="1"/>
    </xf>
    <xf numFmtId="169" fontId="97" fillId="44" borderId="158" xfId="0" applyNumberFormat="1" applyFont="1" applyFill="1" applyBorder="1" applyAlignment="1">
      <alignment vertical="center"/>
    </xf>
    <xf numFmtId="10" fontId="99" fillId="46" borderId="158" xfId="1" applyNumberFormat="1" applyFont="1" applyFill="1" applyBorder="1" applyAlignment="1">
      <alignment vertical="center"/>
    </xf>
    <xf numFmtId="0" fontId="99" fillId="44" borderId="158" xfId="0" applyFont="1" applyFill="1" applyBorder="1" applyAlignment="1">
      <alignment vertical="center"/>
    </xf>
    <xf numFmtId="3" fontId="99" fillId="44" borderId="158" xfId="0" applyNumberFormat="1" applyFont="1" applyFill="1" applyBorder="1" applyAlignment="1">
      <alignment vertical="center"/>
    </xf>
    <xf numFmtId="170" fontId="99" fillId="44" borderId="158" xfId="0" applyNumberFormat="1" applyFont="1" applyFill="1" applyBorder="1" applyAlignment="1">
      <alignment vertical="center" wrapText="1"/>
    </xf>
    <xf numFmtId="169" fontId="99" fillId="44" borderId="158" xfId="0" applyNumberFormat="1" applyFont="1" applyFill="1" applyBorder="1" applyAlignment="1">
      <alignment vertical="center"/>
    </xf>
    <xf numFmtId="10" fontId="100" fillId="46" borderId="158" xfId="1" applyNumberFormat="1" applyFont="1" applyFill="1" applyBorder="1" applyAlignment="1">
      <alignment vertical="center"/>
    </xf>
    <xf numFmtId="0" fontId="100" fillId="44" borderId="158" xfId="0" applyFont="1" applyFill="1" applyBorder="1" applyAlignment="1">
      <alignment vertical="center"/>
    </xf>
    <xf numFmtId="3" fontId="100" fillId="44" borderId="158" xfId="0" applyNumberFormat="1" applyFont="1" applyFill="1" applyBorder="1" applyAlignment="1">
      <alignment vertical="center"/>
    </xf>
    <xf numFmtId="170" fontId="100" fillId="44" borderId="158" xfId="0" applyNumberFormat="1" applyFont="1" applyFill="1" applyBorder="1" applyAlignment="1">
      <alignment vertical="center" wrapText="1"/>
    </xf>
    <xf numFmtId="169" fontId="100" fillId="44" borderId="158" xfId="0" applyNumberFormat="1" applyFont="1" applyFill="1" applyBorder="1" applyAlignment="1">
      <alignment vertical="center"/>
    </xf>
    <xf numFmtId="2" fontId="60" fillId="21" borderId="167" xfId="5" applyNumberFormat="1" applyFont="1" applyBorder="1" applyAlignment="1">
      <alignment horizontal="center" vertical="center"/>
    </xf>
    <xf numFmtId="2" fontId="61" fillId="24" borderId="168" xfId="8" applyNumberFormat="1" applyFont="1" applyFill="1" applyBorder="1" applyAlignment="1">
      <alignment horizontal="center" vertical="center"/>
    </xf>
    <xf numFmtId="2" fontId="84" fillId="27" borderId="113" xfId="0" applyNumberFormat="1" applyFont="1" applyFill="1" applyBorder="1" applyAlignment="1">
      <alignment horizontal="center" vertical="center"/>
    </xf>
    <xf numFmtId="2" fontId="84" fillId="27" borderId="116" xfId="0" applyNumberFormat="1" applyFont="1" applyFill="1" applyBorder="1" applyAlignment="1">
      <alignment horizontal="center" vertical="center"/>
    </xf>
    <xf numFmtId="2" fontId="66" fillId="22" borderId="167" xfId="6" applyNumberFormat="1" applyFont="1" applyBorder="1" applyAlignment="1">
      <alignment horizontal="center" vertical="center"/>
    </xf>
    <xf numFmtId="168" fontId="36" fillId="27" borderId="113" xfId="0" applyNumberFormat="1" applyFont="1" applyFill="1" applyBorder="1" applyAlignment="1">
      <alignment horizontal="center" vertical="center"/>
    </xf>
    <xf numFmtId="2" fontId="36" fillId="27" borderId="113" xfId="0" applyNumberFormat="1" applyFont="1" applyFill="1" applyBorder="1" applyAlignment="1">
      <alignment horizontal="center" vertical="center"/>
    </xf>
    <xf numFmtId="1" fontId="74" fillId="27" borderId="116" xfId="0" applyNumberFormat="1" applyFont="1" applyFill="1" applyBorder="1" applyAlignment="1">
      <alignment horizontal="center" vertical="center"/>
    </xf>
    <xf numFmtId="2" fontId="36" fillId="27" borderId="169" xfId="1" applyNumberFormat="1" applyFont="1" applyFill="1" applyBorder="1" applyAlignment="1">
      <alignment horizontal="center" vertical="center"/>
    </xf>
    <xf numFmtId="168" fontId="44" fillId="27" borderId="116" xfId="0" applyNumberFormat="1" applyFont="1" applyFill="1" applyBorder="1" applyAlignment="1">
      <alignment horizontal="center" vertical="center"/>
    </xf>
    <xf numFmtId="0" fontId="44" fillId="27" borderId="116" xfId="0" applyNumberFormat="1" applyFont="1" applyFill="1" applyBorder="1" applyAlignment="1">
      <alignment horizontal="center" vertical="center"/>
    </xf>
    <xf numFmtId="0" fontId="0" fillId="27" borderId="116" xfId="0" applyFont="1" applyFill="1" applyBorder="1" applyAlignment="1"/>
    <xf numFmtId="2" fontId="79" fillId="27" borderId="116" xfId="0" applyNumberFormat="1" applyFont="1" applyFill="1" applyBorder="1" applyAlignment="1">
      <alignment horizontal="center" vertical="center"/>
    </xf>
    <xf numFmtId="2" fontId="78" fillId="27" borderId="147" xfId="0" applyNumberFormat="1" applyFont="1" applyFill="1" applyBorder="1" applyAlignment="1">
      <alignment horizontal="center" vertical="center"/>
    </xf>
    <xf numFmtId="2" fontId="78" fillId="27" borderId="149" xfId="0" applyNumberFormat="1" applyFont="1" applyFill="1" applyBorder="1" applyAlignment="1">
      <alignment horizontal="center" vertical="center"/>
    </xf>
    <xf numFmtId="2" fontId="78" fillId="27" borderId="150" xfId="0" applyNumberFormat="1" applyFont="1" applyFill="1" applyBorder="1" applyAlignment="1">
      <alignment horizontal="center" vertical="center"/>
    </xf>
    <xf numFmtId="166" fontId="31" fillId="3" borderId="8" xfId="0" applyNumberFormat="1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30" fillId="14" borderId="17" xfId="0" applyFont="1" applyFill="1" applyBorder="1" applyAlignment="1">
      <alignment horizontal="center" vertical="center"/>
    </xf>
    <xf numFmtId="0" fontId="32" fillId="0" borderId="102" xfId="0" applyFont="1" applyBorder="1"/>
    <xf numFmtId="0" fontId="32" fillId="0" borderId="104" xfId="0" applyFont="1" applyBorder="1"/>
    <xf numFmtId="1" fontId="9" fillId="12" borderId="117" xfId="0" applyNumberFormat="1" applyFont="1" applyFill="1" applyBorder="1" applyAlignment="1">
      <alignment horizontal="center" vertical="center"/>
    </xf>
    <xf numFmtId="1" fontId="9" fillId="12" borderId="118" xfId="0" applyNumberFormat="1" applyFont="1" applyFill="1" applyBorder="1" applyAlignment="1">
      <alignment horizontal="center" vertical="center"/>
    </xf>
    <xf numFmtId="1" fontId="9" fillId="12" borderId="119" xfId="0" applyNumberFormat="1" applyFont="1" applyFill="1" applyBorder="1" applyAlignment="1">
      <alignment horizontal="center" vertical="center"/>
    </xf>
    <xf numFmtId="1" fontId="9" fillId="12" borderId="120" xfId="0" applyNumberFormat="1" applyFont="1" applyFill="1" applyBorder="1" applyAlignment="1">
      <alignment horizontal="center" vertical="center"/>
    </xf>
    <xf numFmtId="1" fontId="9" fillId="12" borderId="116" xfId="0" applyNumberFormat="1" applyFont="1" applyFill="1" applyBorder="1" applyAlignment="1">
      <alignment horizontal="center" vertical="center"/>
    </xf>
    <xf numFmtId="1" fontId="9" fillId="12" borderId="121" xfId="0" applyNumberFormat="1" applyFont="1" applyFill="1" applyBorder="1" applyAlignment="1">
      <alignment horizontal="center" vertical="center"/>
    </xf>
    <xf numFmtId="0" fontId="14" fillId="17" borderId="124" xfId="0" applyFont="1" applyFill="1" applyBorder="1" applyAlignment="1">
      <alignment horizontal="center" vertical="center"/>
    </xf>
    <xf numFmtId="0" fontId="8" fillId="0" borderId="98" xfId="0" applyFont="1" applyBorder="1"/>
    <xf numFmtId="0" fontId="8" fillId="0" borderId="86" xfId="0" applyFont="1" applyBorder="1"/>
    <xf numFmtId="0" fontId="14" fillId="14" borderId="124" xfId="0" applyFont="1" applyFill="1" applyBorder="1" applyAlignment="1">
      <alignment horizontal="center" vertical="center"/>
    </xf>
    <xf numFmtId="0" fontId="14" fillId="5" borderId="124" xfId="0" applyFont="1" applyFill="1" applyBorder="1" applyAlignment="1">
      <alignment horizontal="center" vertical="center"/>
    </xf>
    <xf numFmtId="0" fontId="14" fillId="13" borderId="124" xfId="0" applyFont="1" applyFill="1" applyBorder="1" applyAlignment="1">
      <alignment horizontal="center" vertical="center"/>
    </xf>
    <xf numFmtId="0" fontId="9" fillId="14" borderId="117" xfId="0" applyFont="1" applyFill="1" applyBorder="1" applyAlignment="1">
      <alignment horizontal="center" vertical="center"/>
    </xf>
    <xf numFmtId="0" fontId="9" fillId="14" borderId="118" xfId="0" applyFont="1" applyFill="1" applyBorder="1" applyAlignment="1">
      <alignment horizontal="center" vertical="center"/>
    </xf>
    <xf numFmtId="0" fontId="9" fillId="14" borderId="120" xfId="0" applyFont="1" applyFill="1" applyBorder="1" applyAlignment="1">
      <alignment horizontal="center" vertical="center"/>
    </xf>
    <xf numFmtId="0" fontId="9" fillId="14" borderId="116" xfId="0" applyFont="1" applyFill="1" applyBorder="1" applyAlignment="1">
      <alignment horizontal="center" vertical="center"/>
    </xf>
    <xf numFmtId="0" fontId="5" fillId="17" borderId="124" xfId="0" applyFont="1" applyFill="1" applyBorder="1" applyAlignment="1">
      <alignment horizontal="center" vertical="center"/>
    </xf>
    <xf numFmtId="0" fontId="6" fillId="17" borderId="124" xfId="0" applyFont="1" applyFill="1" applyBorder="1" applyAlignment="1">
      <alignment horizontal="center" vertical="center"/>
    </xf>
    <xf numFmtId="0" fontId="6" fillId="17" borderId="125" xfId="0" applyFont="1" applyFill="1" applyBorder="1" applyAlignment="1">
      <alignment horizontal="center" vertical="center"/>
    </xf>
    <xf numFmtId="0" fontId="8" fillId="0" borderId="99" xfId="0" applyFont="1" applyBorder="1"/>
    <xf numFmtId="0" fontId="8" fillId="0" borderId="106" xfId="0" applyFont="1" applyBorder="1"/>
    <xf numFmtId="0" fontId="12" fillId="17" borderId="84" xfId="0" applyFont="1" applyFill="1" applyBorder="1" applyAlignment="1">
      <alignment horizontal="center" vertical="center"/>
    </xf>
    <xf numFmtId="0" fontId="8" fillId="0" borderId="85" xfId="0" applyFont="1" applyBorder="1" applyAlignment="1"/>
    <xf numFmtId="0" fontId="8" fillId="0" borderId="86" xfId="0" applyFont="1" applyBorder="1" applyAlignment="1"/>
    <xf numFmtId="0" fontId="12" fillId="5" borderId="84" xfId="0" applyFont="1" applyFill="1" applyBorder="1" applyAlignment="1">
      <alignment horizontal="center" vertical="center"/>
    </xf>
    <xf numFmtId="0" fontId="8" fillId="0" borderId="85" xfId="0" applyFont="1" applyBorder="1"/>
    <xf numFmtId="0" fontId="12" fillId="13" borderId="124" xfId="0" applyFont="1" applyFill="1" applyBorder="1" applyAlignment="1">
      <alignment horizontal="center" vertical="center"/>
    </xf>
    <xf numFmtId="0" fontId="12" fillId="14" borderId="84" xfId="0" applyFont="1" applyFill="1" applyBorder="1" applyAlignment="1">
      <alignment horizontal="center" vertical="center"/>
    </xf>
    <xf numFmtId="0" fontId="40" fillId="4" borderId="24" xfId="0" applyFont="1" applyFill="1" applyBorder="1" applyAlignment="1">
      <alignment horizontal="center" vertical="center"/>
    </xf>
    <xf numFmtId="0" fontId="40" fillId="4" borderId="25" xfId="0" applyFont="1" applyFill="1" applyBorder="1" applyAlignment="1">
      <alignment horizontal="center" vertical="center"/>
    </xf>
    <xf numFmtId="0" fontId="40" fillId="4" borderId="26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right" vertical="center"/>
    </xf>
    <xf numFmtId="0" fontId="8" fillId="0" borderId="52" xfId="0" applyFont="1" applyBorder="1" applyAlignment="1"/>
    <xf numFmtId="164" fontId="16" fillId="9" borderId="53" xfId="0" applyNumberFormat="1" applyFont="1" applyFill="1" applyBorder="1" applyAlignment="1">
      <alignment horizontal="center" vertical="center"/>
    </xf>
    <xf numFmtId="0" fontId="8" fillId="0" borderId="54" xfId="0" applyFont="1" applyBorder="1" applyAlignment="1"/>
    <xf numFmtId="164" fontId="18" fillId="4" borderId="70" xfId="0" applyNumberFormat="1" applyFont="1" applyFill="1" applyBorder="1" applyAlignment="1">
      <alignment horizontal="center" vertical="center"/>
    </xf>
    <xf numFmtId="0" fontId="8" fillId="0" borderId="74" xfId="0" applyFont="1" applyBorder="1" applyAlignment="1"/>
    <xf numFmtId="10" fontId="18" fillId="4" borderId="71" xfId="0" applyNumberFormat="1" applyFont="1" applyFill="1" applyBorder="1" applyAlignment="1">
      <alignment horizontal="center" vertical="center"/>
    </xf>
    <xf numFmtId="0" fontId="8" fillId="0" borderId="75" xfId="0" applyFont="1" applyBorder="1" applyAlignment="1"/>
    <xf numFmtId="0" fontId="59" fillId="27" borderId="113" xfId="8" applyFont="1" applyFill="1" applyAlignment="1">
      <alignment horizontal="center" vertical="center"/>
    </xf>
    <xf numFmtId="0" fontId="59" fillId="27" borderId="152" xfId="8" applyFont="1" applyFill="1" applyBorder="1" applyAlignment="1">
      <alignment horizontal="center" vertical="center"/>
    </xf>
    <xf numFmtId="178" fontId="102" fillId="0" borderId="113" xfId="31" applyFont="1" applyAlignment="1">
      <alignment horizontal="center" vertical="center"/>
    </xf>
    <xf numFmtId="178" fontId="103" fillId="0" borderId="113" xfId="31" applyFont="1" applyAlignment="1">
      <alignment horizontal="center" vertical="center"/>
    </xf>
    <xf numFmtId="178" fontId="74" fillId="27" borderId="113" xfId="2" applyNumberFormat="1" applyFont="1" applyFill="1" applyAlignment="1">
      <alignment horizontal="center" vertical="center"/>
    </xf>
    <xf numFmtId="0" fontId="24" fillId="0" borderId="113" xfId="2" applyFont="1" applyAlignment="1">
      <alignment horizontal="center" vertical="center"/>
    </xf>
    <xf numFmtId="0" fontId="74" fillId="27" borderId="113" xfId="2" applyFont="1" applyFill="1" applyAlignment="1">
      <alignment horizontal="center" vertical="center"/>
    </xf>
    <xf numFmtId="0" fontId="24" fillId="27" borderId="113" xfId="2" applyFont="1" applyFill="1" applyAlignment="1">
      <alignment horizontal="center"/>
    </xf>
    <xf numFmtId="178" fontId="104" fillId="27" borderId="113" xfId="31" applyFont="1" applyFill="1" applyAlignment="1">
      <alignment horizontal="center" vertical="center"/>
    </xf>
    <xf numFmtId="178" fontId="24" fillId="0" borderId="113" xfId="2" applyNumberFormat="1" applyFont="1" applyAlignment="1">
      <alignment horizontal="center" vertical="center"/>
    </xf>
    <xf numFmtId="1" fontId="36" fillId="0" borderId="113" xfId="2" applyNumberFormat="1" applyFont="1" applyAlignment="1">
      <alignment horizontal="center" vertical="center"/>
    </xf>
    <xf numFmtId="179" fontId="36" fillId="0" borderId="113" xfId="3" applyNumberFormat="1" applyFont="1" applyAlignment="1">
      <alignment horizontal="center" vertical="center"/>
    </xf>
    <xf numFmtId="9" fontId="36" fillId="0" borderId="113" xfId="3" applyFont="1" applyAlignment="1">
      <alignment horizontal="center" vertical="center"/>
    </xf>
    <xf numFmtId="0" fontId="24" fillId="27" borderId="113" xfId="2" applyFont="1" applyFill="1" applyAlignment="1"/>
    <xf numFmtId="178" fontId="24" fillId="0" borderId="113" xfId="2" applyNumberFormat="1" applyFont="1" applyAlignment="1">
      <alignment horizontal="center" vertical="center"/>
    </xf>
    <xf numFmtId="14" fontId="24" fillId="0" borderId="113" xfId="2" applyNumberFormat="1" applyFont="1" applyAlignment="1"/>
    <xf numFmtId="1" fontId="24" fillId="27" borderId="113" xfId="2" applyNumberFormat="1" applyFont="1" applyFill="1" applyAlignment="1"/>
    <xf numFmtId="9" fontId="36" fillId="0" borderId="113" xfId="2" applyNumberFormat="1" applyFont="1" applyAlignment="1">
      <alignment horizontal="center" vertical="center"/>
    </xf>
    <xf numFmtId="0" fontId="36" fillId="0" borderId="113" xfId="2" applyFont="1" applyAlignment="1">
      <alignment horizontal="center" vertical="center"/>
    </xf>
  </cellXfs>
  <cellStyles count="32">
    <cellStyle name="Bueno 2" xfId="5" xr:uid="{2B65DC3D-1600-486B-824E-C83A09601FA4}"/>
    <cellStyle name="Hipervínculo" xfId="12" builtinId="8"/>
    <cellStyle name="Incorrecto 2" xfId="6" xr:uid="{704B59EE-A786-4E06-BD25-699DF6E6EEA1}"/>
    <cellStyle name="Millares 2" xfId="13" xr:uid="{6C137F61-6213-4313-B380-4B4CDA0E3AD1}"/>
    <cellStyle name="Millares 3" xfId="25" xr:uid="{1D3FB1B4-C159-42C3-B1B4-9105DA7FF8D0}"/>
    <cellStyle name="Millares 4" xfId="31" xr:uid="{4F2A0AF3-F6DA-4619-97BC-71771A8F189D}"/>
    <cellStyle name="Moneda 2" xfId="7" xr:uid="{A89266AC-9FD1-4C12-AFF6-2E59CDD16E04}"/>
    <cellStyle name="Moneda 2 2" xfId="20" xr:uid="{CC7E24C2-BCB8-4286-B38E-C7166037A439}"/>
    <cellStyle name="Neutral" xfId="11" builtinId="28"/>
    <cellStyle name="Neutral 2" xfId="24" xr:uid="{A7AB0555-A273-4882-8975-13567BC27645}"/>
    <cellStyle name="Normal" xfId="0" builtinId="0"/>
    <cellStyle name="Normal 10" xfId="26" xr:uid="{BDD5AB4E-3A6C-4B47-8679-29C53EB0132B}"/>
    <cellStyle name="Normal 11" xfId="28" xr:uid="{03E83100-5FDD-4647-8F4A-B1302F5FDF77}"/>
    <cellStyle name="Normal 12" xfId="30" xr:uid="{E364BC21-9ED0-4C36-8B25-AD154DE65FD3}"/>
    <cellStyle name="Normal 2" xfId="4" xr:uid="{5DD3F173-8D8D-484C-A176-C08EC8830C24}"/>
    <cellStyle name="Normal 2 2" xfId="18" xr:uid="{20120C42-5744-4CDA-9012-6F23DDC837AA}"/>
    <cellStyle name="Normal 3" xfId="2" xr:uid="{48A66009-8AB1-4BF3-9454-466434396EE1}"/>
    <cellStyle name="Normal 3 2" xfId="16" xr:uid="{9E085DEE-4AE6-4369-932F-81A46BB4E50A}"/>
    <cellStyle name="Normal 4" xfId="8" xr:uid="{F74805CB-BA41-4F13-B1C0-93C4502FCE8A}"/>
    <cellStyle name="Normal 4 2" xfId="21" xr:uid="{08F8A5A3-D967-46B2-BEDC-6D89398B799A}"/>
    <cellStyle name="Normal 5" xfId="9" xr:uid="{0EA1D05C-2344-42F1-969E-A1D3A95B3B9F}"/>
    <cellStyle name="Normal 5 2" xfId="22" xr:uid="{B4E95C3F-BE4F-4B1F-8814-768BE98BC2E6}"/>
    <cellStyle name="Normal 6" xfId="14" xr:uid="{B4418576-5BFA-450D-86A4-0D8B4C1F9DBE}"/>
    <cellStyle name="Normal 7" xfId="19" xr:uid="{1CA5800A-4064-4194-878B-9B73B9C7CA71}"/>
    <cellStyle name="Normal 8" xfId="29" xr:uid="{D14F266A-DD0D-4B70-BD72-7A8C231ED49E}"/>
    <cellStyle name="Normal 9" xfId="27" xr:uid="{C073325F-15D2-48A1-83C4-21C5616F1EBF}"/>
    <cellStyle name="Porcentaje" xfId="1" builtinId="5"/>
    <cellStyle name="Porcentaje 2" xfId="3" xr:uid="{4249F98B-21BF-4AD5-8025-0884568BC0FB}"/>
    <cellStyle name="Porcentaje 2 2" xfId="17" xr:uid="{E2569DD0-9027-4992-A433-055965B49184}"/>
    <cellStyle name="Porcentaje 3" xfId="10" xr:uid="{D3276AD5-866C-4F96-B433-95862FEDF89A}"/>
    <cellStyle name="Porcentaje 3 2" xfId="23" xr:uid="{526801E6-463D-4D7E-91A6-DE8585B8FC4F}"/>
    <cellStyle name="Porcentaje 4" xfId="15" xr:uid="{13441256-D90E-4F1E-924E-6343AB6D781D}"/>
  </cellStyles>
  <dxfs count="1068"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  <color theme="3" tint="0.39994506668294322"/>
      </font>
    </dxf>
    <dxf>
      <font>
        <b/>
        <i val="0"/>
        <color rgb="FFF86270"/>
      </font>
    </dxf>
    <dxf>
      <font>
        <b/>
        <i val="0"/>
        <color rgb="FF00D661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B050"/>
      </font>
    </dxf>
    <dxf>
      <font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b/>
        <i val="0"/>
      </font>
    </dxf>
    <dxf>
      <font>
        <color rgb="FFFF0000"/>
      </font>
    </dxf>
    <dxf>
      <font>
        <color theme="8" tint="0.59996337778862885"/>
      </font>
    </dxf>
    <dxf>
      <font>
        <b/>
        <i val="0"/>
      </font>
    </dxf>
    <dxf>
      <font>
        <color rgb="FFFF0000"/>
      </font>
    </dxf>
    <dxf>
      <font>
        <b val="0"/>
        <i val="0"/>
      </font>
      <fill>
        <patternFill>
          <bgColor rgb="FFDCF4DE"/>
        </patternFill>
      </fill>
    </dxf>
    <dxf>
      <font>
        <b/>
        <i val="0"/>
      </font>
    </dxf>
    <dxf>
      <font>
        <b val="0"/>
        <i val="0"/>
      </font>
      <fill>
        <patternFill>
          <bgColor rgb="FFFFFFCC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8000"/>
      </font>
      <fill>
        <patternFill patternType="solid">
          <fgColor rgb="FFB7E1CD"/>
          <bgColor rgb="FFB7E1CD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B8043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36666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color theme="8" tint="0.59996337778862885"/>
      </font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59996337778862885"/>
      </font>
    </dxf>
    <dxf>
      <font>
        <b/>
        <i val="0"/>
      </font>
    </dxf>
    <dxf>
      <font>
        <color rgb="FFFF0000"/>
      </font>
    </dxf>
    <dxf>
      <font>
        <color theme="8" tint="0.59996337778862885"/>
      </font>
    </dxf>
    <dxf>
      <font>
        <b/>
        <i val="0"/>
      </font>
    </dxf>
    <dxf>
      <font>
        <color rgb="FFFF0000"/>
      </font>
    </dxf>
    <dxf>
      <font>
        <b val="0"/>
        <i val="0"/>
      </font>
      <fill>
        <patternFill>
          <bgColor rgb="FFDCF4DE"/>
        </patternFill>
      </fill>
    </dxf>
    <dxf>
      <font>
        <b/>
        <i val="0"/>
      </font>
    </dxf>
    <dxf>
      <font>
        <b val="0"/>
        <i val="0"/>
      </font>
      <fill>
        <patternFill>
          <bgColor rgb="FFFFFFCC"/>
        </patternFill>
      </fill>
    </dxf>
    <dxf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8000"/>
      </font>
      <fill>
        <patternFill patternType="solid">
          <fgColor rgb="FFB7E1CD"/>
          <bgColor rgb="FFB7E1CD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B8043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36666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CF4DE"/>
      <color rgb="FFF4D8E1"/>
      <color rgb="FFFFFF99"/>
      <color rgb="FFFFCCCC"/>
      <color rgb="FFFFFFFF"/>
      <color rgb="FFDBF5E9"/>
      <color rgb="FFFFFF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9990-74C5-4F59-ACCA-D6F0E77B8F0D}">
  <sheetPr>
    <tabColor rgb="FFFF0000"/>
  </sheetPr>
  <dimension ref="A1:GT537"/>
  <sheetViews>
    <sheetView showGridLines="0" topLeftCell="A13" zoomScale="90" zoomScaleNormal="90" workbookViewId="0">
      <selection activeCell="U47" sqref="U47"/>
    </sheetView>
  </sheetViews>
  <sheetFormatPr baseColWidth="10" defaultColWidth="14.42578125" defaultRowHeight="15" customHeight="1" outlineLevelCol="1" x14ac:dyDescent="0.2"/>
  <cols>
    <col min="1" max="1" width="5.7109375" style="168" bestFit="1" customWidth="1"/>
    <col min="2" max="2" width="5.7109375" bestFit="1" customWidth="1"/>
    <col min="3" max="3" width="9.140625" bestFit="1" customWidth="1"/>
    <col min="4" max="4" width="8.28515625" bestFit="1" customWidth="1"/>
    <col min="5" max="6" width="12.42578125" style="281" bestFit="1" customWidth="1"/>
    <col min="7" max="7" width="8.85546875" bestFit="1" customWidth="1" outlineLevel="1"/>
    <col min="8" max="8" width="10.140625" bestFit="1" customWidth="1" outlineLevel="1"/>
    <col min="9" max="9" width="12.42578125" bestFit="1" customWidth="1" outlineLevel="1"/>
    <col min="10" max="11" width="5.7109375" bestFit="1" customWidth="1"/>
    <col min="12" max="12" width="7.85546875" style="168" customWidth="1"/>
    <col min="13" max="13" width="6.28515625" style="168" bestFit="1" customWidth="1"/>
    <col min="14" max="14" width="6.85546875" bestFit="1" customWidth="1"/>
    <col min="15" max="15" width="9.85546875" bestFit="1" customWidth="1"/>
    <col min="16" max="16" width="10.140625" bestFit="1" customWidth="1"/>
    <col min="17" max="17" width="9.42578125" bestFit="1" customWidth="1"/>
    <col min="18" max="18" width="3.7109375" customWidth="1"/>
    <col min="19" max="19" width="6.5703125" style="205" bestFit="1" customWidth="1"/>
    <col min="20" max="20" width="5.7109375" customWidth="1"/>
    <col min="21" max="21" width="10.7109375" bestFit="1" customWidth="1"/>
    <col min="22" max="22" width="6.5703125" bestFit="1" customWidth="1" outlineLevel="1"/>
    <col min="23" max="23" width="30.42578125" customWidth="1" outlineLevel="1"/>
    <col min="24" max="24" width="11.85546875" customWidth="1" outlineLevel="1"/>
    <col min="25" max="25" width="7.140625" bestFit="1" customWidth="1" outlineLevel="1"/>
    <col min="26" max="26" width="6.5703125" style="205" customWidth="1" outlineLevel="1"/>
    <col min="27" max="27" width="10.140625" bestFit="1" customWidth="1" outlineLevel="1"/>
    <col min="28" max="29" width="6.5703125" style="205" customWidth="1" outlineLevel="1"/>
    <col min="30" max="30" width="6.7109375" style="205" bestFit="1" customWidth="1" outlineLevel="1"/>
    <col min="31" max="31" width="5.5703125" style="205" bestFit="1" customWidth="1"/>
    <col min="32" max="32" width="5.7109375" customWidth="1"/>
    <col min="33" max="33" width="11.42578125" bestFit="1" customWidth="1"/>
    <col min="34" max="34" width="6.5703125" bestFit="1" customWidth="1" outlineLevel="1"/>
    <col min="35" max="35" width="30.5703125" hidden="1" customWidth="1" outlineLevel="1"/>
    <col min="36" max="36" width="11.42578125" hidden="1" customWidth="1" outlineLevel="1"/>
    <col min="37" max="37" width="7.140625" bestFit="1" customWidth="1" outlineLevel="1"/>
    <col min="38" max="38" width="6.5703125" style="205" bestFit="1" customWidth="1" outlineLevel="1"/>
    <col min="39" max="39" width="10.140625" bestFit="1" customWidth="1" outlineLevel="1"/>
    <col min="40" max="41" width="6.5703125" style="205" customWidth="1" outlineLevel="1"/>
    <col min="42" max="42" width="6.7109375" style="205" bestFit="1" customWidth="1" outlineLevel="1"/>
    <col min="43" max="43" width="3.42578125" customWidth="1"/>
    <col min="44" max="44" width="10.42578125" style="168" bestFit="1" customWidth="1"/>
    <col min="45" max="45" width="5.28515625" style="168" bestFit="1" customWidth="1"/>
    <col min="46" max="46" width="5.7109375" bestFit="1" customWidth="1"/>
    <col min="47" max="47" width="6.140625" style="255" bestFit="1" customWidth="1"/>
    <col min="48" max="48" width="8.5703125" style="205" bestFit="1" customWidth="1"/>
    <col min="49" max="50" width="12.42578125" bestFit="1" customWidth="1"/>
    <col min="51" max="51" width="5.7109375" style="168" bestFit="1" customWidth="1"/>
    <col min="52" max="52" width="5.7109375" bestFit="1" customWidth="1"/>
    <col min="53" max="53" width="10.140625" customWidth="1"/>
    <col min="54" max="54" width="9.28515625" customWidth="1"/>
    <col min="55" max="55" width="12.140625" customWidth="1"/>
    <col min="56" max="56" width="14.5703125" customWidth="1"/>
    <col min="57" max="57" width="10" customWidth="1"/>
    <col min="58" max="58" width="9.28515625" customWidth="1"/>
    <col min="59" max="59" width="9.85546875" customWidth="1"/>
    <col min="60" max="60" width="11.85546875" customWidth="1"/>
    <col min="61" max="61" width="14.5703125" customWidth="1"/>
    <col min="62" max="62" width="5.42578125" customWidth="1"/>
    <col min="63" max="64" width="14" customWidth="1"/>
    <col min="65" max="65" width="14.42578125" customWidth="1"/>
    <col min="66" max="66" width="15.140625" customWidth="1"/>
    <col min="67" max="107" width="11.140625" customWidth="1"/>
    <col min="108" max="108" width="11.140625" hidden="1" customWidth="1" outlineLevel="1"/>
    <col min="109" max="110" width="8.5703125" hidden="1" customWidth="1" outlineLevel="1"/>
    <col min="111" max="111" width="9.5703125" hidden="1" customWidth="1" outlineLevel="1"/>
    <col min="112" max="146" width="8.5703125" hidden="1" customWidth="1" outlineLevel="1"/>
    <col min="147" max="147" width="13.85546875" hidden="1" customWidth="1" outlineLevel="1"/>
    <col min="148" max="148" width="8.5703125" hidden="1" customWidth="1" outlineLevel="1"/>
    <col min="149" max="149" width="17.42578125" hidden="1" customWidth="1" outlineLevel="1"/>
    <col min="150" max="201" width="11.42578125" hidden="1" customWidth="1" outlineLevel="1"/>
    <col min="202" max="202" width="14.42578125" collapsed="1"/>
  </cols>
  <sheetData>
    <row r="1" spans="1:201" ht="7.5" customHeight="1" thickBot="1" x14ac:dyDescent="0.25">
      <c r="A1" s="157"/>
      <c r="B1" s="1"/>
      <c r="C1" s="2"/>
      <c r="D1" s="3"/>
      <c r="E1" s="268"/>
      <c r="F1" s="268"/>
      <c r="G1" s="4"/>
      <c r="H1" s="3"/>
      <c r="I1" s="5"/>
      <c r="J1" s="6"/>
      <c r="K1" s="261"/>
      <c r="L1" s="164"/>
      <c r="M1" s="164"/>
      <c r="N1" s="7"/>
      <c r="O1" s="7"/>
      <c r="P1" s="8"/>
      <c r="Q1" s="7"/>
      <c r="R1" s="6"/>
      <c r="S1" s="204"/>
      <c r="T1" s="9"/>
      <c r="U1" s="10"/>
      <c r="V1" s="10"/>
      <c r="W1" s="261"/>
      <c r="X1" s="10"/>
      <c r="Y1" s="261"/>
      <c r="Z1" s="209"/>
      <c r="AA1" s="10"/>
      <c r="AB1" s="209"/>
      <c r="AC1" s="238"/>
      <c r="AD1" s="238"/>
      <c r="AE1" s="218"/>
      <c r="AF1" s="7"/>
      <c r="AG1" s="7"/>
      <c r="AH1" s="7"/>
      <c r="AI1" s="261"/>
      <c r="AJ1" s="7"/>
      <c r="AK1" s="261"/>
      <c r="AL1" s="216"/>
      <c r="AM1" s="7"/>
      <c r="AN1" s="216"/>
      <c r="AO1" s="238"/>
      <c r="AP1" s="238"/>
      <c r="AQ1" s="6"/>
      <c r="AR1" s="234"/>
      <c r="AS1" s="219"/>
      <c r="AT1" s="11"/>
      <c r="AU1" s="115"/>
      <c r="AV1" s="256"/>
      <c r="AW1" s="12"/>
      <c r="AX1" s="12"/>
      <c r="AY1" s="223"/>
      <c r="AZ1" s="11"/>
      <c r="BA1" s="11"/>
      <c r="BB1" s="11"/>
      <c r="BC1" s="12"/>
      <c r="BD1" s="12"/>
      <c r="BE1" s="13"/>
      <c r="BF1" s="11"/>
      <c r="BG1" s="11"/>
      <c r="BH1" s="12"/>
      <c r="BI1" s="12"/>
      <c r="BJ1" s="6"/>
      <c r="BK1" s="7"/>
      <c r="BL1" s="7"/>
      <c r="BM1" s="7"/>
      <c r="BN1" s="7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</row>
    <row r="2" spans="1:201" s="200" customFormat="1" ht="11.25" thickBot="1" x14ac:dyDescent="0.2">
      <c r="A2" s="169" t="s">
        <v>0</v>
      </c>
      <c r="B2" s="170" t="s">
        <v>1</v>
      </c>
      <c r="C2" s="171" t="s">
        <v>2</v>
      </c>
      <c r="D2" s="172" t="s">
        <v>3</v>
      </c>
      <c r="E2" s="269" t="s">
        <v>4</v>
      </c>
      <c r="F2" s="282" t="s">
        <v>5</v>
      </c>
      <c r="G2" s="173" t="s">
        <v>6</v>
      </c>
      <c r="H2" s="174" t="s">
        <v>7</v>
      </c>
      <c r="I2" s="175" t="s">
        <v>8</v>
      </c>
      <c r="J2" s="175" t="s">
        <v>206</v>
      </c>
      <c r="K2" s="175" t="s">
        <v>207</v>
      </c>
      <c r="L2" s="505">
        <f>I76</f>
        <v>0</v>
      </c>
      <c r="M2" s="506"/>
      <c r="N2" s="177" t="s">
        <v>9</v>
      </c>
      <c r="O2" s="178" t="s">
        <v>10</v>
      </c>
      <c r="P2" s="179" t="s">
        <v>205</v>
      </c>
      <c r="Q2" s="180" t="s">
        <v>204</v>
      </c>
      <c r="R2" s="181"/>
      <c r="S2" s="296" t="s">
        <v>55</v>
      </c>
      <c r="T2" s="182" t="s">
        <v>1</v>
      </c>
      <c r="U2" s="183" t="s">
        <v>2</v>
      </c>
      <c r="V2" s="182">
        <v>3</v>
      </c>
      <c r="W2" s="182"/>
      <c r="X2" s="182" t="s">
        <v>11</v>
      </c>
      <c r="Y2" s="182" t="s">
        <v>234</v>
      </c>
      <c r="Z2" s="210" t="s">
        <v>12</v>
      </c>
      <c r="AA2" s="182" t="s">
        <v>13</v>
      </c>
      <c r="AB2" s="210" t="s">
        <v>14</v>
      </c>
      <c r="AC2" s="182" t="s">
        <v>235</v>
      </c>
      <c r="AD2" s="210" t="s">
        <v>208</v>
      </c>
      <c r="AE2" s="295" t="s">
        <v>218</v>
      </c>
      <c r="AF2" s="182" t="s">
        <v>1</v>
      </c>
      <c r="AG2" s="183" t="s">
        <v>2</v>
      </c>
      <c r="AH2" s="182" t="s">
        <v>209</v>
      </c>
      <c r="AI2" s="182"/>
      <c r="AJ2" s="182" t="s">
        <v>11</v>
      </c>
      <c r="AK2" s="182" t="s">
        <v>234</v>
      </c>
      <c r="AL2" s="210" t="s">
        <v>12</v>
      </c>
      <c r="AM2" s="182" t="s">
        <v>13</v>
      </c>
      <c r="AN2" s="210" t="s">
        <v>14</v>
      </c>
      <c r="AO2" s="182" t="s">
        <v>235</v>
      </c>
      <c r="AP2" s="210" t="s">
        <v>208</v>
      </c>
      <c r="AQ2" s="176"/>
      <c r="AR2" s="184" t="s">
        <v>15</v>
      </c>
      <c r="AS2" s="185" t="s">
        <v>0</v>
      </c>
      <c r="AT2" s="186" t="s">
        <v>1</v>
      </c>
      <c r="AU2" s="253" t="s">
        <v>2</v>
      </c>
      <c r="AV2" s="257" t="s">
        <v>3</v>
      </c>
      <c r="AW2" s="187" t="s">
        <v>4</v>
      </c>
      <c r="AX2" s="188" t="s">
        <v>5</v>
      </c>
      <c r="AY2" s="220" t="s">
        <v>0</v>
      </c>
      <c r="AZ2" s="186" t="s">
        <v>1</v>
      </c>
      <c r="BA2" s="189" t="s">
        <v>2</v>
      </c>
      <c r="BB2" s="190" t="s">
        <v>3</v>
      </c>
      <c r="BC2" s="187" t="s">
        <v>4</v>
      </c>
      <c r="BD2" s="188" t="s">
        <v>5</v>
      </c>
      <c r="BE2" s="185" t="s">
        <v>0</v>
      </c>
      <c r="BF2" s="186" t="s">
        <v>1</v>
      </c>
      <c r="BG2" s="172" t="s">
        <v>16</v>
      </c>
      <c r="BH2" s="187" t="s">
        <v>4</v>
      </c>
      <c r="BI2" s="188" t="s">
        <v>5</v>
      </c>
      <c r="BJ2" s="191"/>
      <c r="BK2" s="538" t="s">
        <v>17</v>
      </c>
      <c r="BL2" s="539"/>
      <c r="BM2" s="539"/>
      <c r="BN2" s="540"/>
      <c r="BO2" s="18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1"/>
      <c r="CR2" s="191"/>
      <c r="CS2" s="191"/>
      <c r="CT2" s="191"/>
      <c r="CU2" s="191"/>
      <c r="CV2" s="191"/>
      <c r="CW2" s="191"/>
      <c r="CX2" s="191"/>
      <c r="CY2" s="191"/>
      <c r="CZ2" s="191"/>
      <c r="DA2" s="191"/>
      <c r="DB2" s="191"/>
      <c r="DC2" s="176"/>
      <c r="DD2" s="192" t="s">
        <v>10</v>
      </c>
      <c r="DE2" s="193" t="s">
        <v>18</v>
      </c>
      <c r="DF2" s="193" t="s">
        <v>19</v>
      </c>
      <c r="DG2" s="193" t="s">
        <v>20</v>
      </c>
      <c r="DH2" s="193" t="s">
        <v>21</v>
      </c>
      <c r="DI2" s="193" t="s">
        <v>22</v>
      </c>
      <c r="DJ2" s="193" t="s">
        <v>23</v>
      </c>
      <c r="DK2" s="193" t="s">
        <v>24</v>
      </c>
      <c r="DL2" s="193" t="s">
        <v>25</v>
      </c>
      <c r="DM2" s="193" t="s">
        <v>26</v>
      </c>
      <c r="DN2" s="193" t="s">
        <v>27</v>
      </c>
      <c r="DO2" s="193" t="s">
        <v>28</v>
      </c>
      <c r="DP2" s="193" t="s">
        <v>29</v>
      </c>
      <c r="DQ2" s="193" t="s">
        <v>30</v>
      </c>
      <c r="DR2" s="193" t="s">
        <v>31</v>
      </c>
      <c r="DS2" s="193" t="s">
        <v>32</v>
      </c>
      <c r="DT2" s="193" t="s">
        <v>33</v>
      </c>
      <c r="DU2" s="193" t="s">
        <v>34</v>
      </c>
      <c r="DV2" s="193" t="s">
        <v>35</v>
      </c>
      <c r="DW2" s="193" t="s">
        <v>36</v>
      </c>
      <c r="DX2" s="193" t="s">
        <v>37</v>
      </c>
      <c r="DY2" s="193" t="s">
        <v>38</v>
      </c>
      <c r="DZ2" s="193" t="s">
        <v>39</v>
      </c>
      <c r="EA2" s="193" t="s">
        <v>40</v>
      </c>
      <c r="EB2" s="193" t="s">
        <v>41</v>
      </c>
      <c r="EC2" s="193" t="s">
        <v>42</v>
      </c>
      <c r="ED2" s="193" t="s">
        <v>43</v>
      </c>
      <c r="EE2" s="193" t="s">
        <v>44</v>
      </c>
      <c r="EF2" s="193" t="s">
        <v>45</v>
      </c>
      <c r="EG2" s="193" t="s">
        <v>46</v>
      </c>
      <c r="EH2" s="193" t="s">
        <v>47</v>
      </c>
      <c r="EI2" s="193" t="s">
        <v>48</v>
      </c>
      <c r="EJ2" s="193" t="s">
        <v>49</v>
      </c>
      <c r="EK2" s="193" t="s">
        <v>50</v>
      </c>
      <c r="EL2" s="193" t="s">
        <v>51</v>
      </c>
      <c r="EM2" s="193" t="s">
        <v>52</v>
      </c>
      <c r="EN2" s="194"/>
      <c r="EO2" s="194" t="s">
        <v>53</v>
      </c>
      <c r="EP2" s="195"/>
      <c r="EQ2" s="196" t="s">
        <v>54</v>
      </c>
      <c r="ER2" s="197"/>
      <c r="ES2" s="198" t="s">
        <v>53</v>
      </c>
      <c r="ET2" s="199"/>
      <c r="EU2" s="192" t="s">
        <v>10</v>
      </c>
      <c r="EV2" s="193" t="s">
        <v>18</v>
      </c>
      <c r="EW2" s="193" t="s">
        <v>19</v>
      </c>
      <c r="EX2" s="193" t="s">
        <v>20</v>
      </c>
      <c r="EY2" s="193" t="s">
        <v>21</v>
      </c>
      <c r="EZ2" s="193" t="s">
        <v>22</v>
      </c>
      <c r="FA2" s="193" t="s">
        <v>23</v>
      </c>
      <c r="FB2" s="193" t="s">
        <v>24</v>
      </c>
      <c r="FC2" s="193" t="s">
        <v>25</v>
      </c>
      <c r="FD2" s="193" t="s">
        <v>26</v>
      </c>
      <c r="FE2" s="193" t="s">
        <v>27</v>
      </c>
      <c r="FF2" s="193" t="s">
        <v>28</v>
      </c>
      <c r="FG2" s="193" t="s">
        <v>29</v>
      </c>
      <c r="FH2" s="193" t="s">
        <v>30</v>
      </c>
      <c r="FI2" s="193" t="s">
        <v>31</v>
      </c>
      <c r="FJ2" s="193" t="s">
        <v>32</v>
      </c>
      <c r="FK2" s="193" t="s">
        <v>33</v>
      </c>
      <c r="FL2" s="193" t="s">
        <v>34</v>
      </c>
      <c r="FM2" s="193" t="s">
        <v>35</v>
      </c>
      <c r="FN2" s="193" t="s">
        <v>36</v>
      </c>
      <c r="FO2" s="193" t="s">
        <v>37</v>
      </c>
      <c r="FP2" s="193" t="s">
        <v>38</v>
      </c>
      <c r="FQ2" s="193" t="s">
        <v>39</v>
      </c>
      <c r="FR2" s="193" t="s">
        <v>40</v>
      </c>
      <c r="FS2" s="193" t="s">
        <v>41</v>
      </c>
      <c r="FT2" s="193" t="s">
        <v>42</v>
      </c>
      <c r="FU2" s="193" t="s">
        <v>43</v>
      </c>
      <c r="FV2" s="193" t="s">
        <v>44</v>
      </c>
      <c r="FW2" s="193" t="s">
        <v>45</v>
      </c>
      <c r="FX2" s="193" t="s">
        <v>46</v>
      </c>
      <c r="FY2" s="193" t="s">
        <v>47</v>
      </c>
      <c r="FZ2" s="193" t="s">
        <v>48</v>
      </c>
      <c r="GA2" s="193" t="s">
        <v>49</v>
      </c>
      <c r="GB2" s="193" t="s">
        <v>50</v>
      </c>
      <c r="GC2" s="193" t="s">
        <v>51</v>
      </c>
      <c r="GD2" s="193" t="s">
        <v>52</v>
      </c>
      <c r="GE2" s="194"/>
      <c r="GF2" s="194" t="s">
        <v>53</v>
      </c>
      <c r="GG2" s="195"/>
      <c r="GH2" s="196" t="s">
        <v>54</v>
      </c>
      <c r="GI2" s="197"/>
      <c r="GJ2" s="198" t="s">
        <v>53</v>
      </c>
      <c r="GK2" s="199"/>
      <c r="GL2" s="199"/>
      <c r="GM2" s="199"/>
      <c r="GN2" s="199"/>
      <c r="GO2" s="199"/>
      <c r="GP2" s="199"/>
      <c r="GQ2" s="199"/>
      <c r="GR2" s="199"/>
      <c r="GS2" s="199"/>
    </row>
    <row r="3" spans="1:201" ht="15.75" x14ac:dyDescent="0.2">
      <c r="A3" s="362" t="s">
        <v>243</v>
      </c>
      <c r="B3" s="321"/>
      <c r="C3" s="334"/>
      <c r="D3" s="347"/>
      <c r="E3" s="270">
        <f t="shared" ref="E3:E72" si="0">+B3*D3*-100</f>
        <v>0</v>
      </c>
      <c r="F3" s="283">
        <f t="shared" ref="F3:F66" si="1">IF(B3&gt;0,+B3*D3*(1+($Q$53+0.002)*1.21)*-100,B3*D3*(1-($Q$53+0.002)*1.21)*-100)</f>
        <v>0</v>
      </c>
      <c r="G3" s="15" t="str">
        <f>IFERROR(VLOOKUP(C3,$U$3:$AD$50,7,0),"")</f>
        <v/>
      </c>
      <c r="H3" s="16">
        <f>IFERROR(+G3*B3*-100,0)</f>
        <v>0</v>
      </c>
      <c r="I3" s="201">
        <f t="shared" ref="I3:I72" si="2">+IF(G3="",0,(F3-H3))</f>
        <v>0</v>
      </c>
      <c r="J3" s="251"/>
      <c r="K3" s="121"/>
      <c r="L3" s="323"/>
      <c r="M3" s="323"/>
      <c r="N3" s="155"/>
      <c r="O3" s="142">
        <f t="shared" ref="O3:O17" si="3">+O4*(1-$Q$42)</f>
        <v>0</v>
      </c>
      <c r="P3" s="18">
        <f t="shared" ref="P3:P34" si="4">ES3</f>
        <v>0</v>
      </c>
      <c r="Q3" s="225">
        <f t="shared" ref="Q3:Q34" ca="1" si="5">GJ3</f>
        <v>0</v>
      </c>
      <c r="R3" s="19"/>
      <c r="S3" s="363" t="str">
        <f t="shared" ref="S3:S9" si="6">IF(AA3&gt;0,ABS((U3+AA3)),"")</f>
        <v/>
      </c>
      <c r="T3" s="20">
        <f t="shared" ref="T3:T42" si="7">SUMIFS(AT:AT,AU:AU,U3)</f>
        <v>0</v>
      </c>
      <c r="U3" s="404">
        <v>12454</v>
      </c>
      <c r="V3" s="267">
        <f t="shared" ref="V3:V42" ca="1" si="8">IFERROR((NORMSDIST(((LN($O$18/$U3)+($Q$48+($Q$46^2)/2)*$Q$51)/($Q$46*SQRT($Q$51))))*$O$18-NORMSDIST((((LN($O$18/$U3)+($Q$48+($Q$46^2)/2)*$Q$51)/($Q$46*SQRT($Q$51)))-$Q$46*SQRT(($Q$51))))*$U3*EXP(-$Q$48*$Q$51)),0)</f>
        <v>0</v>
      </c>
      <c r="W3" s="364" t="str">
        <f>+IF(U3&lt;&gt;"",IF(LEN(U3)=1,CONCATENATE("MERV - XMEV - ",$O$43,"C",U3,".00",$Q$43," - 24hs"),IF(LEN(U3)=2,CONCATENATE("MERV - XMEV - ",$O$43,"C",U3,".0",$Q$43," - 24hs"),+IF(AND(LEN(U3)=3,U3&lt;10),CONCATENATE("MERV - XMEV - ",$O$43,"C",REPLACE(TEXT(U3,"0,00"),2,1,"."),$Q$43," - 24hs"),+IF(AND(LEN(U3)=3,U3&gt;=100),CONCATENATE("MERV - XMEV - ",$O$43,"C",U3,".",$Q$43," - 24hs"),+IF(AND(LEN(U3)=4,U3&gt;100),CONCATENATE("MERV - XMEV - ",$O$43,"C",U3,MID($Q$43,1,1)," - 24hs"),+IF(AND(LEN(U3)=5,U3&gt;100),CONCATENATE("MERV - XMEV - ",$O$43,"C",U3,MID($Q$43,1,1)," - 24hs"),+IF(AND(LEN(U3)=6,U3&lt;100),CONCATENATE("MERV - XMEV - ",$O$43,"C",MID($Q$43,1,1)," - 24hs"),+IF(AND(LEN(U3)=6,U3&gt;100),CONCATENATE("MERV - XMEV - ",$O$43,"C",U3*100,MID($Q$43,1,1)),+IF(AND(LEN(U3)=7,U3&gt;100),CONCATENATE("MERV - XMEV - ",$O$43,"C",REPLACE(TEXT(U3,",00"),3,1,""),U3*100,MID($Q$43,1,1)),0))))))))),"")</f>
        <v>MERV - XMEV - GFGC12454A - 24hs</v>
      </c>
      <c r="X3" s="364" t="str">
        <f t="shared" ref="X3:X17" si="9">+IF(U3&lt;&gt;"",IF(LEN(U3)=1,CONCATENATE(,$O$43,"C",U3,".00",$Q$43),IF(LEN(U3)=2,CONCATENATE($O$43,"C",U3,".0",$Q$43),+IF(AND(LEN(U3)=3,U3&lt;10),CONCATENATE($O$43,"C",REPLACE(TEXT(U3,"0,00"),2,1,"."),$Q$43),+IF(AND(LEN(U3)=3,U3&gt;=100),CONCATENATE($O$43,"C",U3,".",$Q$43),+IF(AND(LEN(U3)=4,U3&gt;100),CONCATENATE($O$43,"C",U3,MID($Q$43,1,1)),+IF(AND(LEN(U3)=5,U3&gt;100),CONCATENATE($O$43,"C",U3,MID($Q$43,2,2)),+IF(AND(LEN(U3)=6,U3&lt;100),CONCATENATE($O$43,"C",MID($Q$43,1,1)),+IF(AND(LEN(U3)=6,U3&gt;100),CONCATENATE($O$43,"C",U3*100,MID($Q$43,1,1)),+IF(AND(LEN(U3)=7,U3&gt;100),CONCATENATE($O$43,"C",REPLACE(TEXT(U3,",00"),3,1,""),U3*100,MID($Q$43,1,1)),0))))))))),"")</f>
        <v>GFGC12454G</v>
      </c>
      <c r="Y3" s="365">
        <f>IFERROR(VLOOKUP($X3,HomeBroker!$A$2:$F$368,2,0),0)</f>
        <v>0</v>
      </c>
      <c r="Z3" s="409">
        <f>IFERROR(VLOOKUP($X3,HomeBroker!$A$2:$F$368,3,0),0)</f>
        <v>0</v>
      </c>
      <c r="AA3" s="407">
        <f>IFERROR(VLOOKUP($X3,HomeBroker!$A$2:$F$396,6,0),0)</f>
        <v>0</v>
      </c>
      <c r="AB3" s="409">
        <f>IFERROR(VLOOKUP($X3,HomeBroker!$A$2:$F$368,4,0),0)</f>
        <v>0</v>
      </c>
      <c r="AC3" s="365">
        <f>IFERROR(VLOOKUP($X3,HomeBroker!$A$2:$F$368,5,0),0)</f>
        <v>0</v>
      </c>
      <c r="AD3" s="368">
        <f>IFERROR(VLOOKUP($X3,HomeBroker!$A$2:$M$396,13,0),0)</f>
        <v>0</v>
      </c>
      <c r="AE3" s="369" t="str">
        <f t="shared" ref="AE3:AE42" si="10">IF(AM3&gt;0,ABS($O$18-(AG3-AM3)),"")</f>
        <v/>
      </c>
      <c r="AF3" s="20">
        <f t="shared" ref="AF3:AF42" si="11">SUMIFS(AZ:AZ,BA:BA,AG3)</f>
        <v>0</v>
      </c>
      <c r="AG3" s="404">
        <f>U3</f>
        <v>12454</v>
      </c>
      <c r="AH3" s="267">
        <f t="shared" ref="AH3:AH42" ca="1" si="12">IFERROR((NORMSDIST(-(((LN($O$18/$AG3)+($Q$48+($Q$47^2)/2)*$Q$51)/($Q$47*SQRT($Q$51)))-$Q$47*SQRT($Q$51)))*$AG3*EXP(-$Q$48*$Q$51)-NORMSDIST(-((LN($O$18/$AG3)+($Q$48+($Q$47^2)/2)*$Q$51)/($Q$47*SQRT($Q$51))))*$O$18),0)</f>
        <v>0</v>
      </c>
      <c r="AI3" s="364" t="str">
        <f>+IF(AG3&lt;&gt;"",IF(LEN(AG3)=1,CONCATENATE("MERV - XMEV - ",$O$43,"V",AG3,".00",$Q$43," - 24hs"),IF(LEN(AG3)=2,CONCATENATE("MERV - XMEV - ",$O$43,"V",AG3,".0",$Q$43," - 24hs"),+IF(AND(LEN(AG3)=3,AG3&lt;10),CONCATENATE("MERV - XMEV - ",$O$43,"V",REPLACE(TEXT(AG3,"0,00"),2,1,"."),$Q$43," - 24hs"),+IF(AND(LEN(AG3)=3,AG3&gt;=100),CONCATENATE("MERV - XMEV - ",$O$43,"V",AG3,".",$Q$43," - 24hs"),+IF(AND(LEN(AG3)=4,AG3&gt;100),CONCATENATE("MERV - XMEV - ",$O$43,"V",AG3,MID($Q$43,1,1)," - 24hs"),+IF(AND(LEN(AG3)=5,AG3&gt;100),CONCATENATE("MERV - XMEV - ",$O$43,"V",AG3,MID($Q$43,1,1)," - 24hs"),+IF(AND(LEN(AG3)=6,AG3&lt;100),CONCATENATE("MERV - XMEV - ",$O$43,"V",MID($Q$43,1,1)," - 24hs"),+IF(AND(LEN(AG3)=6,AG3&gt;100),CONCATENATE("MERV - XMEV - ",$O$43,"V",AG3*100,MID($Q$43,1,1)),+IF(AND(LEN(AG3)=7,AG3&gt;100),CONCATENATE("MERV - XMEV - ",$O$43,"V",REPLACE(TEXT(AG3,",00"),3,1,""),AG3*100,MID($Q$43,1,1)),0))))))))),"")</f>
        <v>MERV - XMEV - GFGV12454A - 24hs</v>
      </c>
      <c r="AJ3" s="364" t="str">
        <f t="shared" ref="AJ3:AJ16" si="13">+IF(AG3&lt;&gt;"",IF(LEN(AG3)=1,CONCATENATE(,$O$43,"V",AG3,".00",$Q$43),IF(LEN(AG3)=2,CONCATENATE($O$43,"V",AG3,".0",$Q$43),+IF(AND(LEN(AG3)=3,AG3&lt;10),CONCATENATE($O$43,"V",REPLACE(TEXT(AG3,"0,00"),2,1,"."),$Q$43),+IF(AND(LEN(AG3)=3,AG3&gt;=100),CONCATENATE($O$43,"V",AG3,".",$Q$43),+IF(AND(LEN(AG3)=4,AG3&gt;100),CONCATENATE($O$43,"V",AG3,MID($Q$43,1,1)),+IF(AND(LEN(AG3)=5,AG3&gt;100),CONCATENATE($O$43,"V",AG3,MID($Q$43,2,2)),+IF(AND(LEN(AG3)=6,AG3&lt;100),CONCATENATE($O$43,"V",MID($Q$43,2,2)),+IF(AND(LEN(AG3)=6,AG3&gt;100),CONCATENATE($O$43,"V",AG3*100,MID($Q$43,1,1)),+IF(AND(LEN(AG3)=7,AG3&gt;100),CONCATENATE($O$43,"V",REPLACE(TEXT(AG3,",00"),3,1,""),AG3*100,MID($Q$43,1,1)),0))))))))),"")</f>
        <v>GFGV12454G</v>
      </c>
      <c r="AK3" s="365">
        <f>IFERROR(VLOOKUP($AJ3,HomeBroker!$A$2:$F$368,2,0),0)</f>
        <v>0</v>
      </c>
      <c r="AL3" s="409">
        <f>IFERROR(VLOOKUP($AJ3,HomeBroker!$A$2:$F$368,3,0),0)</f>
        <v>0</v>
      </c>
      <c r="AM3" s="407">
        <f>IFERROR(VLOOKUP($AJ3,HomeBroker!$A$2:$F$396,6,0),0)</f>
        <v>0</v>
      </c>
      <c r="AN3" s="409">
        <f>IFERROR(VLOOKUP($AJ3,HomeBroker!$A$2:$F$368,4,0),0)</f>
        <v>0</v>
      </c>
      <c r="AO3" s="365">
        <f>IFERROR(VLOOKUP($AJ3,HomeBroker!$A$2:$F$368,5,0),0)</f>
        <v>0</v>
      </c>
      <c r="AP3" s="368">
        <f>IFERROR(VLOOKUP($AJ3,HomeBroker!$A$2:$M$396,13,0),0)</f>
        <v>0</v>
      </c>
      <c r="AQ3" s="17"/>
      <c r="AR3" s="370"/>
      <c r="AS3" s="371" t="s">
        <v>55</v>
      </c>
      <c r="AT3" s="54"/>
      <c r="AU3" s="47"/>
      <c r="AV3" s="258"/>
      <c r="AW3" s="22">
        <f t="shared" ref="AW3:AW257" si="14">+AT3*AV3*-100</f>
        <v>0</v>
      </c>
      <c r="AX3" s="23">
        <f t="shared" ref="AX3:AX257" si="15">IF(AT3&gt;0,+AT3*AV3*(1+($Q$53+0.002)*1.21)*-100,AT3*AV3*(1-($Q$53+0.002)*1.21)*-100)</f>
        <v>0</v>
      </c>
      <c r="AY3" s="372" t="s">
        <v>56</v>
      </c>
      <c r="AZ3" s="54"/>
      <c r="BA3" s="24"/>
      <c r="BB3" s="48"/>
      <c r="BC3" s="25">
        <f t="shared" ref="BC3:BC257" si="16">+AZ3*BB3*-100</f>
        <v>0</v>
      </c>
      <c r="BD3" s="26">
        <f t="shared" ref="BD3:BD257" si="17">IF(AZ3&gt;0,+AZ3*BB3*(1+($Q$53+0.002)*1.21)*-100,AZ3*BB3*(1-($Q$53+0.002)*1.21)*-100)</f>
        <v>0</v>
      </c>
      <c r="BE3" s="373" t="s">
        <v>57</v>
      </c>
      <c r="BF3" s="54"/>
      <c r="BG3" s="48"/>
      <c r="BH3" s="28">
        <f t="shared" ref="BH3:BH257" si="18">-BG3*BF3</f>
        <v>0</v>
      </c>
      <c r="BI3" s="29">
        <f t="shared" ref="BI3:BI257" si="19">IF(BF3&gt;0,-BG3*(1+($Q$52+0.0008)*1.21)*BF3,-BG3*(1-($Q$52+0.0008)*1.21)*BF3)</f>
        <v>0</v>
      </c>
      <c r="BJ3" s="6"/>
      <c r="BK3" s="541" t="s">
        <v>58</v>
      </c>
      <c r="BL3" s="542"/>
      <c r="BM3" s="543">
        <f>O18</f>
        <v>0</v>
      </c>
      <c r="BN3" s="544"/>
      <c r="BO3" s="19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17"/>
      <c r="DD3" s="30">
        <f t="shared" ref="DD3:DD34" si="20">O3</f>
        <v>0</v>
      </c>
      <c r="DE3" s="31">
        <f t="shared" ref="DE3:DE34" si="21">IF($DD3&gt;$C$3,$B$3*100*($DD3-$C$3),0)</f>
        <v>0</v>
      </c>
      <c r="DF3" s="31">
        <f t="shared" ref="DF3:DF34" si="22">IF($DD3&gt;$C$4,$B$4*100*($DD3-$C$4),0)</f>
        <v>0</v>
      </c>
      <c r="DG3" s="31">
        <f t="shared" ref="DG3:DG34" si="23">IF($DD3&gt;$C$5,$B$5*100*($DD3-$C$5),0)</f>
        <v>0</v>
      </c>
      <c r="DH3" s="31">
        <f t="shared" ref="DH3:DH34" si="24">IF($DD3&gt;$C$6,$B$6*100*($DD3-$C$6),0)</f>
        <v>0</v>
      </c>
      <c r="DI3" s="31">
        <f t="shared" ref="DI3:DI34" si="25">IF($DD3&gt;$C$7,$B$7*100*($DD3-$C$7),0)</f>
        <v>0</v>
      </c>
      <c r="DJ3" s="31">
        <f t="shared" ref="DJ3:DJ34" si="26">IF($DD3&gt;$C$8,$B$8*100*($DD3-$C$8),0)</f>
        <v>0</v>
      </c>
      <c r="DK3" s="31">
        <f t="shared" ref="DK3:DK34" si="27">IF($DD3&gt;$C$9,$B$9*100*($DD3-$C$9),0)</f>
        <v>0</v>
      </c>
      <c r="DL3" s="31">
        <f t="shared" ref="DL3:DL34" si="28">IF($DD3&gt;$C$10,$B$10*100*($DD3-$C$10),0)</f>
        <v>0</v>
      </c>
      <c r="DM3" s="31">
        <f t="shared" ref="DM3:DM34" si="29">IF($DD3&gt;$C$11,$B$11*100*($DD3-$C$11),0)</f>
        <v>0</v>
      </c>
      <c r="DN3" s="31">
        <f t="shared" ref="DN3:DN34" si="30">IF($DD3&gt;$C$12,$B$12*100*($DD3-$C$12),0)</f>
        <v>0</v>
      </c>
      <c r="DO3" s="31">
        <f t="shared" ref="DO3:DO34" si="31">IF($DD3&gt;$C$13,$B$13*100*($DD3-$C$13),0)</f>
        <v>0</v>
      </c>
      <c r="DP3" s="31">
        <f t="shared" ref="DP3:DP34" si="32">IF($DD3&gt;$C$14,$B$14*100*($DD3-$C$14),0)</f>
        <v>0</v>
      </c>
      <c r="DQ3" s="31">
        <f t="shared" ref="DQ3:DQ34" si="33">IF($DD3&gt;$C$15,$B$15*100*($DD3-$C$15),0)</f>
        <v>0</v>
      </c>
      <c r="DR3" s="31">
        <f t="shared" ref="DR3:DR34" si="34">IF($DD3&gt;$C$16,$B$16*100*($DD3-$C$16),0)</f>
        <v>0</v>
      </c>
      <c r="DS3" s="31">
        <f t="shared" ref="DS3:DS34" si="35">IF($DD3&gt;$C$17,$B$17*100*($DD3-$C$17),0)</f>
        <v>0</v>
      </c>
      <c r="DT3" s="31">
        <f t="shared" ref="DT3:DT34" si="36">IF($DD3&gt;$C$18,$B$18*100*($DD3-$C$18),0)</f>
        <v>0</v>
      </c>
      <c r="DU3" s="31">
        <f t="shared" ref="DU3:DU34" si="37">IF($DD3&gt;$C$19,$B$19*100*($DD3-$C$19),0)</f>
        <v>0</v>
      </c>
      <c r="DV3" s="31">
        <f t="shared" ref="DV3:DV34" si="38">IF($DD3&gt;$C$20,$B$20*100*($DD3-$C$20),0)</f>
        <v>0</v>
      </c>
      <c r="DW3" s="31">
        <f t="shared" ref="DW3:DW34" si="39">IF($DD3&gt;$C$21,$B$21*100*($DD3-$C$21),0)</f>
        <v>0</v>
      </c>
      <c r="DX3" s="31">
        <f t="shared" ref="DX3:DX34" si="40">IF($DD3&gt;$C$22,$B$22*100*($DD3-$C$22),0)</f>
        <v>0</v>
      </c>
      <c r="DY3" s="31">
        <f t="shared" ref="DY3:DY34" si="41">IF($DD3&gt;$C$23,$B$23*100*($DD3-$C$23),0)</f>
        <v>0</v>
      </c>
      <c r="DZ3" s="31">
        <f t="shared" ref="DZ3:DZ34" si="42">IF($DD3&gt;$C$24,$B$24*100*($DD3-$C$24),0)</f>
        <v>0</v>
      </c>
      <c r="EA3" s="31">
        <f t="shared" ref="EA3:EA34" si="43">IF($DD3&gt;$C$25,$B$25*100*($DD3-$C$25),0)</f>
        <v>0</v>
      </c>
      <c r="EB3" s="31">
        <f t="shared" ref="EB3:EB34" si="44">IF($DD3&gt;$C$26,$B$26*100*($DD3-$C$26),0)</f>
        <v>0</v>
      </c>
      <c r="EC3" s="31">
        <f t="shared" ref="EC3:EC34" si="45">IF($DD3&gt;$C$27,$B$27*100*($DD3-$C$27),0)</f>
        <v>0</v>
      </c>
      <c r="ED3" s="31">
        <f t="shared" ref="ED3:ED34" si="46">IF($DD3&gt;$C$28,$B$28*100*($DD3-$C$28),0)</f>
        <v>0</v>
      </c>
      <c r="EE3" s="31">
        <f t="shared" ref="EE3:EE34" si="47">IF($DD3&gt;$C$29,$B$29*100*($DD3-$C$29),0)</f>
        <v>0</v>
      </c>
      <c r="EF3" s="31">
        <f t="shared" ref="EF3:EF34" si="48">IF($DD3&gt;$C$30,$B$30*100*($DD3-$C$30),0)</f>
        <v>0</v>
      </c>
      <c r="EG3" s="31">
        <f t="shared" ref="EG3:EG34" si="49">IF($DD3&gt;$C$31,$B$31*100*($DD3-$C$31),0)</f>
        <v>0</v>
      </c>
      <c r="EH3" s="31">
        <f t="shared" ref="EH3:EH34" si="50">IF($DD3&gt;$C$32,$B$32*100*($DD3-$C$32),0)</f>
        <v>0</v>
      </c>
      <c r="EI3" s="31">
        <f t="shared" ref="EI3:EI34" si="51">IF($DD3&gt;$C$33,$B$33*100*($DD3-$C$33),0)</f>
        <v>0</v>
      </c>
      <c r="EJ3" s="31">
        <f t="shared" ref="EJ3:EJ34" si="52">IF($DD3&gt;$C$34,$B$34*100*($DD3-$C$34),0)</f>
        <v>0</v>
      </c>
      <c r="EK3" s="31">
        <f t="shared" ref="EK3:EK34" si="53">IF($DD3&gt;$C$35,$B$35*100*($DD3-$C$35),0)</f>
        <v>0</v>
      </c>
      <c r="EL3" s="31">
        <f t="shared" ref="EL3:EL34" si="54">IF($DD3&gt;$C$36,$B$36*100*($DD3-$C$36),0)</f>
        <v>0</v>
      </c>
      <c r="EM3" s="31">
        <f t="shared" ref="EM3:EM34" si="55">IF($DD3&gt;$C$37,$B$37*100*($DD3-$C$37),0)</f>
        <v>0</v>
      </c>
      <c r="EN3" s="76"/>
      <c r="EO3" s="32">
        <f t="shared" ref="EO3:EO34" si="56">SUM(DE3:EM3)</f>
        <v>0</v>
      </c>
      <c r="EP3" s="33"/>
      <c r="EQ3" s="34">
        <f>Q36</f>
        <v>0</v>
      </c>
      <c r="ER3" s="35"/>
      <c r="ES3" s="36">
        <f t="shared" ref="ES3:ES34" si="57">ROUND($EQ$3+EO3+ES36+ES70+ES103,2)</f>
        <v>0</v>
      </c>
      <c r="ET3" s="14"/>
      <c r="EU3" s="30">
        <f t="shared" ref="EU3:EU34" si="58">$O3</f>
        <v>0</v>
      </c>
      <c r="EV3" s="31">
        <f t="shared" ref="EV3:EV34" ca="1" si="59">IFERROR((NORMSDIST(((LN($EU3/$C$3)+($Q$48+($Q$46^2)/2)*$Q$51)/($Q$46*SQRT($Q$51))))*$EU3-NORMSDIST((((LN($EU3/$C$3)+($Q$48+($Q$46^2)/2)*$Q$51)/($Q$46*SQRT($Q$51)))-$Q$46*SQRT(($Q$51))))*$C$3*EXP(-$Q$48*$Q$51))*$B$3*100,0)</f>
        <v>0</v>
      </c>
      <c r="EW3" s="31">
        <f t="shared" ref="EW3:EW34" ca="1" si="60">IFERROR((NORMSDIST(((LN($EU3/$C$4)+($Q$48+($Q$46^2)/2)*$Q$51)/($Q$46*SQRT($Q$51))))*$EU3-NORMSDIST((((LN($EU3/$C$4)+($Q$48+($Q$46^2)/2)*$Q$51)/($Q$46*SQRT($Q$51)))-$Q$46*SQRT(($Q$51))))*$C$4*EXP(-$Q$48*$Q$51))*$B$4*100,0)</f>
        <v>0</v>
      </c>
      <c r="EX3" s="31">
        <f t="shared" ref="EX3:EX34" ca="1" si="61">IFERROR((NORMSDIST(((LN($EU3/$C$5)+($Q$48+($Q$46^2)/2)*$Q$51)/($Q$46*SQRT($Q$51))))*$EU3-NORMSDIST((((LN($EU3/$C$5)+($Q$48+($Q$46^2)/2)*$Q$51)/($Q$46*SQRT($Q$51)))-$Q$46*SQRT(($Q$51))))*$C$5*EXP(-$Q$48*$Q$51))*$B$5*100,0)</f>
        <v>0</v>
      </c>
      <c r="EY3" s="31">
        <f t="shared" ref="EY3:EY34" ca="1" si="62">IFERROR((NORMSDIST(((LN($EU3/$C$6)+($Q$48+($Q$46^2)/2)*$Q$51)/($Q$46*SQRT($Q$51))))*$EU3-NORMSDIST((((LN($EU3/$C$6)+($Q$48+($Q$46^2)/2)*$Q$51)/($Q$46*SQRT($Q$51)))-$Q$46*SQRT(($Q$51))))*$C$6*EXP(-$Q$48*$Q$51))*$B$6*100,0)</f>
        <v>0</v>
      </c>
      <c r="EZ3" s="31">
        <f t="shared" ref="EZ3:EZ34" ca="1" si="63">IFERROR((NORMSDIST(((LN($EU3/$C$7)+($Q$48+($Q$46^2)/2)*$Q$51)/($Q$46*SQRT($Q$51))))*$EU3-NORMSDIST((((LN($EU3/$C$7)+($Q$48+($Q$46^2)/2)*$Q$51)/($Q$46*SQRT($Q$51)))-$Q$46*SQRT(($Q$51))))*$C$7*EXP(-$Q$48*$Q$51))*$B$7*100,0)</f>
        <v>0</v>
      </c>
      <c r="FA3" s="31">
        <f t="shared" ref="FA3:FA34" ca="1" si="64">IFERROR((NORMSDIST(((LN($EU3/$C$8)+($Q$48+($Q$46^2)/2)*$Q$51)/($Q$46*SQRT($Q$51))))*$EU3-NORMSDIST((((LN($EU3/$C$8)+($Q$48+($Q$46^2)/2)*$Q$51)/($Q$46*SQRT($Q$51)))-$Q$46*SQRT(($Q$51))))*$C$8*EXP(-$Q$48*$Q$51))*$B$8*100,0)</f>
        <v>0</v>
      </c>
      <c r="FB3" s="31">
        <f t="shared" ref="FB3:FB34" ca="1" si="65">IFERROR((NORMSDIST(((LN($EU3/$C$9)+($Q$48+($Q$46^2)/2)*$Q$51)/($Q$46*SQRT($Q$51))))*$EU3-NORMSDIST((((LN($EU3/$C$9)+($Q$48+($Q$46^2)/2)*$Q$51)/($Q$46*SQRT($Q$51)))-$Q$46*SQRT(($Q$51))))*$C$9*EXP(-$Q$48*$Q$51))*$B$9*100,0)</f>
        <v>0</v>
      </c>
      <c r="FC3" s="31">
        <f t="shared" ref="FC3:FC34" ca="1" si="66">IFERROR((NORMSDIST(((LN($EU3/$C$10)+($Q$48+($Q$46^2)/2)*$Q$51)/($Q$46*SQRT($Q$51))))*$EU3-NORMSDIST((((LN($EU3/$C$10)+($Q$48+($Q$46^2)/2)*$Q$51)/($Q$46*SQRT($Q$51)))-$Q$46*SQRT(($Q$51))))*$C$10*EXP(-$Q$48*$Q$51))*$B$10*100,0)</f>
        <v>0</v>
      </c>
      <c r="FD3" s="31">
        <f t="shared" ref="FD3:FD34" ca="1" si="67">IFERROR((NORMSDIST(((LN($EU3/$C$11)+($Q$48+($Q$46^2)/2)*$Q$51)/($Q$46*SQRT($Q$51))))*$EU3-NORMSDIST((((LN($EU3/$C$11)+($Q$48+($Q$46^2)/2)*$Q$51)/($Q$46*SQRT($Q$51)))-$Q$46*SQRT(($Q$51))))*$C$11*EXP(-$Q$48*$Q$51))*$B$11*100,0)</f>
        <v>0</v>
      </c>
      <c r="FE3" s="31">
        <f t="shared" ref="FE3:FE34" ca="1" si="68">IFERROR((NORMSDIST(((LN($EU3/$C$12)+($Q$48+($Q$46^2)/2)*$Q$51)/($Q$46*SQRT($Q$51))))*$EU3-NORMSDIST((((LN($EU3/$C$12)+($Q$48+($Q$46^2)/2)*$Q$51)/($Q$46*SQRT($Q$51)))-$Q$46*SQRT(($Q$51))))*$C$12*EXP(-$Q$48*$Q$51))*$B$12*100,0)</f>
        <v>0</v>
      </c>
      <c r="FF3" s="31">
        <f t="shared" ref="FF3:FF34" ca="1" si="69">IFERROR((NORMSDIST(((LN($EU3/$C$13)+($Q$48+($Q$46^2)/2)*$Q$51)/($Q$46*SQRT($Q$51))))*$EU3-NORMSDIST((((LN($EU3/$C$13)+($Q$48+($Q$46^2)/2)*$Q$51)/($Q$46*SQRT($Q$51)))-$Q$46*SQRT(($Q$51))))*$C$13*EXP(-$Q$48*$Q$51))*$B$13*100,0)</f>
        <v>0</v>
      </c>
      <c r="FG3" s="31">
        <f t="shared" ref="FG3:FG34" ca="1" si="70">IFERROR((NORMSDIST(((LN($EU3/$C$14)+($Q$48+($Q$46^2)/2)*$Q$51)/($Q$46*SQRT($Q$51))))*$EU3-NORMSDIST((((LN($EU3/$C$14)+($Q$48+($Q$46^2)/2)*$Q$51)/($Q$46*SQRT($Q$51)))-$Q$46*SQRT(($Q$51))))*$C$14*EXP(-$Q$48*$Q$51))*$B$14*100,0)</f>
        <v>0</v>
      </c>
      <c r="FH3" s="31">
        <f t="shared" ref="FH3:FH34" ca="1" si="71">IFERROR((NORMSDIST(((LN($EU3/$C$15)+($Q$48+($Q$46^2)/2)*$Q$51)/($Q$46*SQRT($Q$51))))*$EU3-NORMSDIST((((LN($EU3/$C$15)+($Q$48+($Q$46^2)/2)*$Q$51)/($Q$46*SQRT($Q$51)))-$Q$46*SQRT(($Q$51))))*$C$15*EXP(-$Q$48*$Q$51))*$B$15*100,0)</f>
        <v>0</v>
      </c>
      <c r="FI3" s="31">
        <f t="shared" ref="FI3:FI34" ca="1" si="72">IFERROR((NORMSDIST(((LN($EU3/$C$16)+($Q$48+($Q$46^2)/2)*$Q$51)/($Q$46*SQRT($Q$51))))*$EU3-NORMSDIST((((LN($EU3/$C$16)+($Q$48+($Q$46^2)/2)*$Q$51)/($Q$46*SQRT($Q$51)))-$Q$46*SQRT(($Q$51))))*$C$16*EXP(-$Q$48*$Q$51))*$B$16*100,0)</f>
        <v>0</v>
      </c>
      <c r="FJ3" s="31">
        <f t="shared" ref="FJ3:FJ34" ca="1" si="73">IFERROR((NORMSDIST(((LN($EU3/$C$17)+($Q$48+($Q$46^2)/2)*$Q$51)/($Q$46*SQRT($Q$51))))*$EU3-NORMSDIST((((LN($EU3/$C$17)+($Q$48+($Q$46^2)/2)*$Q$51)/($Q$46*SQRT($Q$51)))-$Q$46*SQRT(($Q$51))))*$C$17*EXP(-$Q$48*$Q$51))*$B$17*100,0)</f>
        <v>0</v>
      </c>
      <c r="FK3" s="31">
        <f t="shared" ref="FK3:FK34" ca="1" si="74">IFERROR((NORMSDIST(((LN($EU3/$C$18)+($Q$48+($Q$46^2)/2)*$Q$51)/($Q$46*SQRT($Q$51))))*$EU3-NORMSDIST((((LN($EU3/$C$18)+($Q$48+($Q$46^2)/2)*$Q$51)/($Q$46*SQRT($Q$51)))-$Q$46*SQRT(($Q$51))))*$C$18*EXP(-$Q$48*$Q$51))*$B$18*100,0)</f>
        <v>0</v>
      </c>
      <c r="FL3" s="31">
        <f t="shared" ref="FL3:FL34" ca="1" si="75">IFERROR((NORMSDIST(((LN($EU3/$C$19)+($Q$48+($Q$46^2)/2)*$Q$51)/($Q$46*SQRT($Q$51))))*$EU3-NORMSDIST((((LN($EU3/$C$19)+($Q$48+($Q$46^2)/2)*$Q$51)/($Q$46*SQRT($Q$51)))-$Q$46*SQRT(($Q$51))))*$C$19*EXP(-$Q$48*$Q$51))*$B$19*100,0)</f>
        <v>0</v>
      </c>
      <c r="FM3" s="31">
        <f t="shared" ref="FM3:FM34" ca="1" si="76">IFERROR((NORMSDIST(((LN($EU3/$C$20)+($Q$48+($Q$46^2)/2)*$Q$51)/($Q$46*SQRT($Q$51))))*$EU3-NORMSDIST((((LN($EU3/$C$20)+($Q$48+($Q$46^2)/2)*$Q$51)/($Q$46*SQRT($Q$51)))-$Q$46*SQRT(($Q$51))))*$C$20*EXP(-$Q$48*$Q$51))*$B$20*100,0)</f>
        <v>0</v>
      </c>
      <c r="FN3" s="31">
        <f t="shared" ref="FN3:FN34" ca="1" si="77">IFERROR((NORMSDIST(((LN($EU3/$C$21)+($Q$48+($Q$46^2)/2)*$Q$51)/($Q$46*SQRT($Q$51))))*$EU3-NORMSDIST((((LN($EU3/$C$21)+($Q$48+($Q$46^2)/2)*$Q$51)/($Q$46*SQRT($Q$51)))-$Q$46*SQRT(($Q$51))))*$C$21*EXP(-$Q$48*$Q$51))*$B$21*100,0)</f>
        <v>0</v>
      </c>
      <c r="FO3" s="31">
        <f t="shared" ref="FO3:FO34" ca="1" si="78">IFERROR((NORMSDIST(((LN($EU3/$C$22)+($Q$48+($Q$46^2)/2)*$Q$51)/($Q$46*SQRT($Q$51))))*$EU3-NORMSDIST((((LN($EU3/$C$22)+($Q$48+($Q$46^2)/2)*$Q$51)/($Q$46*SQRT($Q$51)))-$Q$46*SQRT(($Q$51))))*$C$22*EXP(-$Q$48*$Q$51))*$B$22*100,0)</f>
        <v>0</v>
      </c>
      <c r="FP3" s="31">
        <f t="shared" ref="FP3:FP34" ca="1" si="79">IFERROR((NORMSDIST(((LN($EU3/$C$23)+($Q$48+($Q$46^2)/2)*$Q$51)/($Q$46*SQRT($Q$51))))*$EU3-NORMSDIST((((LN($EU3/$C$23)+($Q$48+($Q$46^2)/2)*$Q$51)/($Q$46*SQRT($Q$51)))-$Q$46*SQRT(($Q$51))))*$C$23*EXP(-$Q$48*$Q$51))*$B$23*100,0)</f>
        <v>0</v>
      </c>
      <c r="FQ3" s="31">
        <f t="shared" ref="FQ3:FQ34" ca="1" si="80">IFERROR((NORMSDIST(((LN($EU3/$C$24)+($Q$48+($Q$46^2)/2)*$Q$51)/($Q$46*SQRT($Q$51))))*$EU3-NORMSDIST((((LN($EU3/$C$24)+($Q$48+($Q$46^2)/2)*$Q$51)/($Q$46*SQRT($Q$51)))-$Q$46*SQRT(($Q$51))))*$C$24*EXP(-$Q$48*$Q$51))*$B$24*100,0)</f>
        <v>0</v>
      </c>
      <c r="FR3" s="31">
        <f t="shared" ref="FR3:FR34" ca="1" si="81">IFERROR((NORMSDIST(((LN($EU3/$C$25)+($Q$48+($Q$46^2)/2)*$Q$51)/($Q$46*SQRT($Q$51))))*$EU3-NORMSDIST((((LN($EU3/$C$25)+($Q$48+($Q$46^2)/2)*$Q$51)/($Q$46*SQRT($Q$51)))-$Q$46*SQRT(($Q$51))))*$C$25*EXP(-$Q$48*$Q$51))*$B$25*100,0)</f>
        <v>0</v>
      </c>
      <c r="FS3" s="31">
        <f t="shared" ref="FS3:FS34" ca="1" si="82">IFERROR((NORMSDIST(((LN($EU3/$C$26)+($Q$48+($Q$46^2)/2)*$Q$51)/($Q$46*SQRT($Q$51))))*$EU3-NORMSDIST((((LN($EU3/$C$26)+($Q$48+($Q$46^2)/2)*$Q$51)/($Q$46*SQRT($Q$51)))-$Q$46*SQRT(($Q$51))))*$C$26*EXP(-$Q$48*$Q$51))*$B$26*100,0)</f>
        <v>0</v>
      </c>
      <c r="FT3" s="31">
        <f t="shared" ref="FT3:FT34" ca="1" si="83">IFERROR((NORMSDIST(((LN($EU3/$C$27)+($Q$48+($Q$46^2)/2)*$Q$51)/($Q$46*SQRT($Q$51))))*$EU3-NORMSDIST((((LN($EU3/$C$27)+($Q$48+($Q$46^2)/2)*$Q$51)/($Q$46*SQRT($Q$51)))-$Q$46*SQRT(($Q$51))))*$C$27*EXP(-$Q$48*$Q$51))*$B$27*100,0)</f>
        <v>0</v>
      </c>
      <c r="FU3" s="31">
        <f t="shared" ref="FU3:FU34" ca="1" si="84">IFERROR((NORMSDIST(((LN($EU3/$C$28)+($Q$48+($Q$46^2)/2)*$Q$51)/($Q$46*SQRT($Q$51))))*$EU3-NORMSDIST((((LN($EU3/$C$28)+($Q$48+($Q$46^2)/2)*$Q$51)/($Q$46*SQRT($Q$51)))-$Q$46*SQRT(($Q$51))))*$C$28*EXP(-$Q$48*$Q$51))*$B$28*100,0)</f>
        <v>0</v>
      </c>
      <c r="FV3" s="31">
        <f t="shared" ref="FV3:FV34" ca="1" si="85">IFERROR((NORMSDIST(((LN($EU3/$C$29)+($Q$48+($Q$46^2)/2)*$Q$51)/($Q$46*SQRT($Q$51))))*$EU3-NORMSDIST((((LN($EU3/$C$29)+($Q$48+($Q$46^2)/2)*$Q$51)/($Q$46*SQRT($Q$51)))-$Q$46*SQRT(($Q$51))))*$C$29*EXP(-$Q$48*$Q$51))*$B$29*100,0)</f>
        <v>0</v>
      </c>
      <c r="FW3" s="31">
        <f t="shared" ref="FW3:FW34" ca="1" si="86">IFERROR((NORMSDIST(((LN($EU3/$C$30)+($Q$48+($Q$46^2)/2)*$Q$51)/($Q$46*SQRT($Q$51))))*$EU3-NORMSDIST((((LN($EU3/$C$30)+($Q$48+($Q$46^2)/2)*$Q$51)/($Q$46*SQRT($Q$51)))-$Q$46*SQRT(($Q$51))))*$C$30*EXP(-$Q$48*$Q$51))*$B$30*100,0)</f>
        <v>0</v>
      </c>
      <c r="FX3" s="31">
        <f t="shared" ref="FX3:FX34" ca="1" si="87">IFERROR((NORMSDIST(((LN($EU3/$C$31)+($Q$48+($Q$46^2)/2)*$Q$51)/($Q$46*SQRT($Q$51))))*$EU3-NORMSDIST((((LN($EU3/$C$31)+($Q$48+($Q$46^2)/2)*$Q$51)/($Q$46*SQRT($Q$51)))-$Q$46*SQRT(($Q$51))))*$C$31*EXP(-$Q$48*$Q$51))*$B$31*100,0)</f>
        <v>0</v>
      </c>
      <c r="FY3" s="31">
        <f t="shared" ref="FY3:FY34" ca="1" si="88">IFERROR((NORMSDIST(((LN($EU3/$C$32)+($Q$48+($Q$46^2)/2)*$Q$51)/($Q$46*SQRT($Q$51))))*$EU3-NORMSDIST((((LN($EU3/$C$32)+($Q$48+($Q$46^2)/2)*$Q$51)/($Q$46*SQRT($Q$51)))-$Q$46*SQRT(($Q$51))))*$C$32*EXP(-$Q$48*$Q$51))*$B$32*100,0)</f>
        <v>0</v>
      </c>
      <c r="FZ3" s="31">
        <f t="shared" ref="FZ3:FZ34" ca="1" si="89">IFERROR((NORMSDIST(((LN($EU3/$C$33)+($Q$48+($Q$46^2)/2)*$Q$51)/($Q$46*SQRT($Q$51))))*$EU3-NORMSDIST((((LN($EU3/$C$33)+($Q$48+($Q$46^2)/2)*$Q$51)/($Q$46*SQRT($Q$51)))-$Q$46*SQRT(($Q$51))))*$C$33*EXP(-$Q$48*$Q$51))*$B$33*100,0)</f>
        <v>0</v>
      </c>
      <c r="GA3" s="31">
        <f t="shared" ref="GA3:GA34" ca="1" si="90">IFERROR((NORMSDIST(((LN($EU3/$C$34)+($Q$48+($Q$46^2)/2)*$Q$51)/($Q$46*SQRT($Q$51))))*$EU3-NORMSDIST((((LN($EU3/$C$34)+($Q$48+($Q$46^2)/2)*$Q$51)/($Q$46*SQRT($Q$51)))-$Q$46*SQRT(($Q$51))))*$C$34*EXP(-$Q$48*$Q$51))*$B$34*100,0)</f>
        <v>0</v>
      </c>
      <c r="GB3" s="31">
        <f t="shared" ref="GB3:GB34" ca="1" si="91">IFERROR((NORMSDIST(((LN($EU3/$C$35)+($Q$48+($Q$46^2)/2)*$Q$51)/($Q$46*SQRT($Q$51))))*$EU3-NORMSDIST((((LN($EU3/$C$35)+($Q$48+($Q$46^2)/2)*$Q$51)/($Q$46*SQRT($Q$51)))-$Q$46*SQRT(($Q$51))))*$C$35*EXP(-$Q$48*$Q$51))*$B$35*100,0)</f>
        <v>0</v>
      </c>
      <c r="GC3" s="31">
        <f t="shared" ref="GC3:GC34" ca="1" si="92">IFERROR((NORMSDIST(((LN($EU3/$C$36)+($Q$48+($Q$46^2)/2)*$Q$51)/($Q$46*SQRT($Q$51))))*$EU3-NORMSDIST((((LN($EU3/$C$36)+($Q$48+($Q$46^2)/2)*$Q$51)/($Q$46*SQRT($Q$51)))-$Q$46*SQRT(($Q$51))))*$C$36*EXP(-$Q$48*$Q$51))*$B$36*100,0)</f>
        <v>0</v>
      </c>
      <c r="GD3" s="31">
        <f t="shared" ref="GD3:GD34" ca="1" si="93">IFERROR((NORMSDIST(((LN($EU3/$C$37)+($Q$48+($Q$46^2)/2)*$Q$51)/($Q$46*SQRT($Q$51))))*$EU3-NORMSDIST((((LN($EU3/$C$37)+($Q$48+($Q$46^2)/2)*$Q$51)/($Q$46*SQRT($Q$51)))-$Q$46*SQRT(($Q$51))))*$C$37*EXP(-$Q$48*$Q$51))*$B$37*100,0)</f>
        <v>0</v>
      </c>
      <c r="GE3" s="76"/>
      <c r="GF3" s="32">
        <f t="shared" ref="GF3:GF34" ca="1" si="94">SUM(EV3:GD3)</f>
        <v>0</v>
      </c>
      <c r="GG3" s="33"/>
      <c r="GH3" s="34">
        <f>Q36</f>
        <v>0</v>
      </c>
      <c r="GI3" s="35"/>
      <c r="GJ3" s="36">
        <f t="shared" ref="GJ3:GJ34" ca="1" si="95">ROUND($GH$3+GF3+GJ36+GJ70+GJ103,2)</f>
        <v>0</v>
      </c>
      <c r="GK3" s="14"/>
      <c r="GL3" s="14"/>
      <c r="GM3" s="14"/>
      <c r="GN3" s="14"/>
      <c r="GO3" s="14"/>
      <c r="GP3" s="14"/>
      <c r="GQ3" s="14"/>
      <c r="GR3" s="14"/>
      <c r="GS3" s="14"/>
    </row>
    <row r="4" spans="1:201" ht="15.75" x14ac:dyDescent="0.2">
      <c r="A4" s="374" t="s">
        <v>244</v>
      </c>
      <c r="B4" s="321"/>
      <c r="C4" s="334"/>
      <c r="D4" s="347"/>
      <c r="E4" s="271">
        <f t="shared" si="0"/>
        <v>0</v>
      </c>
      <c r="F4" s="284">
        <f t="shared" si="1"/>
        <v>0</v>
      </c>
      <c r="G4" s="15" t="str">
        <f t="shared" ref="G4:G37" si="96">IFERROR(VLOOKUP(C4,$U$3:$AD$50,7,0),"")</f>
        <v/>
      </c>
      <c r="H4" s="16">
        <f t="shared" ref="H4:H67" si="97">IFERROR(+G4*B4*-100,0)</f>
        <v>0</v>
      </c>
      <c r="I4" s="201">
        <f t="shared" si="2"/>
        <v>0</v>
      </c>
      <c r="J4" s="252" t="str">
        <f>IFERROR(D3/D4,"")</f>
        <v/>
      </c>
      <c r="K4" s="262" t="str">
        <f>IFERROR(G3/G4,"")</f>
        <v/>
      </c>
      <c r="L4" s="324" t="str">
        <f>IFERROR(K4/J4-1,"")</f>
        <v/>
      </c>
      <c r="M4" s="337">
        <f t="shared" ref="M4" si="98">I3+I4</f>
        <v>0</v>
      </c>
      <c r="N4" s="155"/>
      <c r="O4" s="143">
        <f t="shared" si="3"/>
        <v>0</v>
      </c>
      <c r="P4" s="37">
        <f t="shared" si="4"/>
        <v>0</v>
      </c>
      <c r="Q4" s="226">
        <f t="shared" ca="1" si="5"/>
        <v>0</v>
      </c>
      <c r="R4" s="19"/>
      <c r="S4" s="363" t="str">
        <f t="shared" si="6"/>
        <v/>
      </c>
      <c r="T4" s="20">
        <f t="shared" si="7"/>
        <v>0</v>
      </c>
      <c r="U4" s="404">
        <v>135</v>
      </c>
      <c r="V4" s="267">
        <f t="shared" ca="1" si="8"/>
        <v>0</v>
      </c>
      <c r="W4" s="364" t="str">
        <f t="shared" ref="W4:W29" si="99">+IF(U4&lt;&gt;"",IF(LEN(U4)=1,CONCATENATE("MERV - XMEV - ",$O$43,"C",U4,".00",$Q$43," - 24hs"),IF(LEN(U4)=2,CONCATENATE("MERV - XMEV - ",$O$43,"C",U4,".0",$Q$43," - 24hs"),+IF(AND(LEN(U4)=3,U4&lt;10),CONCATENATE("MERV - XMEV - ",$O$43,"C",REPLACE(TEXT(U4,"0,00"),2,1,"."),$Q$43," - 24hs"),+IF(AND(LEN(U4)=3,U4&gt;=100),CONCATENATE("MERV - XMEV - ",$O$43,"C",U4,".",$Q$43," - 24hs"),+IF(AND(LEN(U4)=4,U4&gt;100),CONCATENATE("MERV - XMEV - ",$O$43,"C",U4,MID($Q$43,1,1)," - 24hs"),+IF(AND(LEN(U4)=5,U4&gt;100),CONCATENATE("MERV - XMEV - ",$O$43,"C",U4,MID($Q$43,1,1)," - 24hs"),+IF(AND(LEN(U4)=6,U4&lt;100),CONCATENATE("MERV - XMEV - ",$O$43,"C",REPLACE(TEXT(U4,"0,00"),3,1,"0"),MID($Q$43,1,1)),+IF(AND(LEN(U4)=6,U4&gt;100),CONCATENATE("MERV - XMEV - ",$O$43,"C",U4*100,MID($Q$43,1,1)),+IF(AND(LEN(U4)=7,U4&gt;100),CONCATENATE("MERV - XMEV - ",$O$43,"C",REPLACE(TEXT(U4,",00"),3,1,""),U4*100,MID($Q$43,1,1)),0))))))))),"")</f>
        <v>MERV - XMEV - GFGC135.AG - 24hs</v>
      </c>
      <c r="X4" s="364" t="str">
        <f t="shared" si="9"/>
        <v>GFGC135.AG</v>
      </c>
      <c r="Y4" s="365">
        <f>IFERROR(VLOOKUP($X4,HomeBroker!$A$2:$F$368,2,0),0)</f>
        <v>0</v>
      </c>
      <c r="Z4" s="409">
        <f>IFERROR(VLOOKUP($X4,HomeBroker!$A$2:$F$368,3,0),0)</f>
        <v>0</v>
      </c>
      <c r="AA4" s="407">
        <f>IFERROR(VLOOKUP($X4,HomeBroker!$A$2:$F$396,6,0),0)</f>
        <v>0</v>
      </c>
      <c r="AB4" s="409">
        <f>IFERROR(VLOOKUP($X4,HomeBroker!$A$2:$F$368,4,0),0)</f>
        <v>0</v>
      </c>
      <c r="AC4" s="365">
        <f>IFERROR(VLOOKUP($X4,HomeBroker!$A$2:$F$368,5,0),0)</f>
        <v>0</v>
      </c>
      <c r="AD4" s="368">
        <f>IFERROR(VLOOKUP($X4,HomeBroker!$A$2:$M$396,13,0),0)</f>
        <v>0</v>
      </c>
      <c r="AE4" s="369" t="str">
        <f t="shared" si="10"/>
        <v/>
      </c>
      <c r="AF4" s="20">
        <f t="shared" si="11"/>
        <v>0</v>
      </c>
      <c r="AG4" s="404">
        <f t="shared" ref="AG4:AG33" si="100">U4</f>
        <v>135</v>
      </c>
      <c r="AH4" s="267">
        <f t="shared" ca="1" si="12"/>
        <v>0</v>
      </c>
      <c r="AI4" s="364" t="str">
        <f t="shared" ref="AI4:AI42" si="101">+IF(AG4&lt;&gt;"",IF(LEN(AG4)=1,CONCATENATE("MERV - XMEV - ",$O$43,"V",AG4,".00",$Q$43," - 24hs"),IF(LEN(AG4)=2,CONCATENATE("MERV - XMEV - ",$O$43,"V",AG4,".0",$Q$43," - 24hs"),+IF(AND(LEN(AG4)=3,AG4&lt;10),CONCATENATE("MERV - XMEV - ",$O$43,"V",REPLACE(TEXT(AG4,"0,00"),2,1,"."),$Q$43," - 24hs"),+IF(AND(LEN(AG4)=3,AG4&gt;=100),CONCATENATE("MERV - XMEV - ",$O$43,"V",AG4,".",$Q$43," - 24hs"),+IF(AND(LEN(AG4)=4,AG4&gt;100),CONCATENATE("MERV - XMEV - ",$O$43,"V",AG4,MID($Q$43,1,1)," - 24hs"),+IF(AND(LEN(AG4)=5,AG4&gt;100),CONCATENATE("MERV - XMEV - ",$O$43,"V",AG4,MID($Q$43,1,1)," - 24hs"),+IF(AND(LEN(AG4)=6,AG4&lt;100),CONCATENATE("MERV - XMEV - ",$O$43,"V",MID($Q$43,1,1)," - 24hs"),+IF(AND(LEN(AG4)=6,AG4&gt;100),CONCATENATE("MERV - XMEV - ",$O$43,"V",AG4*100,MID($Q$43,1,1)),+IF(AND(LEN(AG4)=7,AG4&gt;100),CONCATENATE("MERV - XMEV - ",$O$43,"V",REPLACE(TEXT(AG4,",00"),3,1,""),AG4*100,MID($Q$43,1,1)),0))))))))),"")</f>
        <v>MERV - XMEV - GFGV135.AG - 24hs</v>
      </c>
      <c r="AJ4" s="364" t="str">
        <f t="shared" si="13"/>
        <v>GFGV135.AG</v>
      </c>
      <c r="AK4" s="365">
        <f>IFERROR(VLOOKUP($AJ4,HomeBroker!$A$2:$F$368,2,0),0)</f>
        <v>0</v>
      </c>
      <c r="AL4" s="409">
        <f>IFERROR(VLOOKUP($AJ4,HomeBroker!$A$2:$F$368,3,0),0)</f>
        <v>0</v>
      </c>
      <c r="AM4" s="407">
        <f>IFERROR(VLOOKUP($AJ4,HomeBroker!$A$2:$F$396,6,0),0)</f>
        <v>0</v>
      </c>
      <c r="AN4" s="409">
        <f>IFERROR(VLOOKUP($AJ4,HomeBroker!$A$2:$F$368,4,0),0)</f>
        <v>0</v>
      </c>
      <c r="AO4" s="365">
        <f>IFERROR(VLOOKUP($AJ4,HomeBroker!$A$2:$F$368,5,0),0)</f>
        <v>0</v>
      </c>
      <c r="AP4" s="368">
        <f>IFERROR(VLOOKUP($AJ4,HomeBroker!$A$2:$M$396,13,0),0)</f>
        <v>0</v>
      </c>
      <c r="AQ4" s="17"/>
      <c r="AR4" s="375"/>
      <c r="AS4" s="376" t="s">
        <v>55</v>
      </c>
      <c r="AT4" s="54"/>
      <c r="AU4" s="47"/>
      <c r="AV4" s="258"/>
      <c r="AW4" s="38">
        <f t="shared" si="14"/>
        <v>0</v>
      </c>
      <c r="AX4" s="39">
        <f t="shared" si="15"/>
        <v>0</v>
      </c>
      <c r="AY4" s="372" t="s">
        <v>56</v>
      </c>
      <c r="AZ4" s="54"/>
      <c r="BA4" s="24"/>
      <c r="BB4" s="48"/>
      <c r="BC4" s="25">
        <f t="shared" si="16"/>
        <v>0</v>
      </c>
      <c r="BD4" s="40">
        <f t="shared" si="17"/>
        <v>0</v>
      </c>
      <c r="BE4" s="373" t="s">
        <v>57</v>
      </c>
      <c r="BF4" s="54"/>
      <c r="BG4" s="48"/>
      <c r="BH4" s="28">
        <f t="shared" si="18"/>
        <v>0</v>
      </c>
      <c r="BI4" s="29">
        <f t="shared" si="19"/>
        <v>0</v>
      </c>
      <c r="BJ4" s="6"/>
      <c r="BK4" s="41" t="s">
        <v>59</v>
      </c>
      <c r="BL4" s="42">
        <v>0.32</v>
      </c>
      <c r="BM4" s="43" t="s">
        <v>60</v>
      </c>
      <c r="BN4" s="44">
        <f ca="1">BL5-TODAY()</f>
        <v>-117</v>
      </c>
      <c r="BO4" s="19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17"/>
      <c r="DD4" s="30">
        <f t="shared" si="20"/>
        <v>0</v>
      </c>
      <c r="DE4" s="31">
        <f t="shared" si="21"/>
        <v>0</v>
      </c>
      <c r="DF4" s="31">
        <f t="shared" si="22"/>
        <v>0</v>
      </c>
      <c r="DG4" s="31">
        <f t="shared" si="23"/>
        <v>0</v>
      </c>
      <c r="DH4" s="31">
        <f t="shared" si="24"/>
        <v>0</v>
      </c>
      <c r="DI4" s="31">
        <f t="shared" si="25"/>
        <v>0</v>
      </c>
      <c r="DJ4" s="31">
        <f t="shared" si="26"/>
        <v>0</v>
      </c>
      <c r="DK4" s="31">
        <f t="shared" si="27"/>
        <v>0</v>
      </c>
      <c r="DL4" s="31">
        <f t="shared" si="28"/>
        <v>0</v>
      </c>
      <c r="DM4" s="31">
        <f t="shared" si="29"/>
        <v>0</v>
      </c>
      <c r="DN4" s="31">
        <f t="shared" si="30"/>
        <v>0</v>
      </c>
      <c r="DO4" s="31">
        <f t="shared" si="31"/>
        <v>0</v>
      </c>
      <c r="DP4" s="31">
        <f t="shared" si="32"/>
        <v>0</v>
      </c>
      <c r="DQ4" s="31">
        <f t="shared" si="33"/>
        <v>0</v>
      </c>
      <c r="DR4" s="31">
        <f t="shared" si="34"/>
        <v>0</v>
      </c>
      <c r="DS4" s="31">
        <f t="shared" si="35"/>
        <v>0</v>
      </c>
      <c r="DT4" s="31">
        <f t="shared" si="36"/>
        <v>0</v>
      </c>
      <c r="DU4" s="31">
        <f t="shared" si="37"/>
        <v>0</v>
      </c>
      <c r="DV4" s="31">
        <f t="shared" si="38"/>
        <v>0</v>
      </c>
      <c r="DW4" s="31">
        <f t="shared" si="39"/>
        <v>0</v>
      </c>
      <c r="DX4" s="31">
        <f t="shared" si="40"/>
        <v>0</v>
      </c>
      <c r="DY4" s="31">
        <f t="shared" si="41"/>
        <v>0</v>
      </c>
      <c r="DZ4" s="31">
        <f t="shared" si="42"/>
        <v>0</v>
      </c>
      <c r="EA4" s="31">
        <f t="shared" si="43"/>
        <v>0</v>
      </c>
      <c r="EB4" s="31">
        <f t="shared" si="44"/>
        <v>0</v>
      </c>
      <c r="EC4" s="31">
        <f t="shared" si="45"/>
        <v>0</v>
      </c>
      <c r="ED4" s="31">
        <f t="shared" si="46"/>
        <v>0</v>
      </c>
      <c r="EE4" s="31">
        <f t="shared" si="47"/>
        <v>0</v>
      </c>
      <c r="EF4" s="31">
        <f t="shared" si="48"/>
        <v>0</v>
      </c>
      <c r="EG4" s="31">
        <f t="shared" si="49"/>
        <v>0</v>
      </c>
      <c r="EH4" s="31">
        <f t="shared" si="50"/>
        <v>0</v>
      </c>
      <c r="EI4" s="31">
        <f t="shared" si="51"/>
        <v>0</v>
      </c>
      <c r="EJ4" s="31">
        <f t="shared" si="52"/>
        <v>0</v>
      </c>
      <c r="EK4" s="31">
        <f t="shared" si="53"/>
        <v>0</v>
      </c>
      <c r="EL4" s="31">
        <f t="shared" si="54"/>
        <v>0</v>
      </c>
      <c r="EM4" s="31">
        <f t="shared" si="55"/>
        <v>0</v>
      </c>
      <c r="EN4" s="76"/>
      <c r="EO4" s="32">
        <f t="shared" si="56"/>
        <v>0</v>
      </c>
      <c r="EP4" s="33"/>
      <c r="EQ4" s="45"/>
      <c r="ER4" s="35"/>
      <c r="ES4" s="36">
        <f t="shared" si="57"/>
        <v>0</v>
      </c>
      <c r="ET4" s="14"/>
      <c r="EU4" s="30">
        <f t="shared" si="58"/>
        <v>0</v>
      </c>
      <c r="EV4" s="31">
        <f t="shared" ca="1" si="59"/>
        <v>0</v>
      </c>
      <c r="EW4" s="31">
        <f t="shared" ca="1" si="60"/>
        <v>0</v>
      </c>
      <c r="EX4" s="31">
        <f t="shared" ca="1" si="61"/>
        <v>0</v>
      </c>
      <c r="EY4" s="31">
        <f t="shared" ca="1" si="62"/>
        <v>0</v>
      </c>
      <c r="EZ4" s="31">
        <f t="shared" ca="1" si="63"/>
        <v>0</v>
      </c>
      <c r="FA4" s="31">
        <f t="shared" ca="1" si="64"/>
        <v>0</v>
      </c>
      <c r="FB4" s="31">
        <f t="shared" ca="1" si="65"/>
        <v>0</v>
      </c>
      <c r="FC4" s="31">
        <f t="shared" ca="1" si="66"/>
        <v>0</v>
      </c>
      <c r="FD4" s="31">
        <f t="shared" ca="1" si="67"/>
        <v>0</v>
      </c>
      <c r="FE4" s="31">
        <f t="shared" ca="1" si="68"/>
        <v>0</v>
      </c>
      <c r="FF4" s="31">
        <f t="shared" ca="1" si="69"/>
        <v>0</v>
      </c>
      <c r="FG4" s="31">
        <f t="shared" ca="1" si="70"/>
        <v>0</v>
      </c>
      <c r="FH4" s="31">
        <f t="shared" ca="1" si="71"/>
        <v>0</v>
      </c>
      <c r="FI4" s="31">
        <f t="shared" ca="1" si="72"/>
        <v>0</v>
      </c>
      <c r="FJ4" s="31">
        <f t="shared" ca="1" si="73"/>
        <v>0</v>
      </c>
      <c r="FK4" s="31">
        <f t="shared" ca="1" si="74"/>
        <v>0</v>
      </c>
      <c r="FL4" s="31">
        <f t="shared" ca="1" si="75"/>
        <v>0</v>
      </c>
      <c r="FM4" s="31">
        <f t="shared" ca="1" si="76"/>
        <v>0</v>
      </c>
      <c r="FN4" s="31">
        <f t="shared" ca="1" si="77"/>
        <v>0</v>
      </c>
      <c r="FO4" s="31">
        <f t="shared" ca="1" si="78"/>
        <v>0</v>
      </c>
      <c r="FP4" s="31">
        <f t="shared" ca="1" si="79"/>
        <v>0</v>
      </c>
      <c r="FQ4" s="31">
        <f t="shared" ca="1" si="80"/>
        <v>0</v>
      </c>
      <c r="FR4" s="31">
        <f t="shared" ca="1" si="81"/>
        <v>0</v>
      </c>
      <c r="FS4" s="31">
        <f t="shared" ca="1" si="82"/>
        <v>0</v>
      </c>
      <c r="FT4" s="31">
        <f t="shared" ca="1" si="83"/>
        <v>0</v>
      </c>
      <c r="FU4" s="31">
        <f t="shared" ca="1" si="84"/>
        <v>0</v>
      </c>
      <c r="FV4" s="31">
        <f t="shared" ca="1" si="85"/>
        <v>0</v>
      </c>
      <c r="FW4" s="31">
        <f t="shared" ca="1" si="86"/>
        <v>0</v>
      </c>
      <c r="FX4" s="31">
        <f t="shared" ca="1" si="87"/>
        <v>0</v>
      </c>
      <c r="FY4" s="31">
        <f t="shared" ca="1" si="88"/>
        <v>0</v>
      </c>
      <c r="FZ4" s="31">
        <f t="shared" ca="1" si="89"/>
        <v>0</v>
      </c>
      <c r="GA4" s="31">
        <f t="shared" ca="1" si="90"/>
        <v>0</v>
      </c>
      <c r="GB4" s="31">
        <f t="shared" ca="1" si="91"/>
        <v>0</v>
      </c>
      <c r="GC4" s="31">
        <f t="shared" ca="1" si="92"/>
        <v>0</v>
      </c>
      <c r="GD4" s="31">
        <f t="shared" ca="1" si="93"/>
        <v>0</v>
      </c>
      <c r="GE4" s="76"/>
      <c r="GF4" s="32">
        <f t="shared" ca="1" si="94"/>
        <v>0</v>
      </c>
      <c r="GG4" s="33"/>
      <c r="GH4" s="45"/>
      <c r="GI4" s="35"/>
      <c r="GJ4" s="36">
        <f t="shared" ca="1" si="95"/>
        <v>0</v>
      </c>
      <c r="GK4" s="14"/>
      <c r="GL4" s="14"/>
      <c r="GM4" s="14"/>
      <c r="GN4" s="14"/>
      <c r="GO4" s="14"/>
      <c r="GP4" s="14"/>
      <c r="GQ4" s="14"/>
      <c r="GR4" s="14"/>
      <c r="GS4" s="14"/>
    </row>
    <row r="5" spans="1:201" ht="16.5" thickBot="1" x14ac:dyDescent="0.25">
      <c r="A5" s="377" t="s">
        <v>242</v>
      </c>
      <c r="B5" s="321"/>
      <c r="C5" s="334"/>
      <c r="D5" s="347"/>
      <c r="E5" s="271">
        <f t="shared" si="0"/>
        <v>0</v>
      </c>
      <c r="F5" s="284">
        <f t="shared" si="1"/>
        <v>0</v>
      </c>
      <c r="G5" s="15" t="str">
        <f t="shared" si="96"/>
        <v/>
      </c>
      <c r="H5" s="16">
        <f t="shared" si="97"/>
        <v>0</v>
      </c>
      <c r="I5" s="201">
        <f t="shared" si="2"/>
        <v>0</v>
      </c>
      <c r="J5" s="251"/>
      <c r="K5" s="121"/>
      <c r="L5" s="323"/>
      <c r="M5" s="323"/>
      <c r="N5" s="155"/>
      <c r="O5" s="143">
        <f t="shared" si="3"/>
        <v>0</v>
      </c>
      <c r="P5" s="37">
        <f t="shared" si="4"/>
        <v>0</v>
      </c>
      <c r="Q5" s="226">
        <f t="shared" ca="1" si="5"/>
        <v>0</v>
      </c>
      <c r="R5" s="19"/>
      <c r="S5" s="363" t="str">
        <f t="shared" si="6"/>
        <v/>
      </c>
      <c r="T5" s="20">
        <f t="shared" si="7"/>
        <v>0</v>
      </c>
      <c r="U5" s="404">
        <v>140</v>
      </c>
      <c r="V5" s="267">
        <f t="shared" ca="1" si="8"/>
        <v>0</v>
      </c>
      <c r="W5" s="364" t="str">
        <f t="shared" si="99"/>
        <v>MERV - XMEV - GFGC140.AG - 24hs</v>
      </c>
      <c r="X5" s="364" t="str">
        <f t="shared" si="9"/>
        <v>GFGC140.AG</v>
      </c>
      <c r="Y5" s="365">
        <f>IFERROR(VLOOKUP($X5,HomeBroker!$A$2:$F$368,2,0),0)</f>
        <v>0</v>
      </c>
      <c r="Z5" s="409">
        <f>IFERROR(VLOOKUP($X5,HomeBroker!$A$2:$F$368,3,0),0)</f>
        <v>0</v>
      </c>
      <c r="AA5" s="407">
        <f>IFERROR(VLOOKUP($X5,HomeBroker!$A$2:$F$396,6,0),0)</f>
        <v>0</v>
      </c>
      <c r="AB5" s="409">
        <f>IFERROR(VLOOKUP($X5,HomeBroker!$A$2:$F$368,4,0),0)</f>
        <v>0</v>
      </c>
      <c r="AC5" s="365">
        <f>IFERROR(VLOOKUP($X5,HomeBroker!$A$2:$F$368,5,0),0)</f>
        <v>0</v>
      </c>
      <c r="AD5" s="368">
        <f>IFERROR(VLOOKUP($X5,HomeBroker!$A$2:$M$396,13,0),0)</f>
        <v>0</v>
      </c>
      <c r="AE5" s="369" t="str">
        <f t="shared" si="10"/>
        <v/>
      </c>
      <c r="AF5" s="20">
        <f t="shared" si="11"/>
        <v>0</v>
      </c>
      <c r="AG5" s="404">
        <f t="shared" si="100"/>
        <v>140</v>
      </c>
      <c r="AH5" s="267">
        <f t="shared" ca="1" si="12"/>
        <v>0</v>
      </c>
      <c r="AI5" s="364" t="str">
        <f t="shared" si="101"/>
        <v>MERV - XMEV - GFGV140.AG - 24hs</v>
      </c>
      <c r="AJ5" s="364" t="str">
        <f t="shared" si="13"/>
        <v>GFGV140.AG</v>
      </c>
      <c r="AK5" s="365">
        <f>IFERROR(VLOOKUP($AJ5,HomeBroker!$A$2:$F$368,2,0),0)</f>
        <v>0</v>
      </c>
      <c r="AL5" s="409">
        <f>IFERROR(VLOOKUP($AJ5,HomeBroker!$A$2:$F$368,3,0),0)</f>
        <v>0</v>
      </c>
      <c r="AM5" s="407">
        <f>IFERROR(VLOOKUP($AJ5,HomeBroker!$A$2:$F$396,6,0),0)</f>
        <v>0</v>
      </c>
      <c r="AN5" s="409">
        <f>IFERROR(VLOOKUP($AJ5,HomeBroker!$A$2:$F$368,4,0),0)</f>
        <v>0</v>
      </c>
      <c r="AO5" s="365">
        <f>IFERROR(VLOOKUP($AJ5,HomeBroker!$A$2:$F$368,5,0),0)</f>
        <v>0</v>
      </c>
      <c r="AP5" s="368">
        <f>IFERROR(VLOOKUP($AJ5,HomeBroker!$A$2:$M$396,13,0),0)</f>
        <v>0</v>
      </c>
      <c r="AQ5" s="17"/>
      <c r="AR5" s="375"/>
      <c r="AS5" s="376" t="s">
        <v>55</v>
      </c>
      <c r="AT5" s="54"/>
      <c r="AU5" s="254"/>
      <c r="AV5" s="259"/>
      <c r="AW5" s="38">
        <f t="shared" si="14"/>
        <v>0</v>
      </c>
      <c r="AX5" s="39">
        <f t="shared" si="15"/>
        <v>0</v>
      </c>
      <c r="AY5" s="372" t="s">
        <v>56</v>
      </c>
      <c r="AZ5" s="54"/>
      <c r="BA5" s="24"/>
      <c r="BB5" s="48"/>
      <c r="BC5" s="25">
        <f t="shared" si="16"/>
        <v>0</v>
      </c>
      <c r="BD5" s="40">
        <f t="shared" si="17"/>
        <v>0</v>
      </c>
      <c r="BE5" s="373" t="s">
        <v>57</v>
      </c>
      <c r="BF5" s="54"/>
      <c r="BG5" s="48"/>
      <c r="BH5" s="28">
        <f t="shared" si="18"/>
        <v>0</v>
      </c>
      <c r="BI5" s="29">
        <f t="shared" si="19"/>
        <v>0</v>
      </c>
      <c r="BJ5" s="6"/>
      <c r="BK5" s="49" t="s">
        <v>61</v>
      </c>
      <c r="BL5" s="50">
        <v>44670</v>
      </c>
      <c r="BM5" s="51">
        <f ca="1">BM3*BL4*BN4/365</f>
        <v>0</v>
      </c>
      <c r="BN5" s="52">
        <f ca="1">IFERROR(BM5/BM3,0)</f>
        <v>0</v>
      </c>
      <c r="BO5" s="19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17"/>
      <c r="DD5" s="30">
        <f t="shared" si="20"/>
        <v>0</v>
      </c>
      <c r="DE5" s="31">
        <f t="shared" si="21"/>
        <v>0</v>
      </c>
      <c r="DF5" s="31">
        <f t="shared" si="22"/>
        <v>0</v>
      </c>
      <c r="DG5" s="31">
        <f t="shared" si="23"/>
        <v>0</v>
      </c>
      <c r="DH5" s="31">
        <f t="shared" si="24"/>
        <v>0</v>
      </c>
      <c r="DI5" s="31">
        <f t="shared" si="25"/>
        <v>0</v>
      </c>
      <c r="DJ5" s="31">
        <f t="shared" si="26"/>
        <v>0</v>
      </c>
      <c r="DK5" s="31">
        <f t="shared" si="27"/>
        <v>0</v>
      </c>
      <c r="DL5" s="31">
        <f t="shared" si="28"/>
        <v>0</v>
      </c>
      <c r="DM5" s="31">
        <f t="shared" si="29"/>
        <v>0</v>
      </c>
      <c r="DN5" s="31">
        <f t="shared" si="30"/>
        <v>0</v>
      </c>
      <c r="DO5" s="31">
        <f t="shared" si="31"/>
        <v>0</v>
      </c>
      <c r="DP5" s="31">
        <f t="shared" si="32"/>
        <v>0</v>
      </c>
      <c r="DQ5" s="31">
        <f t="shared" si="33"/>
        <v>0</v>
      </c>
      <c r="DR5" s="31">
        <f t="shared" si="34"/>
        <v>0</v>
      </c>
      <c r="DS5" s="31">
        <f t="shared" si="35"/>
        <v>0</v>
      </c>
      <c r="DT5" s="31">
        <f t="shared" si="36"/>
        <v>0</v>
      </c>
      <c r="DU5" s="31">
        <f t="shared" si="37"/>
        <v>0</v>
      </c>
      <c r="DV5" s="31">
        <f t="shared" si="38"/>
        <v>0</v>
      </c>
      <c r="DW5" s="31">
        <f t="shared" si="39"/>
        <v>0</v>
      </c>
      <c r="DX5" s="31">
        <f t="shared" si="40"/>
        <v>0</v>
      </c>
      <c r="DY5" s="31">
        <f t="shared" si="41"/>
        <v>0</v>
      </c>
      <c r="DZ5" s="31">
        <f t="shared" si="42"/>
        <v>0</v>
      </c>
      <c r="EA5" s="31">
        <f t="shared" si="43"/>
        <v>0</v>
      </c>
      <c r="EB5" s="31">
        <f t="shared" si="44"/>
        <v>0</v>
      </c>
      <c r="EC5" s="31">
        <f t="shared" si="45"/>
        <v>0</v>
      </c>
      <c r="ED5" s="31">
        <f t="shared" si="46"/>
        <v>0</v>
      </c>
      <c r="EE5" s="31">
        <f t="shared" si="47"/>
        <v>0</v>
      </c>
      <c r="EF5" s="31">
        <f t="shared" si="48"/>
        <v>0</v>
      </c>
      <c r="EG5" s="31">
        <f t="shared" si="49"/>
        <v>0</v>
      </c>
      <c r="EH5" s="31">
        <f t="shared" si="50"/>
        <v>0</v>
      </c>
      <c r="EI5" s="31">
        <f t="shared" si="51"/>
        <v>0</v>
      </c>
      <c r="EJ5" s="31">
        <f t="shared" si="52"/>
        <v>0</v>
      </c>
      <c r="EK5" s="31">
        <f t="shared" si="53"/>
        <v>0</v>
      </c>
      <c r="EL5" s="31">
        <f t="shared" si="54"/>
        <v>0</v>
      </c>
      <c r="EM5" s="31">
        <f t="shared" si="55"/>
        <v>0</v>
      </c>
      <c r="EN5" s="76"/>
      <c r="EO5" s="32">
        <f t="shared" si="56"/>
        <v>0</v>
      </c>
      <c r="EP5" s="33"/>
      <c r="EQ5" s="45"/>
      <c r="ER5" s="35"/>
      <c r="ES5" s="36">
        <f t="shared" si="57"/>
        <v>0</v>
      </c>
      <c r="ET5" s="14"/>
      <c r="EU5" s="30">
        <f t="shared" si="58"/>
        <v>0</v>
      </c>
      <c r="EV5" s="31">
        <f t="shared" ca="1" si="59"/>
        <v>0</v>
      </c>
      <c r="EW5" s="31">
        <f t="shared" ca="1" si="60"/>
        <v>0</v>
      </c>
      <c r="EX5" s="31">
        <f t="shared" ca="1" si="61"/>
        <v>0</v>
      </c>
      <c r="EY5" s="31">
        <f t="shared" ca="1" si="62"/>
        <v>0</v>
      </c>
      <c r="EZ5" s="31">
        <f t="shared" ca="1" si="63"/>
        <v>0</v>
      </c>
      <c r="FA5" s="31">
        <f t="shared" ca="1" si="64"/>
        <v>0</v>
      </c>
      <c r="FB5" s="31">
        <f t="shared" ca="1" si="65"/>
        <v>0</v>
      </c>
      <c r="FC5" s="31">
        <f t="shared" ca="1" si="66"/>
        <v>0</v>
      </c>
      <c r="FD5" s="31">
        <f t="shared" ca="1" si="67"/>
        <v>0</v>
      </c>
      <c r="FE5" s="31">
        <f t="shared" ca="1" si="68"/>
        <v>0</v>
      </c>
      <c r="FF5" s="31">
        <f t="shared" ca="1" si="69"/>
        <v>0</v>
      </c>
      <c r="FG5" s="31">
        <f t="shared" ca="1" si="70"/>
        <v>0</v>
      </c>
      <c r="FH5" s="31">
        <f t="shared" ca="1" si="71"/>
        <v>0</v>
      </c>
      <c r="FI5" s="31">
        <f t="shared" ca="1" si="72"/>
        <v>0</v>
      </c>
      <c r="FJ5" s="31">
        <f t="shared" ca="1" si="73"/>
        <v>0</v>
      </c>
      <c r="FK5" s="31">
        <f t="shared" ca="1" si="74"/>
        <v>0</v>
      </c>
      <c r="FL5" s="31">
        <f t="shared" ca="1" si="75"/>
        <v>0</v>
      </c>
      <c r="FM5" s="31">
        <f t="shared" ca="1" si="76"/>
        <v>0</v>
      </c>
      <c r="FN5" s="31">
        <f t="shared" ca="1" si="77"/>
        <v>0</v>
      </c>
      <c r="FO5" s="31">
        <f t="shared" ca="1" si="78"/>
        <v>0</v>
      </c>
      <c r="FP5" s="31">
        <f t="shared" ca="1" si="79"/>
        <v>0</v>
      </c>
      <c r="FQ5" s="31">
        <f t="shared" ca="1" si="80"/>
        <v>0</v>
      </c>
      <c r="FR5" s="31">
        <f t="shared" ca="1" si="81"/>
        <v>0</v>
      </c>
      <c r="FS5" s="31">
        <f t="shared" ca="1" si="82"/>
        <v>0</v>
      </c>
      <c r="FT5" s="31">
        <f t="shared" ca="1" si="83"/>
        <v>0</v>
      </c>
      <c r="FU5" s="31">
        <f t="shared" ca="1" si="84"/>
        <v>0</v>
      </c>
      <c r="FV5" s="31">
        <f t="shared" ca="1" si="85"/>
        <v>0</v>
      </c>
      <c r="FW5" s="31">
        <f t="shared" ca="1" si="86"/>
        <v>0</v>
      </c>
      <c r="FX5" s="31">
        <f t="shared" ca="1" si="87"/>
        <v>0</v>
      </c>
      <c r="FY5" s="31">
        <f t="shared" ca="1" si="88"/>
        <v>0</v>
      </c>
      <c r="FZ5" s="31">
        <f t="shared" ca="1" si="89"/>
        <v>0</v>
      </c>
      <c r="GA5" s="31">
        <f t="shared" ca="1" si="90"/>
        <v>0</v>
      </c>
      <c r="GB5" s="31">
        <f t="shared" ca="1" si="91"/>
        <v>0</v>
      </c>
      <c r="GC5" s="31">
        <f t="shared" ca="1" si="92"/>
        <v>0</v>
      </c>
      <c r="GD5" s="31">
        <f t="shared" ca="1" si="93"/>
        <v>0</v>
      </c>
      <c r="GE5" s="76"/>
      <c r="GF5" s="32">
        <f t="shared" ca="1" si="94"/>
        <v>0</v>
      </c>
      <c r="GG5" s="33"/>
      <c r="GH5" s="45"/>
      <c r="GI5" s="35"/>
      <c r="GJ5" s="36">
        <f t="shared" ca="1" si="95"/>
        <v>0</v>
      </c>
      <c r="GK5" s="14"/>
      <c r="GL5" s="14"/>
      <c r="GM5" s="14"/>
      <c r="GN5" s="14"/>
      <c r="GO5" s="14"/>
      <c r="GP5" s="14"/>
      <c r="GQ5" s="14"/>
      <c r="GR5" s="14"/>
      <c r="GS5" s="14"/>
    </row>
    <row r="6" spans="1:201" ht="15.75" x14ac:dyDescent="0.2">
      <c r="A6" s="362" t="s">
        <v>243</v>
      </c>
      <c r="B6" s="321"/>
      <c r="C6" s="334"/>
      <c r="D6" s="347"/>
      <c r="E6" s="271">
        <f t="shared" si="0"/>
        <v>0</v>
      </c>
      <c r="F6" s="284">
        <f t="shared" si="1"/>
        <v>0</v>
      </c>
      <c r="G6" s="15" t="str">
        <f t="shared" si="96"/>
        <v/>
      </c>
      <c r="H6" s="322">
        <f t="shared" si="97"/>
        <v>0</v>
      </c>
      <c r="I6" s="201">
        <f t="shared" si="2"/>
        <v>0</v>
      </c>
      <c r="J6" s="251"/>
      <c r="K6" s="121"/>
      <c r="L6" s="323"/>
      <c r="M6" s="323"/>
      <c r="N6" s="155"/>
      <c r="O6" s="143">
        <f t="shared" si="3"/>
        <v>0</v>
      </c>
      <c r="P6" s="53">
        <f t="shared" si="4"/>
        <v>0</v>
      </c>
      <c r="Q6" s="227">
        <f t="shared" ca="1" si="5"/>
        <v>0</v>
      </c>
      <c r="R6" s="19"/>
      <c r="S6" s="363" t="str">
        <f t="shared" si="6"/>
        <v/>
      </c>
      <c r="T6" s="20">
        <f t="shared" si="7"/>
        <v>0</v>
      </c>
      <c r="U6" s="404">
        <v>145</v>
      </c>
      <c r="V6" s="267">
        <f t="shared" ca="1" si="8"/>
        <v>0</v>
      </c>
      <c r="W6" s="364" t="str">
        <f t="shared" si="99"/>
        <v>MERV - XMEV - GFGC145.AG - 24hs</v>
      </c>
      <c r="X6" s="364" t="str">
        <f t="shared" si="9"/>
        <v>GFGC145.AG</v>
      </c>
      <c r="Y6" s="365">
        <f>IFERROR(VLOOKUP($X6,HomeBroker!$A$2:$F$368,2,0),0)</f>
        <v>0</v>
      </c>
      <c r="Z6" s="409">
        <f>IFERROR(VLOOKUP($X6,HomeBroker!$A$2:$F$368,3,0),0)</f>
        <v>0</v>
      </c>
      <c r="AA6" s="407">
        <f>IFERROR(VLOOKUP($X6,HomeBroker!$A$2:$F$396,6,0),0)</f>
        <v>0</v>
      </c>
      <c r="AB6" s="409">
        <f>IFERROR(VLOOKUP($X6,HomeBroker!$A$2:$F$368,4,0),0)</f>
        <v>0</v>
      </c>
      <c r="AC6" s="365">
        <f>IFERROR(VLOOKUP($X6,HomeBroker!$A$2:$F$368,5,0),0)</f>
        <v>0</v>
      </c>
      <c r="AD6" s="368">
        <f>IFERROR(VLOOKUP($X6,HomeBroker!$A$2:$M$396,13,0),0)</f>
        <v>0</v>
      </c>
      <c r="AE6" s="369" t="str">
        <f t="shared" si="10"/>
        <v/>
      </c>
      <c r="AF6" s="20">
        <f t="shared" si="11"/>
        <v>0</v>
      </c>
      <c r="AG6" s="404">
        <f t="shared" si="100"/>
        <v>145</v>
      </c>
      <c r="AH6" s="267">
        <f t="shared" ca="1" si="12"/>
        <v>0</v>
      </c>
      <c r="AI6" s="364" t="str">
        <f t="shared" si="101"/>
        <v>MERV - XMEV - GFGV145.AG - 24hs</v>
      </c>
      <c r="AJ6" s="364" t="str">
        <f t="shared" si="13"/>
        <v>GFGV145.AG</v>
      </c>
      <c r="AK6" s="365">
        <f>IFERROR(VLOOKUP($AJ6,HomeBroker!$A$2:$F$368,2,0),0)</f>
        <v>0</v>
      </c>
      <c r="AL6" s="409">
        <f>IFERROR(VLOOKUP($AJ6,HomeBroker!$A$2:$F$368,3,0),0)</f>
        <v>0</v>
      </c>
      <c r="AM6" s="407">
        <f>IFERROR(VLOOKUP($AJ6,HomeBroker!$A$2:$F$396,6,0),0)</f>
        <v>0</v>
      </c>
      <c r="AN6" s="409">
        <f>IFERROR(VLOOKUP($AJ6,HomeBroker!$A$2:$F$368,4,0),0)</f>
        <v>0</v>
      </c>
      <c r="AO6" s="365">
        <f>IFERROR(VLOOKUP($AJ6,HomeBroker!$A$2:$F$368,5,0),0)</f>
        <v>0</v>
      </c>
      <c r="AP6" s="368">
        <f>IFERROR(VLOOKUP($AJ6,HomeBroker!$A$2:$M$396,13,0),0)</f>
        <v>0</v>
      </c>
      <c r="AQ6" s="17"/>
      <c r="AR6" s="375"/>
      <c r="AS6" s="376" t="s">
        <v>55</v>
      </c>
      <c r="AT6" s="54"/>
      <c r="AU6" s="254"/>
      <c r="AV6" s="259"/>
      <c r="AW6" s="38">
        <f t="shared" si="14"/>
        <v>0</v>
      </c>
      <c r="AX6" s="39">
        <f t="shared" si="15"/>
        <v>0</v>
      </c>
      <c r="AY6" s="372" t="s">
        <v>56</v>
      </c>
      <c r="AZ6" s="54"/>
      <c r="BA6" s="64"/>
      <c r="BB6" s="48"/>
      <c r="BC6" s="25">
        <f t="shared" si="16"/>
        <v>0</v>
      </c>
      <c r="BD6" s="40">
        <f t="shared" si="17"/>
        <v>0</v>
      </c>
      <c r="BE6" s="373" t="s">
        <v>57</v>
      </c>
      <c r="BF6" s="54"/>
      <c r="BG6" s="48"/>
      <c r="BH6" s="28">
        <f t="shared" si="18"/>
        <v>0</v>
      </c>
      <c r="BI6" s="29">
        <f t="shared" si="19"/>
        <v>0</v>
      </c>
      <c r="BJ6" s="6"/>
      <c r="BK6" s="55" t="s">
        <v>62</v>
      </c>
      <c r="BL6" s="56"/>
      <c r="BM6" s="545">
        <f ca="1">IFERROR(BM3*BL4*BL7/365,0)</f>
        <v>0</v>
      </c>
      <c r="BN6" s="547">
        <f ca="1">IFERROR(BM6/BM3,0)</f>
        <v>0</v>
      </c>
      <c r="BO6" s="19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17"/>
      <c r="DD6" s="30">
        <f t="shared" si="20"/>
        <v>0</v>
      </c>
      <c r="DE6" s="31">
        <f t="shared" si="21"/>
        <v>0</v>
      </c>
      <c r="DF6" s="31">
        <f t="shared" si="22"/>
        <v>0</v>
      </c>
      <c r="DG6" s="31">
        <f t="shared" si="23"/>
        <v>0</v>
      </c>
      <c r="DH6" s="31">
        <f t="shared" si="24"/>
        <v>0</v>
      </c>
      <c r="DI6" s="31">
        <f t="shared" si="25"/>
        <v>0</v>
      </c>
      <c r="DJ6" s="31">
        <f t="shared" si="26"/>
        <v>0</v>
      </c>
      <c r="DK6" s="31">
        <f t="shared" si="27"/>
        <v>0</v>
      </c>
      <c r="DL6" s="31">
        <f t="shared" si="28"/>
        <v>0</v>
      </c>
      <c r="DM6" s="31">
        <f t="shared" si="29"/>
        <v>0</v>
      </c>
      <c r="DN6" s="31">
        <f t="shared" si="30"/>
        <v>0</v>
      </c>
      <c r="DO6" s="31">
        <f t="shared" si="31"/>
        <v>0</v>
      </c>
      <c r="DP6" s="31">
        <f t="shared" si="32"/>
        <v>0</v>
      </c>
      <c r="DQ6" s="31">
        <f t="shared" si="33"/>
        <v>0</v>
      </c>
      <c r="DR6" s="31">
        <f t="shared" si="34"/>
        <v>0</v>
      </c>
      <c r="DS6" s="31">
        <f t="shared" si="35"/>
        <v>0</v>
      </c>
      <c r="DT6" s="31">
        <f t="shared" si="36"/>
        <v>0</v>
      </c>
      <c r="DU6" s="31">
        <f t="shared" si="37"/>
        <v>0</v>
      </c>
      <c r="DV6" s="31">
        <f t="shared" si="38"/>
        <v>0</v>
      </c>
      <c r="DW6" s="31">
        <f t="shared" si="39"/>
        <v>0</v>
      </c>
      <c r="DX6" s="31">
        <f t="shared" si="40"/>
        <v>0</v>
      </c>
      <c r="DY6" s="31">
        <f t="shared" si="41"/>
        <v>0</v>
      </c>
      <c r="DZ6" s="31">
        <f t="shared" si="42"/>
        <v>0</v>
      </c>
      <c r="EA6" s="31">
        <f t="shared" si="43"/>
        <v>0</v>
      </c>
      <c r="EB6" s="31">
        <f t="shared" si="44"/>
        <v>0</v>
      </c>
      <c r="EC6" s="31">
        <f t="shared" si="45"/>
        <v>0</v>
      </c>
      <c r="ED6" s="31">
        <f t="shared" si="46"/>
        <v>0</v>
      </c>
      <c r="EE6" s="31">
        <f t="shared" si="47"/>
        <v>0</v>
      </c>
      <c r="EF6" s="31">
        <f t="shared" si="48"/>
        <v>0</v>
      </c>
      <c r="EG6" s="31">
        <f t="shared" si="49"/>
        <v>0</v>
      </c>
      <c r="EH6" s="31">
        <f t="shared" si="50"/>
        <v>0</v>
      </c>
      <c r="EI6" s="31">
        <f t="shared" si="51"/>
        <v>0</v>
      </c>
      <c r="EJ6" s="31">
        <f t="shared" si="52"/>
        <v>0</v>
      </c>
      <c r="EK6" s="31">
        <f t="shared" si="53"/>
        <v>0</v>
      </c>
      <c r="EL6" s="31">
        <f t="shared" si="54"/>
        <v>0</v>
      </c>
      <c r="EM6" s="31">
        <f t="shared" si="55"/>
        <v>0</v>
      </c>
      <c r="EN6" s="76"/>
      <c r="EO6" s="32">
        <f t="shared" si="56"/>
        <v>0</v>
      </c>
      <c r="EP6" s="33"/>
      <c r="EQ6" s="45"/>
      <c r="ER6" s="35"/>
      <c r="ES6" s="36">
        <f t="shared" si="57"/>
        <v>0</v>
      </c>
      <c r="ET6" s="14"/>
      <c r="EU6" s="30">
        <f t="shared" si="58"/>
        <v>0</v>
      </c>
      <c r="EV6" s="31">
        <f t="shared" ca="1" si="59"/>
        <v>0</v>
      </c>
      <c r="EW6" s="31">
        <f t="shared" ca="1" si="60"/>
        <v>0</v>
      </c>
      <c r="EX6" s="31">
        <f t="shared" ca="1" si="61"/>
        <v>0</v>
      </c>
      <c r="EY6" s="31">
        <f t="shared" ca="1" si="62"/>
        <v>0</v>
      </c>
      <c r="EZ6" s="31">
        <f t="shared" ca="1" si="63"/>
        <v>0</v>
      </c>
      <c r="FA6" s="31">
        <f t="shared" ca="1" si="64"/>
        <v>0</v>
      </c>
      <c r="FB6" s="31">
        <f t="shared" ca="1" si="65"/>
        <v>0</v>
      </c>
      <c r="FC6" s="31">
        <f t="shared" ca="1" si="66"/>
        <v>0</v>
      </c>
      <c r="FD6" s="31">
        <f t="shared" ca="1" si="67"/>
        <v>0</v>
      </c>
      <c r="FE6" s="31">
        <f t="shared" ca="1" si="68"/>
        <v>0</v>
      </c>
      <c r="FF6" s="31">
        <f t="shared" ca="1" si="69"/>
        <v>0</v>
      </c>
      <c r="FG6" s="31">
        <f t="shared" ca="1" si="70"/>
        <v>0</v>
      </c>
      <c r="FH6" s="31">
        <f t="shared" ca="1" si="71"/>
        <v>0</v>
      </c>
      <c r="FI6" s="31">
        <f t="shared" ca="1" si="72"/>
        <v>0</v>
      </c>
      <c r="FJ6" s="31">
        <f t="shared" ca="1" si="73"/>
        <v>0</v>
      </c>
      <c r="FK6" s="31">
        <f t="shared" ca="1" si="74"/>
        <v>0</v>
      </c>
      <c r="FL6" s="31">
        <f t="shared" ca="1" si="75"/>
        <v>0</v>
      </c>
      <c r="FM6" s="31">
        <f t="shared" ca="1" si="76"/>
        <v>0</v>
      </c>
      <c r="FN6" s="31">
        <f t="shared" ca="1" si="77"/>
        <v>0</v>
      </c>
      <c r="FO6" s="31">
        <f t="shared" ca="1" si="78"/>
        <v>0</v>
      </c>
      <c r="FP6" s="31">
        <f t="shared" ca="1" si="79"/>
        <v>0</v>
      </c>
      <c r="FQ6" s="31">
        <f t="shared" ca="1" si="80"/>
        <v>0</v>
      </c>
      <c r="FR6" s="31">
        <f t="shared" ca="1" si="81"/>
        <v>0</v>
      </c>
      <c r="FS6" s="31">
        <f t="shared" ca="1" si="82"/>
        <v>0</v>
      </c>
      <c r="FT6" s="31">
        <f t="shared" ca="1" si="83"/>
        <v>0</v>
      </c>
      <c r="FU6" s="31">
        <f t="shared" ca="1" si="84"/>
        <v>0</v>
      </c>
      <c r="FV6" s="31">
        <f t="shared" ca="1" si="85"/>
        <v>0</v>
      </c>
      <c r="FW6" s="31">
        <f t="shared" ca="1" si="86"/>
        <v>0</v>
      </c>
      <c r="FX6" s="31">
        <f t="shared" ca="1" si="87"/>
        <v>0</v>
      </c>
      <c r="FY6" s="31">
        <f t="shared" ca="1" si="88"/>
        <v>0</v>
      </c>
      <c r="FZ6" s="31">
        <f t="shared" ca="1" si="89"/>
        <v>0</v>
      </c>
      <c r="GA6" s="31">
        <f t="shared" ca="1" si="90"/>
        <v>0</v>
      </c>
      <c r="GB6" s="31">
        <f t="shared" ca="1" si="91"/>
        <v>0</v>
      </c>
      <c r="GC6" s="31">
        <f t="shared" ca="1" si="92"/>
        <v>0</v>
      </c>
      <c r="GD6" s="31">
        <f t="shared" ca="1" si="93"/>
        <v>0</v>
      </c>
      <c r="GE6" s="76"/>
      <c r="GF6" s="32">
        <f t="shared" ca="1" si="94"/>
        <v>0</v>
      </c>
      <c r="GG6" s="33"/>
      <c r="GH6" s="45"/>
      <c r="GI6" s="35"/>
      <c r="GJ6" s="36">
        <f t="shared" ca="1" si="95"/>
        <v>0</v>
      </c>
      <c r="GK6" s="14"/>
      <c r="GL6" s="14"/>
      <c r="GM6" s="14"/>
      <c r="GN6" s="14"/>
      <c r="GO6" s="14"/>
      <c r="GP6" s="14"/>
      <c r="GQ6" s="14"/>
      <c r="GR6" s="14"/>
      <c r="GS6" s="14"/>
    </row>
    <row r="7" spans="1:201" ht="16.5" thickBot="1" x14ac:dyDescent="0.25">
      <c r="A7" s="374" t="s">
        <v>244</v>
      </c>
      <c r="B7" s="321"/>
      <c r="C7" s="334"/>
      <c r="D7" s="347"/>
      <c r="E7" s="271">
        <f t="shared" si="0"/>
        <v>0</v>
      </c>
      <c r="F7" s="284">
        <f t="shared" si="1"/>
        <v>0</v>
      </c>
      <c r="G7" s="15" t="str">
        <f t="shared" si="96"/>
        <v/>
      </c>
      <c r="H7" s="16">
        <f t="shared" si="97"/>
        <v>0</v>
      </c>
      <c r="I7" s="201">
        <f t="shared" si="2"/>
        <v>0</v>
      </c>
      <c r="J7" s="252" t="str">
        <f t="shared" ref="J7" si="102">IFERROR(D6/D7,"")</f>
        <v/>
      </c>
      <c r="K7" s="262" t="str">
        <f t="shared" ref="K7" si="103">IFERROR(G6/G7,"")</f>
        <v/>
      </c>
      <c r="L7" s="324" t="str">
        <f t="shared" ref="L7" si="104">IFERROR(K7/J7-1,"")</f>
        <v/>
      </c>
      <c r="M7" s="337">
        <f t="shared" ref="M7" si="105">I6+I7</f>
        <v>0</v>
      </c>
      <c r="N7" s="154" t="e">
        <f>-1+(O7/$O$18)</f>
        <v>#DIV/0!</v>
      </c>
      <c r="O7" s="143">
        <f t="shared" si="3"/>
        <v>0</v>
      </c>
      <c r="P7" s="37">
        <f t="shared" si="4"/>
        <v>0</v>
      </c>
      <c r="Q7" s="226">
        <f t="shared" ca="1" si="5"/>
        <v>0</v>
      </c>
      <c r="R7" s="19"/>
      <c r="S7" s="363" t="str">
        <f t="shared" si="6"/>
        <v/>
      </c>
      <c r="T7" s="20">
        <f t="shared" si="7"/>
        <v>0</v>
      </c>
      <c r="U7" s="404">
        <v>150</v>
      </c>
      <c r="V7" s="267">
        <f t="shared" ca="1" si="8"/>
        <v>0</v>
      </c>
      <c r="W7" s="364" t="str">
        <f t="shared" si="99"/>
        <v>MERV - XMEV - GFGC150.AG - 24hs</v>
      </c>
      <c r="X7" s="364" t="str">
        <f t="shared" si="9"/>
        <v>GFGC150.AG</v>
      </c>
      <c r="Y7" s="365">
        <f>IFERROR(VLOOKUP($X7,HomeBroker!$A$2:$F$368,2,0),0)</f>
        <v>0</v>
      </c>
      <c r="Z7" s="409">
        <f>IFERROR(VLOOKUP($X7,HomeBroker!$A$2:$F$368,3,0),0)</f>
        <v>0</v>
      </c>
      <c r="AA7" s="407">
        <f>IFERROR(VLOOKUP($X7,HomeBroker!$A$2:$F$396,6,0),0)</f>
        <v>0</v>
      </c>
      <c r="AB7" s="409">
        <f>IFERROR(VLOOKUP($X7,HomeBroker!$A$2:$F$368,4,0),0)</f>
        <v>0</v>
      </c>
      <c r="AC7" s="365">
        <f>IFERROR(VLOOKUP($X7,HomeBroker!$A$2:$F$368,5,0),0)</f>
        <v>0</v>
      </c>
      <c r="AD7" s="368">
        <f>IFERROR(VLOOKUP($X7,HomeBroker!$A$2:$M$396,13,0),0)</f>
        <v>0</v>
      </c>
      <c r="AE7" s="369" t="str">
        <f t="shared" si="10"/>
        <v/>
      </c>
      <c r="AF7" s="20">
        <f t="shared" si="11"/>
        <v>0</v>
      </c>
      <c r="AG7" s="404">
        <f t="shared" si="100"/>
        <v>150</v>
      </c>
      <c r="AH7" s="267">
        <f t="shared" ca="1" si="12"/>
        <v>0</v>
      </c>
      <c r="AI7" s="364" t="str">
        <f t="shared" si="101"/>
        <v>MERV - XMEV - GFGV150.AG - 24hs</v>
      </c>
      <c r="AJ7" s="364" t="str">
        <f t="shared" si="13"/>
        <v>GFGV150.AG</v>
      </c>
      <c r="AK7" s="365">
        <f>IFERROR(VLOOKUP($AJ7,HomeBroker!$A$2:$F$368,2,0),0)</f>
        <v>0</v>
      </c>
      <c r="AL7" s="409">
        <f>IFERROR(VLOOKUP($AJ7,HomeBroker!$A$2:$F$368,3,0),0)</f>
        <v>0</v>
      </c>
      <c r="AM7" s="407">
        <f>IFERROR(VLOOKUP($AJ7,HomeBroker!$A$2:$F$396,6,0),0)</f>
        <v>0</v>
      </c>
      <c r="AN7" s="409">
        <f>IFERROR(VLOOKUP($AJ7,HomeBroker!$A$2:$F$368,4,0),0)</f>
        <v>0</v>
      </c>
      <c r="AO7" s="365">
        <f>IFERROR(VLOOKUP($AJ7,HomeBroker!$A$2:$F$368,5,0),0)</f>
        <v>0</v>
      </c>
      <c r="AP7" s="368">
        <f>IFERROR(VLOOKUP($AJ7,HomeBroker!$A$2:$M$396,13,0),0)</f>
        <v>0</v>
      </c>
      <c r="AQ7" s="17"/>
      <c r="AR7" s="375"/>
      <c r="AS7" s="376" t="s">
        <v>55</v>
      </c>
      <c r="AT7" s="54"/>
      <c r="AU7" s="254"/>
      <c r="AV7" s="259"/>
      <c r="AW7" s="38">
        <f t="shared" si="14"/>
        <v>0</v>
      </c>
      <c r="AX7" s="39">
        <f t="shared" si="15"/>
        <v>0</v>
      </c>
      <c r="AY7" s="372" t="s">
        <v>56</v>
      </c>
      <c r="AZ7" s="54"/>
      <c r="BA7" s="64"/>
      <c r="BB7" s="48"/>
      <c r="BC7" s="25">
        <f t="shared" si="16"/>
        <v>0</v>
      </c>
      <c r="BD7" s="40">
        <f t="shared" si="17"/>
        <v>0</v>
      </c>
      <c r="BE7" s="373" t="s">
        <v>57</v>
      </c>
      <c r="BF7" s="54"/>
      <c r="BG7" s="48"/>
      <c r="BH7" s="28">
        <f t="shared" si="18"/>
        <v>0</v>
      </c>
      <c r="BI7" s="29">
        <f t="shared" si="19"/>
        <v>0</v>
      </c>
      <c r="BJ7" s="6"/>
      <c r="BK7" s="58" t="s">
        <v>60</v>
      </c>
      <c r="BL7" s="59" t="str">
        <f ca="1">IF(BL6&lt;&gt;"",BL6-TODAY(),"")</f>
        <v/>
      </c>
      <c r="BM7" s="546"/>
      <c r="BN7" s="548"/>
      <c r="BO7" s="19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17"/>
      <c r="DD7" s="30">
        <f t="shared" si="20"/>
        <v>0</v>
      </c>
      <c r="DE7" s="31">
        <f t="shared" si="21"/>
        <v>0</v>
      </c>
      <c r="DF7" s="31">
        <f t="shared" si="22"/>
        <v>0</v>
      </c>
      <c r="DG7" s="31">
        <f t="shared" si="23"/>
        <v>0</v>
      </c>
      <c r="DH7" s="31">
        <f t="shared" si="24"/>
        <v>0</v>
      </c>
      <c r="DI7" s="31">
        <f t="shared" si="25"/>
        <v>0</v>
      </c>
      <c r="DJ7" s="31">
        <f t="shared" si="26"/>
        <v>0</v>
      </c>
      <c r="DK7" s="31">
        <f t="shared" si="27"/>
        <v>0</v>
      </c>
      <c r="DL7" s="31">
        <f t="shared" si="28"/>
        <v>0</v>
      </c>
      <c r="DM7" s="31">
        <f t="shared" si="29"/>
        <v>0</v>
      </c>
      <c r="DN7" s="31">
        <f t="shared" si="30"/>
        <v>0</v>
      </c>
      <c r="DO7" s="31">
        <f t="shared" si="31"/>
        <v>0</v>
      </c>
      <c r="DP7" s="31">
        <f t="shared" si="32"/>
        <v>0</v>
      </c>
      <c r="DQ7" s="31">
        <f t="shared" si="33"/>
        <v>0</v>
      </c>
      <c r="DR7" s="31">
        <f t="shared" si="34"/>
        <v>0</v>
      </c>
      <c r="DS7" s="31">
        <f t="shared" si="35"/>
        <v>0</v>
      </c>
      <c r="DT7" s="31">
        <f t="shared" si="36"/>
        <v>0</v>
      </c>
      <c r="DU7" s="31">
        <f t="shared" si="37"/>
        <v>0</v>
      </c>
      <c r="DV7" s="31">
        <f t="shared" si="38"/>
        <v>0</v>
      </c>
      <c r="DW7" s="31">
        <f t="shared" si="39"/>
        <v>0</v>
      </c>
      <c r="DX7" s="31">
        <f t="shared" si="40"/>
        <v>0</v>
      </c>
      <c r="DY7" s="31">
        <f t="shared" si="41"/>
        <v>0</v>
      </c>
      <c r="DZ7" s="31">
        <f t="shared" si="42"/>
        <v>0</v>
      </c>
      <c r="EA7" s="31">
        <f t="shared" si="43"/>
        <v>0</v>
      </c>
      <c r="EB7" s="31">
        <f t="shared" si="44"/>
        <v>0</v>
      </c>
      <c r="EC7" s="31">
        <f t="shared" si="45"/>
        <v>0</v>
      </c>
      <c r="ED7" s="31">
        <f t="shared" si="46"/>
        <v>0</v>
      </c>
      <c r="EE7" s="31">
        <f t="shared" si="47"/>
        <v>0</v>
      </c>
      <c r="EF7" s="31">
        <f t="shared" si="48"/>
        <v>0</v>
      </c>
      <c r="EG7" s="31">
        <f t="shared" si="49"/>
        <v>0</v>
      </c>
      <c r="EH7" s="31">
        <f t="shared" si="50"/>
        <v>0</v>
      </c>
      <c r="EI7" s="31">
        <f t="shared" si="51"/>
        <v>0</v>
      </c>
      <c r="EJ7" s="31">
        <f t="shared" si="52"/>
        <v>0</v>
      </c>
      <c r="EK7" s="31">
        <f t="shared" si="53"/>
        <v>0</v>
      </c>
      <c r="EL7" s="31">
        <f t="shared" si="54"/>
        <v>0</v>
      </c>
      <c r="EM7" s="31">
        <f t="shared" si="55"/>
        <v>0</v>
      </c>
      <c r="EN7" s="76"/>
      <c r="EO7" s="32">
        <f t="shared" si="56"/>
        <v>0</v>
      </c>
      <c r="EP7" s="33"/>
      <c r="EQ7" s="45"/>
      <c r="ER7" s="35"/>
      <c r="ES7" s="36">
        <f t="shared" si="57"/>
        <v>0</v>
      </c>
      <c r="ET7" s="14"/>
      <c r="EU7" s="30">
        <f t="shared" si="58"/>
        <v>0</v>
      </c>
      <c r="EV7" s="31">
        <f t="shared" ca="1" si="59"/>
        <v>0</v>
      </c>
      <c r="EW7" s="31">
        <f t="shared" ca="1" si="60"/>
        <v>0</v>
      </c>
      <c r="EX7" s="31">
        <f t="shared" ca="1" si="61"/>
        <v>0</v>
      </c>
      <c r="EY7" s="31">
        <f t="shared" ca="1" si="62"/>
        <v>0</v>
      </c>
      <c r="EZ7" s="31">
        <f t="shared" ca="1" si="63"/>
        <v>0</v>
      </c>
      <c r="FA7" s="31">
        <f t="shared" ca="1" si="64"/>
        <v>0</v>
      </c>
      <c r="FB7" s="31">
        <f t="shared" ca="1" si="65"/>
        <v>0</v>
      </c>
      <c r="FC7" s="31">
        <f t="shared" ca="1" si="66"/>
        <v>0</v>
      </c>
      <c r="FD7" s="31">
        <f t="shared" ca="1" si="67"/>
        <v>0</v>
      </c>
      <c r="FE7" s="31">
        <f t="shared" ca="1" si="68"/>
        <v>0</v>
      </c>
      <c r="FF7" s="31">
        <f t="shared" ca="1" si="69"/>
        <v>0</v>
      </c>
      <c r="FG7" s="31">
        <f t="shared" ca="1" si="70"/>
        <v>0</v>
      </c>
      <c r="FH7" s="31">
        <f t="shared" ca="1" si="71"/>
        <v>0</v>
      </c>
      <c r="FI7" s="31">
        <f t="shared" ca="1" si="72"/>
        <v>0</v>
      </c>
      <c r="FJ7" s="31">
        <f t="shared" ca="1" si="73"/>
        <v>0</v>
      </c>
      <c r="FK7" s="31">
        <f t="shared" ca="1" si="74"/>
        <v>0</v>
      </c>
      <c r="FL7" s="31">
        <f t="shared" ca="1" si="75"/>
        <v>0</v>
      </c>
      <c r="FM7" s="31">
        <f t="shared" ca="1" si="76"/>
        <v>0</v>
      </c>
      <c r="FN7" s="31">
        <f t="shared" ca="1" si="77"/>
        <v>0</v>
      </c>
      <c r="FO7" s="31">
        <f t="shared" ca="1" si="78"/>
        <v>0</v>
      </c>
      <c r="FP7" s="31">
        <f t="shared" ca="1" si="79"/>
        <v>0</v>
      </c>
      <c r="FQ7" s="31">
        <f t="shared" ca="1" si="80"/>
        <v>0</v>
      </c>
      <c r="FR7" s="31">
        <f t="shared" ca="1" si="81"/>
        <v>0</v>
      </c>
      <c r="FS7" s="31">
        <f t="shared" ca="1" si="82"/>
        <v>0</v>
      </c>
      <c r="FT7" s="31">
        <f t="shared" ca="1" si="83"/>
        <v>0</v>
      </c>
      <c r="FU7" s="31">
        <f t="shared" ca="1" si="84"/>
        <v>0</v>
      </c>
      <c r="FV7" s="31">
        <f t="shared" ca="1" si="85"/>
        <v>0</v>
      </c>
      <c r="FW7" s="31">
        <f t="shared" ca="1" si="86"/>
        <v>0</v>
      </c>
      <c r="FX7" s="31">
        <f t="shared" ca="1" si="87"/>
        <v>0</v>
      </c>
      <c r="FY7" s="31">
        <f t="shared" ca="1" si="88"/>
        <v>0</v>
      </c>
      <c r="FZ7" s="31">
        <f t="shared" ca="1" si="89"/>
        <v>0</v>
      </c>
      <c r="GA7" s="31">
        <f t="shared" ca="1" si="90"/>
        <v>0</v>
      </c>
      <c r="GB7" s="31">
        <f t="shared" ca="1" si="91"/>
        <v>0</v>
      </c>
      <c r="GC7" s="31">
        <f t="shared" ca="1" si="92"/>
        <v>0</v>
      </c>
      <c r="GD7" s="31">
        <f t="shared" ca="1" si="93"/>
        <v>0</v>
      </c>
      <c r="GE7" s="76"/>
      <c r="GF7" s="32">
        <f t="shared" ca="1" si="94"/>
        <v>0</v>
      </c>
      <c r="GG7" s="33"/>
      <c r="GH7" s="45"/>
      <c r="GI7" s="35"/>
      <c r="GJ7" s="36">
        <f t="shared" ca="1" si="95"/>
        <v>0</v>
      </c>
      <c r="GK7" s="14"/>
      <c r="GL7" s="14"/>
      <c r="GM7" s="14"/>
      <c r="GN7" s="14"/>
      <c r="GO7" s="14"/>
      <c r="GP7" s="14"/>
      <c r="GQ7" s="14"/>
      <c r="GR7" s="14"/>
      <c r="GS7" s="14"/>
    </row>
    <row r="8" spans="1:201" x14ac:dyDescent="0.2">
      <c r="A8" s="377" t="s">
        <v>242</v>
      </c>
      <c r="B8" s="321"/>
      <c r="C8" s="334"/>
      <c r="D8" s="347"/>
      <c r="E8" s="271">
        <f t="shared" si="0"/>
        <v>0</v>
      </c>
      <c r="F8" s="284">
        <f t="shared" si="1"/>
        <v>0</v>
      </c>
      <c r="G8" s="15" t="str">
        <f t="shared" si="96"/>
        <v/>
      </c>
      <c r="H8" s="16">
        <f t="shared" si="97"/>
        <v>0</v>
      </c>
      <c r="I8" s="201">
        <f t="shared" si="2"/>
        <v>0</v>
      </c>
      <c r="J8" s="251"/>
      <c r="K8" s="121"/>
      <c r="L8" s="323"/>
      <c r="M8" s="323"/>
      <c r="N8" s="151"/>
      <c r="O8" s="144">
        <f t="shared" si="3"/>
        <v>0</v>
      </c>
      <c r="P8" s="37">
        <f t="shared" si="4"/>
        <v>0</v>
      </c>
      <c r="Q8" s="226">
        <f t="shared" ca="1" si="5"/>
        <v>0</v>
      </c>
      <c r="R8" s="19"/>
      <c r="S8" s="363" t="str">
        <f t="shared" si="6"/>
        <v/>
      </c>
      <c r="T8" s="20">
        <f t="shared" si="7"/>
        <v>0</v>
      </c>
      <c r="U8" s="404">
        <v>155</v>
      </c>
      <c r="V8" s="267">
        <f t="shared" ca="1" si="8"/>
        <v>0</v>
      </c>
      <c r="W8" s="364" t="str">
        <f t="shared" si="99"/>
        <v>MERV - XMEV - GFGC155.AG - 24hs</v>
      </c>
      <c r="X8" s="364" t="str">
        <f t="shared" si="9"/>
        <v>GFGC155.AG</v>
      </c>
      <c r="Y8" s="365">
        <f>IFERROR(VLOOKUP($X8,HomeBroker!$A$2:$F$368,2,0),0)</f>
        <v>0</v>
      </c>
      <c r="Z8" s="409">
        <f>IFERROR(VLOOKUP($X8,HomeBroker!$A$2:$F$368,3,0),0)</f>
        <v>0</v>
      </c>
      <c r="AA8" s="407">
        <f>IFERROR(VLOOKUP($X8,HomeBroker!$A$2:$F$396,6,0),0)</f>
        <v>0</v>
      </c>
      <c r="AB8" s="409">
        <f>IFERROR(VLOOKUP($X8,HomeBroker!$A$2:$F$368,4,0),0)</f>
        <v>0</v>
      </c>
      <c r="AC8" s="365">
        <f>IFERROR(VLOOKUP($X8,HomeBroker!$A$2:$F$368,5,0),0)</f>
        <v>0</v>
      </c>
      <c r="AD8" s="368">
        <f>IFERROR(VLOOKUP($X8,HomeBroker!$A$2:$M$396,13,0),0)</f>
        <v>0</v>
      </c>
      <c r="AE8" s="369" t="str">
        <f t="shared" si="10"/>
        <v/>
      </c>
      <c r="AF8" s="20">
        <f t="shared" si="11"/>
        <v>0</v>
      </c>
      <c r="AG8" s="404">
        <f t="shared" si="100"/>
        <v>155</v>
      </c>
      <c r="AH8" s="267">
        <f t="shared" ca="1" si="12"/>
        <v>0</v>
      </c>
      <c r="AI8" s="364" t="str">
        <f t="shared" si="101"/>
        <v>MERV - XMEV - GFGV155.AG - 24hs</v>
      </c>
      <c r="AJ8" s="364" t="str">
        <f t="shared" si="13"/>
        <v>GFGV155.AG</v>
      </c>
      <c r="AK8" s="365">
        <f>IFERROR(VLOOKUP($AJ8,HomeBroker!$A$2:$F$368,2,0),0)</f>
        <v>0</v>
      </c>
      <c r="AL8" s="409">
        <f>IFERROR(VLOOKUP($AJ8,HomeBroker!$A$2:$F$368,3,0),0)</f>
        <v>0</v>
      </c>
      <c r="AM8" s="407">
        <f>IFERROR(VLOOKUP($AJ8,HomeBroker!$A$2:$F$396,6,0),0)</f>
        <v>0</v>
      </c>
      <c r="AN8" s="409">
        <f>IFERROR(VLOOKUP($AJ8,HomeBroker!$A$2:$F$368,4,0),0)</f>
        <v>0</v>
      </c>
      <c r="AO8" s="365">
        <f>IFERROR(VLOOKUP($AJ8,HomeBroker!$A$2:$F$368,5,0),0)</f>
        <v>0</v>
      </c>
      <c r="AP8" s="368">
        <f>IFERROR(VLOOKUP($AJ8,HomeBroker!$A$2:$M$396,13,0),0)</f>
        <v>0</v>
      </c>
      <c r="AQ8" s="17"/>
      <c r="AR8" s="375"/>
      <c r="AS8" s="376" t="s">
        <v>55</v>
      </c>
      <c r="AT8" s="54"/>
      <c r="AU8" s="254"/>
      <c r="AV8" s="259"/>
      <c r="AW8" s="38">
        <f t="shared" si="14"/>
        <v>0</v>
      </c>
      <c r="AX8" s="39">
        <f t="shared" si="15"/>
        <v>0</v>
      </c>
      <c r="AY8" s="372" t="s">
        <v>56</v>
      </c>
      <c r="AZ8" s="54"/>
      <c r="BA8" s="64"/>
      <c r="BB8" s="48"/>
      <c r="BC8" s="25">
        <f t="shared" si="16"/>
        <v>0</v>
      </c>
      <c r="BD8" s="40">
        <f t="shared" si="17"/>
        <v>0</v>
      </c>
      <c r="BE8" s="373" t="s">
        <v>57</v>
      </c>
      <c r="BF8" s="54"/>
      <c r="BG8" s="48"/>
      <c r="BH8" s="28">
        <f t="shared" si="18"/>
        <v>0</v>
      </c>
      <c r="BI8" s="29">
        <f t="shared" si="19"/>
        <v>0</v>
      </c>
      <c r="BJ8" s="6"/>
      <c r="BK8" s="60"/>
      <c r="BL8" s="60"/>
      <c r="BM8" s="60"/>
      <c r="BN8" s="60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17"/>
      <c r="DD8" s="30">
        <f t="shared" si="20"/>
        <v>0</v>
      </c>
      <c r="DE8" s="31">
        <f t="shared" si="21"/>
        <v>0</v>
      </c>
      <c r="DF8" s="31">
        <f t="shared" si="22"/>
        <v>0</v>
      </c>
      <c r="DG8" s="31">
        <f t="shared" si="23"/>
        <v>0</v>
      </c>
      <c r="DH8" s="31">
        <f t="shared" si="24"/>
        <v>0</v>
      </c>
      <c r="DI8" s="31">
        <f t="shared" si="25"/>
        <v>0</v>
      </c>
      <c r="DJ8" s="31">
        <f t="shared" si="26"/>
        <v>0</v>
      </c>
      <c r="DK8" s="31">
        <f t="shared" si="27"/>
        <v>0</v>
      </c>
      <c r="DL8" s="31">
        <f t="shared" si="28"/>
        <v>0</v>
      </c>
      <c r="DM8" s="31">
        <f t="shared" si="29"/>
        <v>0</v>
      </c>
      <c r="DN8" s="31">
        <f t="shared" si="30"/>
        <v>0</v>
      </c>
      <c r="DO8" s="31">
        <f t="shared" si="31"/>
        <v>0</v>
      </c>
      <c r="DP8" s="31">
        <f t="shared" si="32"/>
        <v>0</v>
      </c>
      <c r="DQ8" s="31">
        <f t="shared" si="33"/>
        <v>0</v>
      </c>
      <c r="DR8" s="31">
        <f t="shared" si="34"/>
        <v>0</v>
      </c>
      <c r="DS8" s="31">
        <f t="shared" si="35"/>
        <v>0</v>
      </c>
      <c r="DT8" s="31">
        <f t="shared" si="36"/>
        <v>0</v>
      </c>
      <c r="DU8" s="31">
        <f t="shared" si="37"/>
        <v>0</v>
      </c>
      <c r="DV8" s="31">
        <f t="shared" si="38"/>
        <v>0</v>
      </c>
      <c r="DW8" s="31">
        <f t="shared" si="39"/>
        <v>0</v>
      </c>
      <c r="DX8" s="31">
        <f t="shared" si="40"/>
        <v>0</v>
      </c>
      <c r="DY8" s="31">
        <f t="shared" si="41"/>
        <v>0</v>
      </c>
      <c r="DZ8" s="31">
        <f t="shared" si="42"/>
        <v>0</v>
      </c>
      <c r="EA8" s="31">
        <f t="shared" si="43"/>
        <v>0</v>
      </c>
      <c r="EB8" s="31">
        <f t="shared" si="44"/>
        <v>0</v>
      </c>
      <c r="EC8" s="31">
        <f t="shared" si="45"/>
        <v>0</v>
      </c>
      <c r="ED8" s="31">
        <f t="shared" si="46"/>
        <v>0</v>
      </c>
      <c r="EE8" s="31">
        <f t="shared" si="47"/>
        <v>0</v>
      </c>
      <c r="EF8" s="31">
        <f t="shared" si="48"/>
        <v>0</v>
      </c>
      <c r="EG8" s="31">
        <f t="shared" si="49"/>
        <v>0</v>
      </c>
      <c r="EH8" s="31">
        <f t="shared" si="50"/>
        <v>0</v>
      </c>
      <c r="EI8" s="31">
        <f t="shared" si="51"/>
        <v>0</v>
      </c>
      <c r="EJ8" s="31">
        <f t="shared" si="52"/>
        <v>0</v>
      </c>
      <c r="EK8" s="31">
        <f t="shared" si="53"/>
        <v>0</v>
      </c>
      <c r="EL8" s="31">
        <f t="shared" si="54"/>
        <v>0</v>
      </c>
      <c r="EM8" s="31">
        <f t="shared" si="55"/>
        <v>0</v>
      </c>
      <c r="EN8" s="76"/>
      <c r="EO8" s="32">
        <f t="shared" si="56"/>
        <v>0</v>
      </c>
      <c r="EP8" s="33"/>
      <c r="EQ8" s="45"/>
      <c r="ER8" s="35"/>
      <c r="ES8" s="36">
        <f t="shared" si="57"/>
        <v>0</v>
      </c>
      <c r="ET8" s="14"/>
      <c r="EU8" s="30">
        <f t="shared" si="58"/>
        <v>0</v>
      </c>
      <c r="EV8" s="31">
        <f t="shared" ca="1" si="59"/>
        <v>0</v>
      </c>
      <c r="EW8" s="31">
        <f t="shared" ca="1" si="60"/>
        <v>0</v>
      </c>
      <c r="EX8" s="31">
        <f t="shared" ca="1" si="61"/>
        <v>0</v>
      </c>
      <c r="EY8" s="31">
        <f t="shared" ca="1" si="62"/>
        <v>0</v>
      </c>
      <c r="EZ8" s="31">
        <f t="shared" ca="1" si="63"/>
        <v>0</v>
      </c>
      <c r="FA8" s="31">
        <f t="shared" ca="1" si="64"/>
        <v>0</v>
      </c>
      <c r="FB8" s="31">
        <f t="shared" ca="1" si="65"/>
        <v>0</v>
      </c>
      <c r="FC8" s="31">
        <f t="shared" ca="1" si="66"/>
        <v>0</v>
      </c>
      <c r="FD8" s="31">
        <f t="shared" ca="1" si="67"/>
        <v>0</v>
      </c>
      <c r="FE8" s="31">
        <f t="shared" ca="1" si="68"/>
        <v>0</v>
      </c>
      <c r="FF8" s="31">
        <f t="shared" ca="1" si="69"/>
        <v>0</v>
      </c>
      <c r="FG8" s="31">
        <f t="shared" ca="1" si="70"/>
        <v>0</v>
      </c>
      <c r="FH8" s="31">
        <f t="shared" ca="1" si="71"/>
        <v>0</v>
      </c>
      <c r="FI8" s="31">
        <f t="shared" ca="1" si="72"/>
        <v>0</v>
      </c>
      <c r="FJ8" s="31">
        <f t="shared" ca="1" si="73"/>
        <v>0</v>
      </c>
      <c r="FK8" s="31">
        <f t="shared" ca="1" si="74"/>
        <v>0</v>
      </c>
      <c r="FL8" s="31">
        <f t="shared" ca="1" si="75"/>
        <v>0</v>
      </c>
      <c r="FM8" s="31">
        <f t="shared" ca="1" si="76"/>
        <v>0</v>
      </c>
      <c r="FN8" s="31">
        <f t="shared" ca="1" si="77"/>
        <v>0</v>
      </c>
      <c r="FO8" s="31">
        <f t="shared" ca="1" si="78"/>
        <v>0</v>
      </c>
      <c r="FP8" s="31">
        <f t="shared" ca="1" si="79"/>
        <v>0</v>
      </c>
      <c r="FQ8" s="31">
        <f t="shared" ca="1" si="80"/>
        <v>0</v>
      </c>
      <c r="FR8" s="31">
        <f t="shared" ca="1" si="81"/>
        <v>0</v>
      </c>
      <c r="FS8" s="31">
        <f t="shared" ca="1" si="82"/>
        <v>0</v>
      </c>
      <c r="FT8" s="31">
        <f t="shared" ca="1" si="83"/>
        <v>0</v>
      </c>
      <c r="FU8" s="31">
        <f t="shared" ca="1" si="84"/>
        <v>0</v>
      </c>
      <c r="FV8" s="31">
        <f t="shared" ca="1" si="85"/>
        <v>0</v>
      </c>
      <c r="FW8" s="31">
        <f t="shared" ca="1" si="86"/>
        <v>0</v>
      </c>
      <c r="FX8" s="31">
        <f t="shared" ca="1" si="87"/>
        <v>0</v>
      </c>
      <c r="FY8" s="31">
        <f t="shared" ca="1" si="88"/>
        <v>0</v>
      </c>
      <c r="FZ8" s="31">
        <f t="shared" ca="1" si="89"/>
        <v>0</v>
      </c>
      <c r="GA8" s="31">
        <f t="shared" ca="1" si="90"/>
        <v>0</v>
      </c>
      <c r="GB8" s="31">
        <f t="shared" ca="1" si="91"/>
        <v>0</v>
      </c>
      <c r="GC8" s="31">
        <f t="shared" ca="1" si="92"/>
        <v>0</v>
      </c>
      <c r="GD8" s="31">
        <f t="shared" ca="1" si="93"/>
        <v>0</v>
      </c>
      <c r="GE8" s="76"/>
      <c r="GF8" s="32">
        <f t="shared" ca="1" si="94"/>
        <v>0</v>
      </c>
      <c r="GG8" s="33"/>
      <c r="GH8" s="45"/>
      <c r="GI8" s="35"/>
      <c r="GJ8" s="36">
        <f t="shared" ca="1" si="95"/>
        <v>0</v>
      </c>
      <c r="GK8" s="14"/>
      <c r="GL8" s="14"/>
      <c r="GM8" s="14"/>
      <c r="GN8" s="14"/>
      <c r="GO8" s="14"/>
      <c r="GP8" s="14"/>
      <c r="GQ8" s="14"/>
      <c r="GR8" s="14"/>
      <c r="GS8" s="14"/>
    </row>
    <row r="9" spans="1:201" x14ac:dyDescent="0.2">
      <c r="A9" s="362" t="s">
        <v>243</v>
      </c>
      <c r="B9" s="321"/>
      <c r="C9" s="334"/>
      <c r="D9" s="347"/>
      <c r="E9" s="271">
        <f t="shared" si="0"/>
        <v>0</v>
      </c>
      <c r="F9" s="284">
        <f t="shared" si="1"/>
        <v>0</v>
      </c>
      <c r="G9" s="15" t="str">
        <f t="shared" si="96"/>
        <v/>
      </c>
      <c r="H9" s="16">
        <f t="shared" si="97"/>
        <v>0</v>
      </c>
      <c r="I9" s="201">
        <f t="shared" si="2"/>
        <v>0</v>
      </c>
      <c r="J9" s="251"/>
      <c r="K9" s="121"/>
      <c r="L9" s="323"/>
      <c r="M9" s="323"/>
      <c r="N9" s="152"/>
      <c r="O9" s="144">
        <f t="shared" si="3"/>
        <v>0</v>
      </c>
      <c r="P9" s="53">
        <f t="shared" si="4"/>
        <v>0</v>
      </c>
      <c r="Q9" s="227">
        <f t="shared" ca="1" si="5"/>
        <v>0</v>
      </c>
      <c r="R9" s="19"/>
      <c r="S9" s="363" t="str">
        <f t="shared" si="6"/>
        <v/>
      </c>
      <c r="T9" s="20">
        <f t="shared" si="7"/>
        <v>0</v>
      </c>
      <c r="U9" s="404">
        <v>160</v>
      </c>
      <c r="V9" s="267">
        <f t="shared" ca="1" si="8"/>
        <v>0</v>
      </c>
      <c r="W9" s="364" t="str">
        <f t="shared" si="99"/>
        <v>MERV - XMEV - GFGC160.AG - 24hs</v>
      </c>
      <c r="X9" s="364" t="str">
        <f t="shared" si="9"/>
        <v>GFGC160.AG</v>
      </c>
      <c r="Y9" s="365">
        <f>IFERROR(VLOOKUP($X9,HomeBroker!$A$2:$F$368,2,0),0)</f>
        <v>0</v>
      </c>
      <c r="Z9" s="409">
        <f>IFERROR(VLOOKUP($X9,HomeBroker!$A$2:$F$368,3,0),0)</f>
        <v>0</v>
      </c>
      <c r="AA9" s="407">
        <f>IFERROR(VLOOKUP($X9,HomeBroker!$A$2:$F$396,6,0),0)</f>
        <v>0</v>
      </c>
      <c r="AB9" s="409">
        <f>IFERROR(VLOOKUP($X9,HomeBroker!$A$2:$F$368,4,0),0)</f>
        <v>0</v>
      </c>
      <c r="AC9" s="365">
        <f>IFERROR(VLOOKUP($X9,HomeBroker!$A$2:$F$368,5,0),0)</f>
        <v>0</v>
      </c>
      <c r="AD9" s="368">
        <f>IFERROR(VLOOKUP($X9,HomeBroker!$A$2:$M$396,13,0),0)</f>
        <v>0</v>
      </c>
      <c r="AE9" s="369" t="str">
        <f t="shared" si="10"/>
        <v/>
      </c>
      <c r="AF9" s="20">
        <f t="shared" si="11"/>
        <v>0</v>
      </c>
      <c r="AG9" s="404">
        <f t="shared" si="100"/>
        <v>160</v>
      </c>
      <c r="AH9" s="267">
        <f t="shared" ca="1" si="12"/>
        <v>0</v>
      </c>
      <c r="AI9" s="364" t="str">
        <f t="shared" si="101"/>
        <v>MERV - XMEV - GFGV160.AG - 24hs</v>
      </c>
      <c r="AJ9" s="364" t="str">
        <f t="shared" si="13"/>
        <v>GFGV160.AG</v>
      </c>
      <c r="AK9" s="365">
        <f>IFERROR(VLOOKUP($AJ9,HomeBroker!$A$2:$F$368,2,0),0)</f>
        <v>0</v>
      </c>
      <c r="AL9" s="409">
        <f>IFERROR(VLOOKUP($AJ9,HomeBroker!$A$2:$F$368,3,0),0)</f>
        <v>0</v>
      </c>
      <c r="AM9" s="407">
        <f>IFERROR(VLOOKUP($AJ9,HomeBroker!$A$2:$F$396,6,0),0)</f>
        <v>0</v>
      </c>
      <c r="AN9" s="409">
        <f>IFERROR(VLOOKUP($AJ9,HomeBroker!$A$2:$F$368,4,0),0)</f>
        <v>0</v>
      </c>
      <c r="AO9" s="365">
        <f>IFERROR(VLOOKUP($AJ9,HomeBroker!$A$2:$F$368,5,0),0)</f>
        <v>0</v>
      </c>
      <c r="AP9" s="368">
        <f>IFERROR(VLOOKUP($AJ9,HomeBroker!$A$2:$M$396,13,0),0)</f>
        <v>0</v>
      </c>
      <c r="AQ9" s="17"/>
      <c r="AR9" s="375"/>
      <c r="AS9" s="376" t="s">
        <v>55</v>
      </c>
      <c r="AT9" s="54"/>
      <c r="AU9" s="254"/>
      <c r="AV9" s="259"/>
      <c r="AW9" s="38">
        <f t="shared" si="14"/>
        <v>0</v>
      </c>
      <c r="AX9" s="39">
        <f t="shared" si="15"/>
        <v>0</v>
      </c>
      <c r="AY9" s="372" t="s">
        <v>56</v>
      </c>
      <c r="AZ9" s="54"/>
      <c r="BA9" s="64"/>
      <c r="BB9" s="48"/>
      <c r="BC9" s="25">
        <f t="shared" si="16"/>
        <v>0</v>
      </c>
      <c r="BD9" s="40">
        <f t="shared" si="17"/>
        <v>0</v>
      </c>
      <c r="BE9" s="373" t="s">
        <v>57</v>
      </c>
      <c r="BF9" s="54"/>
      <c r="BG9" s="48"/>
      <c r="BH9" s="28">
        <f t="shared" si="18"/>
        <v>0</v>
      </c>
      <c r="BI9" s="29">
        <f t="shared" si="19"/>
        <v>0</v>
      </c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17"/>
      <c r="DD9" s="30">
        <f t="shared" si="20"/>
        <v>0</v>
      </c>
      <c r="DE9" s="31">
        <f t="shared" si="21"/>
        <v>0</v>
      </c>
      <c r="DF9" s="31">
        <f t="shared" si="22"/>
        <v>0</v>
      </c>
      <c r="DG9" s="31">
        <f t="shared" si="23"/>
        <v>0</v>
      </c>
      <c r="DH9" s="31">
        <f t="shared" si="24"/>
        <v>0</v>
      </c>
      <c r="DI9" s="31">
        <f t="shared" si="25"/>
        <v>0</v>
      </c>
      <c r="DJ9" s="31">
        <f t="shared" si="26"/>
        <v>0</v>
      </c>
      <c r="DK9" s="31">
        <f t="shared" si="27"/>
        <v>0</v>
      </c>
      <c r="DL9" s="31">
        <f t="shared" si="28"/>
        <v>0</v>
      </c>
      <c r="DM9" s="31">
        <f t="shared" si="29"/>
        <v>0</v>
      </c>
      <c r="DN9" s="31">
        <f t="shared" si="30"/>
        <v>0</v>
      </c>
      <c r="DO9" s="31">
        <f t="shared" si="31"/>
        <v>0</v>
      </c>
      <c r="DP9" s="31">
        <f t="shared" si="32"/>
        <v>0</v>
      </c>
      <c r="DQ9" s="31">
        <f t="shared" si="33"/>
        <v>0</v>
      </c>
      <c r="DR9" s="31">
        <f t="shared" si="34"/>
        <v>0</v>
      </c>
      <c r="DS9" s="31">
        <f t="shared" si="35"/>
        <v>0</v>
      </c>
      <c r="DT9" s="31">
        <f t="shared" si="36"/>
        <v>0</v>
      </c>
      <c r="DU9" s="31">
        <f t="shared" si="37"/>
        <v>0</v>
      </c>
      <c r="DV9" s="31">
        <f t="shared" si="38"/>
        <v>0</v>
      </c>
      <c r="DW9" s="31">
        <f t="shared" si="39"/>
        <v>0</v>
      </c>
      <c r="DX9" s="31">
        <f t="shared" si="40"/>
        <v>0</v>
      </c>
      <c r="DY9" s="31">
        <f t="shared" si="41"/>
        <v>0</v>
      </c>
      <c r="DZ9" s="31">
        <f t="shared" si="42"/>
        <v>0</v>
      </c>
      <c r="EA9" s="31">
        <f t="shared" si="43"/>
        <v>0</v>
      </c>
      <c r="EB9" s="31">
        <f t="shared" si="44"/>
        <v>0</v>
      </c>
      <c r="EC9" s="31">
        <f t="shared" si="45"/>
        <v>0</v>
      </c>
      <c r="ED9" s="31">
        <f t="shared" si="46"/>
        <v>0</v>
      </c>
      <c r="EE9" s="31">
        <f t="shared" si="47"/>
        <v>0</v>
      </c>
      <c r="EF9" s="31">
        <f t="shared" si="48"/>
        <v>0</v>
      </c>
      <c r="EG9" s="31">
        <f t="shared" si="49"/>
        <v>0</v>
      </c>
      <c r="EH9" s="31">
        <f t="shared" si="50"/>
        <v>0</v>
      </c>
      <c r="EI9" s="31">
        <f t="shared" si="51"/>
        <v>0</v>
      </c>
      <c r="EJ9" s="31">
        <f t="shared" si="52"/>
        <v>0</v>
      </c>
      <c r="EK9" s="31">
        <f t="shared" si="53"/>
        <v>0</v>
      </c>
      <c r="EL9" s="31">
        <f t="shared" si="54"/>
        <v>0</v>
      </c>
      <c r="EM9" s="31">
        <f t="shared" si="55"/>
        <v>0</v>
      </c>
      <c r="EN9" s="76"/>
      <c r="EO9" s="32">
        <f t="shared" si="56"/>
        <v>0</v>
      </c>
      <c r="EP9" s="33"/>
      <c r="EQ9" s="45"/>
      <c r="ER9" s="35"/>
      <c r="ES9" s="36">
        <f t="shared" si="57"/>
        <v>0</v>
      </c>
      <c r="ET9" s="14"/>
      <c r="EU9" s="30">
        <f t="shared" si="58"/>
        <v>0</v>
      </c>
      <c r="EV9" s="31">
        <f t="shared" ca="1" si="59"/>
        <v>0</v>
      </c>
      <c r="EW9" s="31">
        <f t="shared" ca="1" si="60"/>
        <v>0</v>
      </c>
      <c r="EX9" s="31">
        <f t="shared" ca="1" si="61"/>
        <v>0</v>
      </c>
      <c r="EY9" s="31">
        <f t="shared" ca="1" si="62"/>
        <v>0</v>
      </c>
      <c r="EZ9" s="31">
        <f t="shared" ca="1" si="63"/>
        <v>0</v>
      </c>
      <c r="FA9" s="31">
        <f t="shared" ca="1" si="64"/>
        <v>0</v>
      </c>
      <c r="FB9" s="31">
        <f t="shared" ca="1" si="65"/>
        <v>0</v>
      </c>
      <c r="FC9" s="31">
        <f t="shared" ca="1" si="66"/>
        <v>0</v>
      </c>
      <c r="FD9" s="31">
        <f t="shared" ca="1" si="67"/>
        <v>0</v>
      </c>
      <c r="FE9" s="31">
        <f t="shared" ca="1" si="68"/>
        <v>0</v>
      </c>
      <c r="FF9" s="31">
        <f t="shared" ca="1" si="69"/>
        <v>0</v>
      </c>
      <c r="FG9" s="31">
        <f t="shared" ca="1" si="70"/>
        <v>0</v>
      </c>
      <c r="FH9" s="31">
        <f t="shared" ca="1" si="71"/>
        <v>0</v>
      </c>
      <c r="FI9" s="31">
        <f t="shared" ca="1" si="72"/>
        <v>0</v>
      </c>
      <c r="FJ9" s="31">
        <f t="shared" ca="1" si="73"/>
        <v>0</v>
      </c>
      <c r="FK9" s="31">
        <f t="shared" ca="1" si="74"/>
        <v>0</v>
      </c>
      <c r="FL9" s="31">
        <f t="shared" ca="1" si="75"/>
        <v>0</v>
      </c>
      <c r="FM9" s="31">
        <f t="shared" ca="1" si="76"/>
        <v>0</v>
      </c>
      <c r="FN9" s="31">
        <f t="shared" ca="1" si="77"/>
        <v>0</v>
      </c>
      <c r="FO9" s="31">
        <f t="shared" ca="1" si="78"/>
        <v>0</v>
      </c>
      <c r="FP9" s="31">
        <f t="shared" ca="1" si="79"/>
        <v>0</v>
      </c>
      <c r="FQ9" s="31">
        <f t="shared" ca="1" si="80"/>
        <v>0</v>
      </c>
      <c r="FR9" s="31">
        <f t="shared" ca="1" si="81"/>
        <v>0</v>
      </c>
      <c r="FS9" s="31">
        <f t="shared" ca="1" si="82"/>
        <v>0</v>
      </c>
      <c r="FT9" s="31">
        <f t="shared" ca="1" si="83"/>
        <v>0</v>
      </c>
      <c r="FU9" s="31">
        <f t="shared" ca="1" si="84"/>
        <v>0</v>
      </c>
      <c r="FV9" s="31">
        <f t="shared" ca="1" si="85"/>
        <v>0</v>
      </c>
      <c r="FW9" s="31">
        <f t="shared" ca="1" si="86"/>
        <v>0</v>
      </c>
      <c r="FX9" s="31">
        <f t="shared" ca="1" si="87"/>
        <v>0</v>
      </c>
      <c r="FY9" s="31">
        <f t="shared" ca="1" si="88"/>
        <v>0</v>
      </c>
      <c r="FZ9" s="31">
        <f t="shared" ca="1" si="89"/>
        <v>0</v>
      </c>
      <c r="GA9" s="31">
        <f t="shared" ca="1" si="90"/>
        <v>0</v>
      </c>
      <c r="GB9" s="31">
        <f t="shared" ca="1" si="91"/>
        <v>0</v>
      </c>
      <c r="GC9" s="31">
        <f t="shared" ca="1" si="92"/>
        <v>0</v>
      </c>
      <c r="GD9" s="31">
        <f t="shared" ca="1" si="93"/>
        <v>0</v>
      </c>
      <c r="GE9" s="76"/>
      <c r="GF9" s="32">
        <f t="shared" ca="1" si="94"/>
        <v>0</v>
      </c>
      <c r="GG9" s="33"/>
      <c r="GH9" s="45"/>
      <c r="GI9" s="35"/>
      <c r="GJ9" s="36">
        <f t="shared" ca="1" si="95"/>
        <v>0</v>
      </c>
      <c r="GK9" s="14"/>
      <c r="GL9" s="14"/>
      <c r="GM9" s="14"/>
      <c r="GN9" s="14"/>
      <c r="GO9" s="14"/>
      <c r="GP9" s="14"/>
      <c r="GQ9" s="14"/>
      <c r="GR9" s="14"/>
      <c r="GS9" s="14"/>
    </row>
    <row r="10" spans="1:201" x14ac:dyDescent="0.2">
      <c r="A10" s="374" t="s">
        <v>244</v>
      </c>
      <c r="B10" s="321"/>
      <c r="C10" s="334"/>
      <c r="D10" s="347"/>
      <c r="E10" s="271">
        <f t="shared" si="0"/>
        <v>0</v>
      </c>
      <c r="F10" s="284">
        <f t="shared" si="1"/>
        <v>0</v>
      </c>
      <c r="G10" s="15" t="str">
        <f t="shared" si="96"/>
        <v/>
      </c>
      <c r="H10" s="16">
        <f t="shared" si="97"/>
        <v>0</v>
      </c>
      <c r="I10" s="201">
        <f t="shared" si="2"/>
        <v>0</v>
      </c>
      <c r="J10" s="252" t="str">
        <f t="shared" ref="J10" si="106">IFERROR(D9/D10,"")</f>
        <v/>
      </c>
      <c r="K10" s="262" t="str">
        <f t="shared" ref="K10" si="107">IFERROR(G9/G10,"")</f>
        <v/>
      </c>
      <c r="L10" s="324" t="str">
        <f t="shared" ref="L10" si="108">IFERROR(K10/J10-1,"")</f>
        <v/>
      </c>
      <c r="M10" s="337">
        <f t="shared" ref="M10" si="109">I9+I10</f>
        <v>0</v>
      </c>
      <c r="N10" s="152"/>
      <c r="O10" s="144">
        <f t="shared" si="3"/>
        <v>0</v>
      </c>
      <c r="P10" s="37">
        <f t="shared" si="4"/>
        <v>0</v>
      </c>
      <c r="Q10" s="226">
        <f t="shared" ca="1" si="5"/>
        <v>0</v>
      </c>
      <c r="R10" s="19"/>
      <c r="S10" s="363" t="str">
        <f>IF(AA10&gt;0,ABS((U10+AA10)),"")</f>
        <v/>
      </c>
      <c r="T10" s="20">
        <f t="shared" si="7"/>
        <v>0</v>
      </c>
      <c r="U10" s="404">
        <v>165</v>
      </c>
      <c r="V10" s="267">
        <f t="shared" ca="1" si="8"/>
        <v>0</v>
      </c>
      <c r="W10" s="364" t="str">
        <f t="shared" si="99"/>
        <v>MERV - XMEV - GFGC165.AG - 24hs</v>
      </c>
      <c r="X10" s="364" t="str">
        <f t="shared" si="9"/>
        <v>GFGC165.AG</v>
      </c>
      <c r="Y10" s="365">
        <f>IFERROR(VLOOKUP($X10,HomeBroker!$A$2:$F$368,2,0),0)</f>
        <v>0</v>
      </c>
      <c r="Z10" s="409">
        <f>IFERROR(VLOOKUP($X10,HomeBroker!$A$2:$F$368,3,0),0)</f>
        <v>0</v>
      </c>
      <c r="AA10" s="407">
        <f>IFERROR(VLOOKUP($X10,HomeBroker!$A$2:$F$396,6,0),0)</f>
        <v>0</v>
      </c>
      <c r="AB10" s="409">
        <f>IFERROR(VLOOKUP($X10,HomeBroker!$A$2:$F$368,4,0),0)</f>
        <v>0</v>
      </c>
      <c r="AC10" s="365">
        <f>IFERROR(VLOOKUP($X10,HomeBroker!$A$2:$F$368,5,0),0)</f>
        <v>0</v>
      </c>
      <c r="AD10" s="368">
        <f>IFERROR(VLOOKUP($X10,HomeBroker!$A$2:$M$396,13,0),0)</f>
        <v>0</v>
      </c>
      <c r="AE10" s="369" t="str">
        <f t="shared" si="10"/>
        <v/>
      </c>
      <c r="AF10" s="20">
        <f t="shared" si="11"/>
        <v>0</v>
      </c>
      <c r="AG10" s="404">
        <f t="shared" si="100"/>
        <v>165</v>
      </c>
      <c r="AH10" s="267">
        <f t="shared" ca="1" si="12"/>
        <v>0</v>
      </c>
      <c r="AI10" s="364" t="str">
        <f t="shared" si="101"/>
        <v>MERV - XMEV - GFGV165.AG - 24hs</v>
      </c>
      <c r="AJ10" s="364" t="str">
        <f t="shared" si="13"/>
        <v>GFGV165.AG</v>
      </c>
      <c r="AK10" s="365">
        <f>IFERROR(VLOOKUP($AJ10,HomeBroker!$A$2:$F$368,2,0),0)</f>
        <v>0</v>
      </c>
      <c r="AL10" s="409">
        <f>IFERROR(VLOOKUP($AJ10,HomeBroker!$A$2:$F$368,3,0),0)</f>
        <v>0</v>
      </c>
      <c r="AM10" s="407">
        <f>IFERROR(VLOOKUP($AJ10,HomeBroker!$A$2:$F$396,6,0),0)</f>
        <v>0</v>
      </c>
      <c r="AN10" s="409">
        <f>IFERROR(VLOOKUP($AJ10,HomeBroker!$A$2:$F$368,4,0),0)</f>
        <v>0</v>
      </c>
      <c r="AO10" s="365">
        <f>IFERROR(VLOOKUP($AJ10,HomeBroker!$A$2:$F$368,5,0),0)</f>
        <v>0</v>
      </c>
      <c r="AP10" s="368">
        <f>IFERROR(VLOOKUP($AJ10,HomeBroker!$A$2:$M$396,13,0),0)</f>
        <v>0</v>
      </c>
      <c r="AQ10" s="17"/>
      <c r="AR10" s="375"/>
      <c r="AS10" s="376" t="s">
        <v>55</v>
      </c>
      <c r="AT10" s="54"/>
      <c r="AU10" s="254"/>
      <c r="AV10" s="259"/>
      <c r="AW10" s="38">
        <f t="shared" si="14"/>
        <v>0</v>
      </c>
      <c r="AX10" s="39">
        <f t="shared" si="15"/>
        <v>0</v>
      </c>
      <c r="AY10" s="372" t="s">
        <v>56</v>
      </c>
      <c r="AZ10" s="54"/>
      <c r="BA10" s="64"/>
      <c r="BB10" s="48"/>
      <c r="BC10" s="25">
        <f t="shared" si="16"/>
        <v>0</v>
      </c>
      <c r="BD10" s="40">
        <f t="shared" si="17"/>
        <v>0</v>
      </c>
      <c r="BE10" s="373" t="s">
        <v>57</v>
      </c>
      <c r="BF10" s="54"/>
      <c r="BG10" s="48"/>
      <c r="BH10" s="28">
        <f t="shared" si="18"/>
        <v>0</v>
      </c>
      <c r="BI10" s="29">
        <f t="shared" si="19"/>
        <v>0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17"/>
      <c r="DD10" s="30">
        <f t="shared" si="20"/>
        <v>0</v>
      </c>
      <c r="DE10" s="31">
        <f t="shared" si="21"/>
        <v>0</v>
      </c>
      <c r="DF10" s="31">
        <f t="shared" si="22"/>
        <v>0</v>
      </c>
      <c r="DG10" s="31">
        <f t="shared" si="23"/>
        <v>0</v>
      </c>
      <c r="DH10" s="31">
        <f t="shared" si="24"/>
        <v>0</v>
      </c>
      <c r="DI10" s="31">
        <f t="shared" si="25"/>
        <v>0</v>
      </c>
      <c r="DJ10" s="31">
        <f t="shared" si="26"/>
        <v>0</v>
      </c>
      <c r="DK10" s="31">
        <f t="shared" si="27"/>
        <v>0</v>
      </c>
      <c r="DL10" s="31">
        <f t="shared" si="28"/>
        <v>0</v>
      </c>
      <c r="DM10" s="31">
        <f t="shared" si="29"/>
        <v>0</v>
      </c>
      <c r="DN10" s="31">
        <f t="shared" si="30"/>
        <v>0</v>
      </c>
      <c r="DO10" s="31">
        <f t="shared" si="31"/>
        <v>0</v>
      </c>
      <c r="DP10" s="31">
        <f t="shared" si="32"/>
        <v>0</v>
      </c>
      <c r="DQ10" s="31">
        <f t="shared" si="33"/>
        <v>0</v>
      </c>
      <c r="DR10" s="31">
        <f t="shared" si="34"/>
        <v>0</v>
      </c>
      <c r="DS10" s="31">
        <f t="shared" si="35"/>
        <v>0</v>
      </c>
      <c r="DT10" s="31">
        <f t="shared" si="36"/>
        <v>0</v>
      </c>
      <c r="DU10" s="31">
        <f t="shared" si="37"/>
        <v>0</v>
      </c>
      <c r="DV10" s="31">
        <f t="shared" si="38"/>
        <v>0</v>
      </c>
      <c r="DW10" s="31">
        <f t="shared" si="39"/>
        <v>0</v>
      </c>
      <c r="DX10" s="31">
        <f t="shared" si="40"/>
        <v>0</v>
      </c>
      <c r="DY10" s="31">
        <f t="shared" si="41"/>
        <v>0</v>
      </c>
      <c r="DZ10" s="31">
        <f t="shared" si="42"/>
        <v>0</v>
      </c>
      <c r="EA10" s="31">
        <f t="shared" si="43"/>
        <v>0</v>
      </c>
      <c r="EB10" s="31">
        <f t="shared" si="44"/>
        <v>0</v>
      </c>
      <c r="EC10" s="31">
        <f t="shared" si="45"/>
        <v>0</v>
      </c>
      <c r="ED10" s="31">
        <f t="shared" si="46"/>
        <v>0</v>
      </c>
      <c r="EE10" s="31">
        <f t="shared" si="47"/>
        <v>0</v>
      </c>
      <c r="EF10" s="31">
        <f t="shared" si="48"/>
        <v>0</v>
      </c>
      <c r="EG10" s="31">
        <f t="shared" si="49"/>
        <v>0</v>
      </c>
      <c r="EH10" s="31">
        <f t="shared" si="50"/>
        <v>0</v>
      </c>
      <c r="EI10" s="31">
        <f t="shared" si="51"/>
        <v>0</v>
      </c>
      <c r="EJ10" s="31">
        <f t="shared" si="52"/>
        <v>0</v>
      </c>
      <c r="EK10" s="31">
        <f t="shared" si="53"/>
        <v>0</v>
      </c>
      <c r="EL10" s="31">
        <f t="shared" si="54"/>
        <v>0</v>
      </c>
      <c r="EM10" s="31">
        <f t="shared" si="55"/>
        <v>0</v>
      </c>
      <c r="EN10" s="76"/>
      <c r="EO10" s="32">
        <f t="shared" si="56"/>
        <v>0</v>
      </c>
      <c r="EP10" s="33"/>
      <c r="EQ10" s="45"/>
      <c r="ER10" s="35"/>
      <c r="ES10" s="36">
        <f t="shared" si="57"/>
        <v>0</v>
      </c>
      <c r="ET10" s="14"/>
      <c r="EU10" s="30">
        <f t="shared" si="58"/>
        <v>0</v>
      </c>
      <c r="EV10" s="31">
        <f t="shared" ca="1" si="59"/>
        <v>0</v>
      </c>
      <c r="EW10" s="31">
        <f t="shared" ca="1" si="60"/>
        <v>0</v>
      </c>
      <c r="EX10" s="31">
        <f t="shared" ca="1" si="61"/>
        <v>0</v>
      </c>
      <c r="EY10" s="31">
        <f t="shared" ca="1" si="62"/>
        <v>0</v>
      </c>
      <c r="EZ10" s="31">
        <f t="shared" ca="1" si="63"/>
        <v>0</v>
      </c>
      <c r="FA10" s="31">
        <f t="shared" ca="1" si="64"/>
        <v>0</v>
      </c>
      <c r="FB10" s="31">
        <f t="shared" ca="1" si="65"/>
        <v>0</v>
      </c>
      <c r="FC10" s="31">
        <f t="shared" ca="1" si="66"/>
        <v>0</v>
      </c>
      <c r="FD10" s="31">
        <f t="shared" ca="1" si="67"/>
        <v>0</v>
      </c>
      <c r="FE10" s="31">
        <f t="shared" ca="1" si="68"/>
        <v>0</v>
      </c>
      <c r="FF10" s="31">
        <f t="shared" ca="1" si="69"/>
        <v>0</v>
      </c>
      <c r="FG10" s="31">
        <f t="shared" ca="1" si="70"/>
        <v>0</v>
      </c>
      <c r="FH10" s="31">
        <f t="shared" ca="1" si="71"/>
        <v>0</v>
      </c>
      <c r="FI10" s="31">
        <f t="shared" ca="1" si="72"/>
        <v>0</v>
      </c>
      <c r="FJ10" s="31">
        <f t="shared" ca="1" si="73"/>
        <v>0</v>
      </c>
      <c r="FK10" s="31">
        <f t="shared" ca="1" si="74"/>
        <v>0</v>
      </c>
      <c r="FL10" s="31">
        <f t="shared" ca="1" si="75"/>
        <v>0</v>
      </c>
      <c r="FM10" s="31">
        <f t="shared" ca="1" si="76"/>
        <v>0</v>
      </c>
      <c r="FN10" s="31">
        <f t="shared" ca="1" si="77"/>
        <v>0</v>
      </c>
      <c r="FO10" s="31">
        <f t="shared" ca="1" si="78"/>
        <v>0</v>
      </c>
      <c r="FP10" s="31">
        <f t="shared" ca="1" si="79"/>
        <v>0</v>
      </c>
      <c r="FQ10" s="31">
        <f t="shared" ca="1" si="80"/>
        <v>0</v>
      </c>
      <c r="FR10" s="31">
        <f t="shared" ca="1" si="81"/>
        <v>0</v>
      </c>
      <c r="FS10" s="31">
        <f t="shared" ca="1" si="82"/>
        <v>0</v>
      </c>
      <c r="FT10" s="31">
        <f t="shared" ca="1" si="83"/>
        <v>0</v>
      </c>
      <c r="FU10" s="31">
        <f t="shared" ca="1" si="84"/>
        <v>0</v>
      </c>
      <c r="FV10" s="31">
        <f t="shared" ca="1" si="85"/>
        <v>0</v>
      </c>
      <c r="FW10" s="31">
        <f t="shared" ca="1" si="86"/>
        <v>0</v>
      </c>
      <c r="FX10" s="31">
        <f t="shared" ca="1" si="87"/>
        <v>0</v>
      </c>
      <c r="FY10" s="31">
        <f t="shared" ca="1" si="88"/>
        <v>0</v>
      </c>
      <c r="FZ10" s="31">
        <f t="shared" ca="1" si="89"/>
        <v>0</v>
      </c>
      <c r="GA10" s="31">
        <f t="shared" ca="1" si="90"/>
        <v>0</v>
      </c>
      <c r="GB10" s="31">
        <f t="shared" ca="1" si="91"/>
        <v>0</v>
      </c>
      <c r="GC10" s="31">
        <f t="shared" ca="1" si="92"/>
        <v>0</v>
      </c>
      <c r="GD10" s="31">
        <f t="shared" ca="1" si="93"/>
        <v>0</v>
      </c>
      <c r="GE10" s="76"/>
      <c r="GF10" s="32">
        <f t="shared" ca="1" si="94"/>
        <v>0</v>
      </c>
      <c r="GG10" s="33"/>
      <c r="GH10" s="45"/>
      <c r="GI10" s="35"/>
      <c r="GJ10" s="36">
        <f t="shared" ca="1" si="95"/>
        <v>0</v>
      </c>
      <c r="GK10" s="14"/>
      <c r="GL10" s="14"/>
      <c r="GM10" s="14"/>
      <c r="GN10" s="14"/>
      <c r="GO10" s="14"/>
      <c r="GP10" s="14"/>
      <c r="GQ10" s="14"/>
      <c r="GR10" s="14"/>
      <c r="GS10" s="14"/>
    </row>
    <row r="11" spans="1:201" x14ac:dyDescent="0.2">
      <c r="A11" s="377" t="s">
        <v>242</v>
      </c>
      <c r="B11" s="321"/>
      <c r="C11" s="334"/>
      <c r="D11" s="347"/>
      <c r="E11" s="271">
        <f t="shared" si="0"/>
        <v>0</v>
      </c>
      <c r="F11" s="284">
        <f t="shared" si="1"/>
        <v>0</v>
      </c>
      <c r="G11" s="15" t="str">
        <f t="shared" si="96"/>
        <v/>
      </c>
      <c r="H11" s="16">
        <f t="shared" si="97"/>
        <v>0</v>
      </c>
      <c r="I11" s="201">
        <f t="shared" si="2"/>
        <v>0</v>
      </c>
      <c r="J11" s="251"/>
      <c r="K11" s="121"/>
      <c r="L11" s="323"/>
      <c r="M11" s="323"/>
      <c r="N11" s="152"/>
      <c r="O11" s="144">
        <f t="shared" si="3"/>
        <v>0</v>
      </c>
      <c r="P11" s="37">
        <f t="shared" si="4"/>
        <v>0</v>
      </c>
      <c r="Q11" s="226">
        <f t="shared" ca="1" si="5"/>
        <v>0</v>
      </c>
      <c r="R11" s="19"/>
      <c r="S11" s="363" t="str">
        <f t="shared" ref="S11:S42" si="110">IF(AA11&gt;0,ABS((U11+AA11)),"")</f>
        <v/>
      </c>
      <c r="T11" s="20">
        <f t="shared" si="7"/>
        <v>0</v>
      </c>
      <c r="U11" s="404">
        <v>170</v>
      </c>
      <c r="V11" s="267">
        <f t="shared" ca="1" si="8"/>
        <v>0</v>
      </c>
      <c r="W11" s="364" t="str">
        <f t="shared" si="99"/>
        <v>MERV - XMEV - GFGC170.AG - 24hs</v>
      </c>
      <c r="X11" s="364" t="str">
        <f t="shared" si="9"/>
        <v>GFGC170.AG</v>
      </c>
      <c r="Y11" s="365">
        <f>IFERROR(VLOOKUP($X11,HomeBroker!$A$2:$F$368,2,0),0)</f>
        <v>0</v>
      </c>
      <c r="Z11" s="409">
        <f>IFERROR(VLOOKUP($X11,HomeBroker!$A$2:$F$368,3,0),0)</f>
        <v>0</v>
      </c>
      <c r="AA11" s="407">
        <f>IFERROR(VLOOKUP($X11,HomeBroker!$A$2:$F$396,6,0),0)</f>
        <v>0</v>
      </c>
      <c r="AB11" s="409">
        <f>IFERROR(VLOOKUP($X11,HomeBroker!$A$2:$F$368,4,0),0)</f>
        <v>0</v>
      </c>
      <c r="AC11" s="365">
        <f>IFERROR(VLOOKUP($X11,HomeBroker!$A$2:$F$368,5,0),0)</f>
        <v>0</v>
      </c>
      <c r="AD11" s="368">
        <f>IFERROR(VLOOKUP($X11,HomeBroker!$A$2:$M$396,13,0),0)</f>
        <v>0</v>
      </c>
      <c r="AE11" s="369" t="str">
        <f t="shared" si="10"/>
        <v/>
      </c>
      <c r="AF11" s="20">
        <f t="shared" si="11"/>
        <v>0</v>
      </c>
      <c r="AG11" s="404">
        <f t="shared" si="100"/>
        <v>170</v>
      </c>
      <c r="AH11" s="267">
        <f t="shared" ca="1" si="12"/>
        <v>0</v>
      </c>
      <c r="AI11" s="364" t="str">
        <f t="shared" si="101"/>
        <v>MERV - XMEV - GFGV170.AG - 24hs</v>
      </c>
      <c r="AJ11" s="364" t="str">
        <f t="shared" si="13"/>
        <v>GFGV170.AG</v>
      </c>
      <c r="AK11" s="365">
        <f>IFERROR(VLOOKUP($AJ11,HomeBroker!$A$2:$F$368,2,0),0)</f>
        <v>0</v>
      </c>
      <c r="AL11" s="409">
        <f>IFERROR(VLOOKUP($AJ11,HomeBroker!$A$2:$F$368,3,0),0)</f>
        <v>0</v>
      </c>
      <c r="AM11" s="407">
        <f>IFERROR(VLOOKUP($AJ11,HomeBroker!$A$2:$F$396,6,0),0)</f>
        <v>0</v>
      </c>
      <c r="AN11" s="409">
        <f>IFERROR(VLOOKUP($AJ11,HomeBroker!$A$2:$F$368,4,0),0)</f>
        <v>0</v>
      </c>
      <c r="AO11" s="365">
        <f>IFERROR(VLOOKUP($AJ11,HomeBroker!$A$2:$F$368,5,0),0)</f>
        <v>0</v>
      </c>
      <c r="AP11" s="368">
        <f>IFERROR(VLOOKUP($AJ11,HomeBroker!$A$2:$M$396,13,0),0)</f>
        <v>0</v>
      </c>
      <c r="AQ11" s="17"/>
      <c r="AR11" s="375"/>
      <c r="AS11" s="376" t="s">
        <v>55</v>
      </c>
      <c r="AT11" s="54"/>
      <c r="AU11" s="254"/>
      <c r="AV11" s="259"/>
      <c r="AW11" s="38">
        <f t="shared" si="14"/>
        <v>0</v>
      </c>
      <c r="AX11" s="39">
        <f t="shared" si="15"/>
        <v>0</v>
      </c>
      <c r="AY11" s="372" t="s">
        <v>56</v>
      </c>
      <c r="AZ11" s="54"/>
      <c r="BA11" s="64"/>
      <c r="BB11" s="48"/>
      <c r="BC11" s="25">
        <f t="shared" si="16"/>
        <v>0</v>
      </c>
      <c r="BD11" s="40">
        <f t="shared" si="17"/>
        <v>0</v>
      </c>
      <c r="BE11" s="373" t="s">
        <v>57</v>
      </c>
      <c r="BF11" s="54"/>
      <c r="BG11" s="48"/>
      <c r="BH11" s="28">
        <f t="shared" si="18"/>
        <v>0</v>
      </c>
      <c r="BI11" s="29">
        <f t="shared" si="19"/>
        <v>0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17"/>
      <c r="DD11" s="30">
        <f t="shared" si="20"/>
        <v>0</v>
      </c>
      <c r="DE11" s="31">
        <f t="shared" si="21"/>
        <v>0</v>
      </c>
      <c r="DF11" s="31">
        <f t="shared" si="22"/>
        <v>0</v>
      </c>
      <c r="DG11" s="31">
        <f t="shared" si="23"/>
        <v>0</v>
      </c>
      <c r="DH11" s="31">
        <f t="shared" si="24"/>
        <v>0</v>
      </c>
      <c r="DI11" s="31">
        <f t="shared" si="25"/>
        <v>0</v>
      </c>
      <c r="DJ11" s="31">
        <f t="shared" si="26"/>
        <v>0</v>
      </c>
      <c r="DK11" s="31">
        <f t="shared" si="27"/>
        <v>0</v>
      </c>
      <c r="DL11" s="31">
        <f t="shared" si="28"/>
        <v>0</v>
      </c>
      <c r="DM11" s="31">
        <f t="shared" si="29"/>
        <v>0</v>
      </c>
      <c r="DN11" s="31">
        <f t="shared" si="30"/>
        <v>0</v>
      </c>
      <c r="DO11" s="31">
        <f t="shared" si="31"/>
        <v>0</v>
      </c>
      <c r="DP11" s="31">
        <f t="shared" si="32"/>
        <v>0</v>
      </c>
      <c r="DQ11" s="31">
        <f t="shared" si="33"/>
        <v>0</v>
      </c>
      <c r="DR11" s="31">
        <f t="shared" si="34"/>
        <v>0</v>
      </c>
      <c r="DS11" s="31">
        <f t="shared" si="35"/>
        <v>0</v>
      </c>
      <c r="DT11" s="31">
        <f t="shared" si="36"/>
        <v>0</v>
      </c>
      <c r="DU11" s="31">
        <f t="shared" si="37"/>
        <v>0</v>
      </c>
      <c r="DV11" s="31">
        <f t="shared" si="38"/>
        <v>0</v>
      </c>
      <c r="DW11" s="31">
        <f t="shared" si="39"/>
        <v>0</v>
      </c>
      <c r="DX11" s="31">
        <f t="shared" si="40"/>
        <v>0</v>
      </c>
      <c r="DY11" s="31">
        <f t="shared" si="41"/>
        <v>0</v>
      </c>
      <c r="DZ11" s="31">
        <f t="shared" si="42"/>
        <v>0</v>
      </c>
      <c r="EA11" s="31">
        <f t="shared" si="43"/>
        <v>0</v>
      </c>
      <c r="EB11" s="31">
        <f t="shared" si="44"/>
        <v>0</v>
      </c>
      <c r="EC11" s="31">
        <f t="shared" si="45"/>
        <v>0</v>
      </c>
      <c r="ED11" s="31">
        <f t="shared" si="46"/>
        <v>0</v>
      </c>
      <c r="EE11" s="31">
        <f t="shared" si="47"/>
        <v>0</v>
      </c>
      <c r="EF11" s="31">
        <f t="shared" si="48"/>
        <v>0</v>
      </c>
      <c r="EG11" s="31">
        <f t="shared" si="49"/>
        <v>0</v>
      </c>
      <c r="EH11" s="31">
        <f t="shared" si="50"/>
        <v>0</v>
      </c>
      <c r="EI11" s="31">
        <f t="shared" si="51"/>
        <v>0</v>
      </c>
      <c r="EJ11" s="31">
        <f t="shared" si="52"/>
        <v>0</v>
      </c>
      <c r="EK11" s="31">
        <f t="shared" si="53"/>
        <v>0</v>
      </c>
      <c r="EL11" s="31">
        <f t="shared" si="54"/>
        <v>0</v>
      </c>
      <c r="EM11" s="31">
        <f t="shared" si="55"/>
        <v>0</v>
      </c>
      <c r="EN11" s="76"/>
      <c r="EO11" s="32">
        <f t="shared" si="56"/>
        <v>0</v>
      </c>
      <c r="EP11" s="33"/>
      <c r="EQ11" s="45"/>
      <c r="ER11" s="35"/>
      <c r="ES11" s="36">
        <f t="shared" si="57"/>
        <v>0</v>
      </c>
      <c r="ET11" s="14"/>
      <c r="EU11" s="30">
        <f t="shared" si="58"/>
        <v>0</v>
      </c>
      <c r="EV11" s="31">
        <f t="shared" ca="1" si="59"/>
        <v>0</v>
      </c>
      <c r="EW11" s="31">
        <f t="shared" ca="1" si="60"/>
        <v>0</v>
      </c>
      <c r="EX11" s="31">
        <f t="shared" ca="1" si="61"/>
        <v>0</v>
      </c>
      <c r="EY11" s="31">
        <f t="shared" ca="1" si="62"/>
        <v>0</v>
      </c>
      <c r="EZ11" s="31">
        <f t="shared" ca="1" si="63"/>
        <v>0</v>
      </c>
      <c r="FA11" s="31">
        <f t="shared" ca="1" si="64"/>
        <v>0</v>
      </c>
      <c r="FB11" s="31">
        <f t="shared" ca="1" si="65"/>
        <v>0</v>
      </c>
      <c r="FC11" s="31">
        <f t="shared" ca="1" si="66"/>
        <v>0</v>
      </c>
      <c r="FD11" s="31">
        <f t="shared" ca="1" si="67"/>
        <v>0</v>
      </c>
      <c r="FE11" s="31">
        <f t="shared" ca="1" si="68"/>
        <v>0</v>
      </c>
      <c r="FF11" s="31">
        <f t="shared" ca="1" si="69"/>
        <v>0</v>
      </c>
      <c r="FG11" s="31">
        <f t="shared" ca="1" si="70"/>
        <v>0</v>
      </c>
      <c r="FH11" s="31">
        <f t="shared" ca="1" si="71"/>
        <v>0</v>
      </c>
      <c r="FI11" s="31">
        <f t="shared" ca="1" si="72"/>
        <v>0</v>
      </c>
      <c r="FJ11" s="31">
        <f t="shared" ca="1" si="73"/>
        <v>0</v>
      </c>
      <c r="FK11" s="31">
        <f t="shared" ca="1" si="74"/>
        <v>0</v>
      </c>
      <c r="FL11" s="31">
        <f t="shared" ca="1" si="75"/>
        <v>0</v>
      </c>
      <c r="FM11" s="31">
        <f t="shared" ca="1" si="76"/>
        <v>0</v>
      </c>
      <c r="FN11" s="31">
        <f t="shared" ca="1" si="77"/>
        <v>0</v>
      </c>
      <c r="FO11" s="31">
        <f t="shared" ca="1" si="78"/>
        <v>0</v>
      </c>
      <c r="FP11" s="31">
        <f t="shared" ca="1" si="79"/>
        <v>0</v>
      </c>
      <c r="FQ11" s="31">
        <f t="shared" ca="1" si="80"/>
        <v>0</v>
      </c>
      <c r="FR11" s="31">
        <f t="shared" ca="1" si="81"/>
        <v>0</v>
      </c>
      <c r="FS11" s="31">
        <f t="shared" ca="1" si="82"/>
        <v>0</v>
      </c>
      <c r="FT11" s="31">
        <f t="shared" ca="1" si="83"/>
        <v>0</v>
      </c>
      <c r="FU11" s="31">
        <f t="shared" ca="1" si="84"/>
        <v>0</v>
      </c>
      <c r="FV11" s="31">
        <f t="shared" ca="1" si="85"/>
        <v>0</v>
      </c>
      <c r="FW11" s="31">
        <f t="shared" ca="1" si="86"/>
        <v>0</v>
      </c>
      <c r="FX11" s="31">
        <f t="shared" ca="1" si="87"/>
        <v>0</v>
      </c>
      <c r="FY11" s="31">
        <f t="shared" ca="1" si="88"/>
        <v>0</v>
      </c>
      <c r="FZ11" s="31">
        <f t="shared" ca="1" si="89"/>
        <v>0</v>
      </c>
      <c r="GA11" s="31">
        <f t="shared" ca="1" si="90"/>
        <v>0</v>
      </c>
      <c r="GB11" s="31">
        <f t="shared" ca="1" si="91"/>
        <v>0</v>
      </c>
      <c r="GC11" s="31">
        <f t="shared" ca="1" si="92"/>
        <v>0</v>
      </c>
      <c r="GD11" s="31">
        <f t="shared" ca="1" si="93"/>
        <v>0</v>
      </c>
      <c r="GE11" s="76"/>
      <c r="GF11" s="32">
        <f t="shared" ca="1" si="94"/>
        <v>0</v>
      </c>
      <c r="GG11" s="33"/>
      <c r="GH11" s="45"/>
      <c r="GI11" s="35"/>
      <c r="GJ11" s="36">
        <f t="shared" ca="1" si="95"/>
        <v>0</v>
      </c>
      <c r="GK11" s="14"/>
      <c r="GL11" s="14"/>
      <c r="GM11" s="14"/>
      <c r="GN11" s="14"/>
      <c r="GO11" s="14"/>
      <c r="GP11" s="14"/>
      <c r="GQ11" s="14"/>
      <c r="GR11" s="14"/>
      <c r="GS11" s="14"/>
    </row>
    <row r="12" spans="1:201" x14ac:dyDescent="0.2">
      <c r="A12" s="362" t="s">
        <v>243</v>
      </c>
      <c r="B12" s="321"/>
      <c r="C12" s="334"/>
      <c r="D12" s="347"/>
      <c r="E12" s="271">
        <f t="shared" si="0"/>
        <v>0</v>
      </c>
      <c r="F12" s="284">
        <f t="shared" si="1"/>
        <v>0</v>
      </c>
      <c r="G12" s="15" t="str">
        <f t="shared" si="96"/>
        <v/>
      </c>
      <c r="H12" s="16">
        <f t="shared" si="97"/>
        <v>0</v>
      </c>
      <c r="I12" s="201">
        <f t="shared" si="2"/>
        <v>0</v>
      </c>
      <c r="J12" s="251"/>
      <c r="K12" s="121"/>
      <c r="L12" s="323"/>
      <c r="M12" s="323"/>
      <c r="N12" s="152" t="e">
        <f t="shared" ref="N12:N17" si="111">-1+(O12/$O$18)</f>
        <v>#DIV/0!</v>
      </c>
      <c r="O12" s="144">
        <f t="shared" si="3"/>
        <v>0</v>
      </c>
      <c r="P12" s="53">
        <f t="shared" si="4"/>
        <v>0</v>
      </c>
      <c r="Q12" s="227">
        <f t="shared" ca="1" si="5"/>
        <v>0</v>
      </c>
      <c r="R12" s="19"/>
      <c r="S12" s="363" t="str">
        <f t="shared" si="110"/>
        <v/>
      </c>
      <c r="T12" s="20">
        <f t="shared" si="7"/>
        <v>0</v>
      </c>
      <c r="U12" s="404">
        <v>17254</v>
      </c>
      <c r="V12" s="267">
        <f t="shared" ca="1" si="8"/>
        <v>0</v>
      </c>
      <c r="W12" s="364" t="str">
        <f t="shared" si="99"/>
        <v>MERV - XMEV - GFGC17254A - 24hs</v>
      </c>
      <c r="X12" s="364" t="str">
        <f t="shared" si="9"/>
        <v>GFGC17254G</v>
      </c>
      <c r="Y12" s="365">
        <f>IFERROR(VLOOKUP($X12,HomeBroker!$A$2:$F$368,2,0),0)</f>
        <v>0</v>
      </c>
      <c r="Z12" s="409">
        <f>IFERROR(VLOOKUP($X12,HomeBroker!$A$2:$F$368,3,0),0)</f>
        <v>0</v>
      </c>
      <c r="AA12" s="407">
        <f>IFERROR(VLOOKUP($X12,HomeBroker!$A$2:$F$396,6,0),0)</f>
        <v>0</v>
      </c>
      <c r="AB12" s="409">
        <f>IFERROR(VLOOKUP($X12,HomeBroker!$A$2:$F$368,4,0),0)</f>
        <v>0</v>
      </c>
      <c r="AC12" s="365">
        <f>IFERROR(VLOOKUP($X12,HomeBroker!$A$2:$F$368,5,0),0)</f>
        <v>0</v>
      </c>
      <c r="AD12" s="368">
        <f>IFERROR(VLOOKUP($X12,HomeBroker!$A$2:$M$396,13,0),0)</f>
        <v>0</v>
      </c>
      <c r="AE12" s="369" t="str">
        <f t="shared" si="10"/>
        <v/>
      </c>
      <c r="AF12" s="20">
        <f t="shared" si="11"/>
        <v>0</v>
      </c>
      <c r="AG12" s="404">
        <f t="shared" si="100"/>
        <v>17254</v>
      </c>
      <c r="AH12" s="267">
        <f t="shared" ca="1" si="12"/>
        <v>0</v>
      </c>
      <c r="AI12" s="364" t="str">
        <f t="shared" si="101"/>
        <v>MERV - XMEV - GFGV17254A - 24hs</v>
      </c>
      <c r="AJ12" s="364" t="str">
        <f t="shared" si="13"/>
        <v>GFGV17254G</v>
      </c>
      <c r="AK12" s="365">
        <f>IFERROR(VLOOKUP($AJ12,HomeBroker!$A$2:$F$368,2,0),0)</f>
        <v>0</v>
      </c>
      <c r="AL12" s="409">
        <f>IFERROR(VLOOKUP($AJ12,HomeBroker!$A$2:$F$368,3,0),0)</f>
        <v>0</v>
      </c>
      <c r="AM12" s="407">
        <f>IFERROR(VLOOKUP($AJ12,HomeBroker!$A$2:$F$396,6,0),0)</f>
        <v>0</v>
      </c>
      <c r="AN12" s="409">
        <f>IFERROR(VLOOKUP($AJ12,HomeBroker!$A$2:$F$368,4,0),0)</f>
        <v>0</v>
      </c>
      <c r="AO12" s="365">
        <f>IFERROR(VLOOKUP($AJ12,HomeBroker!$A$2:$F$368,5,0),0)</f>
        <v>0</v>
      </c>
      <c r="AP12" s="368">
        <f>IFERROR(VLOOKUP($AJ12,HomeBroker!$A$2:$M$396,13,0),0)</f>
        <v>0</v>
      </c>
      <c r="AQ12" s="17"/>
      <c r="AR12" s="375"/>
      <c r="AS12" s="376" t="s">
        <v>55</v>
      </c>
      <c r="AT12" s="54"/>
      <c r="AU12" s="254"/>
      <c r="AV12" s="259"/>
      <c r="AW12" s="38">
        <f t="shared" si="14"/>
        <v>0</v>
      </c>
      <c r="AX12" s="39">
        <f t="shared" si="15"/>
        <v>0</v>
      </c>
      <c r="AY12" s="372" t="s">
        <v>56</v>
      </c>
      <c r="AZ12" s="54"/>
      <c r="BA12" s="64"/>
      <c r="BB12" s="48"/>
      <c r="BC12" s="25">
        <f t="shared" si="16"/>
        <v>0</v>
      </c>
      <c r="BD12" s="40">
        <f t="shared" si="17"/>
        <v>0</v>
      </c>
      <c r="BE12" s="373" t="s">
        <v>57</v>
      </c>
      <c r="BF12" s="54"/>
      <c r="BG12" s="48"/>
      <c r="BH12" s="28">
        <f t="shared" si="18"/>
        <v>0</v>
      </c>
      <c r="BI12" s="29">
        <f t="shared" si="19"/>
        <v>0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17"/>
      <c r="DD12" s="30">
        <f t="shared" si="20"/>
        <v>0</v>
      </c>
      <c r="DE12" s="31">
        <f t="shared" si="21"/>
        <v>0</v>
      </c>
      <c r="DF12" s="31">
        <f t="shared" si="22"/>
        <v>0</v>
      </c>
      <c r="DG12" s="31">
        <f t="shared" si="23"/>
        <v>0</v>
      </c>
      <c r="DH12" s="31">
        <f t="shared" si="24"/>
        <v>0</v>
      </c>
      <c r="DI12" s="31">
        <f t="shared" si="25"/>
        <v>0</v>
      </c>
      <c r="DJ12" s="31">
        <f t="shared" si="26"/>
        <v>0</v>
      </c>
      <c r="DK12" s="31">
        <f t="shared" si="27"/>
        <v>0</v>
      </c>
      <c r="DL12" s="31">
        <f t="shared" si="28"/>
        <v>0</v>
      </c>
      <c r="DM12" s="31">
        <f t="shared" si="29"/>
        <v>0</v>
      </c>
      <c r="DN12" s="31">
        <f t="shared" si="30"/>
        <v>0</v>
      </c>
      <c r="DO12" s="31">
        <f t="shared" si="31"/>
        <v>0</v>
      </c>
      <c r="DP12" s="31">
        <f t="shared" si="32"/>
        <v>0</v>
      </c>
      <c r="DQ12" s="31">
        <f t="shared" si="33"/>
        <v>0</v>
      </c>
      <c r="DR12" s="31">
        <f t="shared" si="34"/>
        <v>0</v>
      </c>
      <c r="DS12" s="31">
        <f t="shared" si="35"/>
        <v>0</v>
      </c>
      <c r="DT12" s="31">
        <f t="shared" si="36"/>
        <v>0</v>
      </c>
      <c r="DU12" s="31">
        <f t="shared" si="37"/>
        <v>0</v>
      </c>
      <c r="DV12" s="31">
        <f t="shared" si="38"/>
        <v>0</v>
      </c>
      <c r="DW12" s="31">
        <f t="shared" si="39"/>
        <v>0</v>
      </c>
      <c r="DX12" s="31">
        <f t="shared" si="40"/>
        <v>0</v>
      </c>
      <c r="DY12" s="31">
        <f t="shared" si="41"/>
        <v>0</v>
      </c>
      <c r="DZ12" s="31">
        <f t="shared" si="42"/>
        <v>0</v>
      </c>
      <c r="EA12" s="31">
        <f t="shared" si="43"/>
        <v>0</v>
      </c>
      <c r="EB12" s="31">
        <f t="shared" si="44"/>
        <v>0</v>
      </c>
      <c r="EC12" s="31">
        <f t="shared" si="45"/>
        <v>0</v>
      </c>
      <c r="ED12" s="31">
        <f t="shared" si="46"/>
        <v>0</v>
      </c>
      <c r="EE12" s="31">
        <f t="shared" si="47"/>
        <v>0</v>
      </c>
      <c r="EF12" s="31">
        <f t="shared" si="48"/>
        <v>0</v>
      </c>
      <c r="EG12" s="31">
        <f t="shared" si="49"/>
        <v>0</v>
      </c>
      <c r="EH12" s="31">
        <f t="shared" si="50"/>
        <v>0</v>
      </c>
      <c r="EI12" s="31">
        <f t="shared" si="51"/>
        <v>0</v>
      </c>
      <c r="EJ12" s="31">
        <f t="shared" si="52"/>
        <v>0</v>
      </c>
      <c r="EK12" s="31">
        <f t="shared" si="53"/>
        <v>0</v>
      </c>
      <c r="EL12" s="31">
        <f t="shared" si="54"/>
        <v>0</v>
      </c>
      <c r="EM12" s="31">
        <f t="shared" si="55"/>
        <v>0</v>
      </c>
      <c r="EN12" s="76"/>
      <c r="EO12" s="32">
        <f t="shared" si="56"/>
        <v>0</v>
      </c>
      <c r="EP12" s="33"/>
      <c r="EQ12" s="45"/>
      <c r="ER12" s="35"/>
      <c r="ES12" s="36">
        <f t="shared" si="57"/>
        <v>0</v>
      </c>
      <c r="ET12" s="14"/>
      <c r="EU12" s="30">
        <f t="shared" si="58"/>
        <v>0</v>
      </c>
      <c r="EV12" s="31">
        <f t="shared" ca="1" si="59"/>
        <v>0</v>
      </c>
      <c r="EW12" s="31">
        <f t="shared" ca="1" si="60"/>
        <v>0</v>
      </c>
      <c r="EX12" s="31">
        <f t="shared" ca="1" si="61"/>
        <v>0</v>
      </c>
      <c r="EY12" s="31">
        <f t="shared" ca="1" si="62"/>
        <v>0</v>
      </c>
      <c r="EZ12" s="31">
        <f t="shared" ca="1" si="63"/>
        <v>0</v>
      </c>
      <c r="FA12" s="31">
        <f t="shared" ca="1" si="64"/>
        <v>0</v>
      </c>
      <c r="FB12" s="31">
        <f t="shared" ca="1" si="65"/>
        <v>0</v>
      </c>
      <c r="FC12" s="31">
        <f t="shared" ca="1" si="66"/>
        <v>0</v>
      </c>
      <c r="FD12" s="31">
        <f t="shared" ca="1" si="67"/>
        <v>0</v>
      </c>
      <c r="FE12" s="31">
        <f t="shared" ca="1" si="68"/>
        <v>0</v>
      </c>
      <c r="FF12" s="31">
        <f t="shared" ca="1" si="69"/>
        <v>0</v>
      </c>
      <c r="FG12" s="31">
        <f t="shared" ca="1" si="70"/>
        <v>0</v>
      </c>
      <c r="FH12" s="31">
        <f t="shared" ca="1" si="71"/>
        <v>0</v>
      </c>
      <c r="FI12" s="31">
        <f t="shared" ca="1" si="72"/>
        <v>0</v>
      </c>
      <c r="FJ12" s="31">
        <f t="shared" ca="1" si="73"/>
        <v>0</v>
      </c>
      <c r="FK12" s="31">
        <f t="shared" ca="1" si="74"/>
        <v>0</v>
      </c>
      <c r="FL12" s="31">
        <f t="shared" ca="1" si="75"/>
        <v>0</v>
      </c>
      <c r="FM12" s="31">
        <f t="shared" ca="1" si="76"/>
        <v>0</v>
      </c>
      <c r="FN12" s="31">
        <f t="shared" ca="1" si="77"/>
        <v>0</v>
      </c>
      <c r="FO12" s="31">
        <f t="shared" ca="1" si="78"/>
        <v>0</v>
      </c>
      <c r="FP12" s="31">
        <f t="shared" ca="1" si="79"/>
        <v>0</v>
      </c>
      <c r="FQ12" s="31">
        <f t="shared" ca="1" si="80"/>
        <v>0</v>
      </c>
      <c r="FR12" s="31">
        <f t="shared" ca="1" si="81"/>
        <v>0</v>
      </c>
      <c r="FS12" s="31">
        <f t="shared" ca="1" si="82"/>
        <v>0</v>
      </c>
      <c r="FT12" s="31">
        <f t="shared" ca="1" si="83"/>
        <v>0</v>
      </c>
      <c r="FU12" s="31">
        <f t="shared" ca="1" si="84"/>
        <v>0</v>
      </c>
      <c r="FV12" s="31">
        <f t="shared" ca="1" si="85"/>
        <v>0</v>
      </c>
      <c r="FW12" s="31">
        <f t="shared" ca="1" si="86"/>
        <v>0</v>
      </c>
      <c r="FX12" s="31">
        <f t="shared" ca="1" si="87"/>
        <v>0</v>
      </c>
      <c r="FY12" s="31">
        <f t="shared" ca="1" si="88"/>
        <v>0</v>
      </c>
      <c r="FZ12" s="31">
        <f t="shared" ca="1" si="89"/>
        <v>0</v>
      </c>
      <c r="GA12" s="31">
        <f t="shared" ca="1" si="90"/>
        <v>0</v>
      </c>
      <c r="GB12" s="31">
        <f t="shared" ca="1" si="91"/>
        <v>0</v>
      </c>
      <c r="GC12" s="31">
        <f t="shared" ca="1" si="92"/>
        <v>0</v>
      </c>
      <c r="GD12" s="31">
        <f t="shared" ca="1" si="93"/>
        <v>0</v>
      </c>
      <c r="GE12" s="76"/>
      <c r="GF12" s="32">
        <f t="shared" ca="1" si="94"/>
        <v>0</v>
      </c>
      <c r="GG12" s="33"/>
      <c r="GH12" s="45"/>
      <c r="GI12" s="35"/>
      <c r="GJ12" s="36">
        <f t="shared" ca="1" si="95"/>
        <v>0</v>
      </c>
      <c r="GK12" s="14"/>
      <c r="GL12" s="14"/>
      <c r="GM12" s="14"/>
      <c r="GN12" s="14"/>
      <c r="GO12" s="14"/>
      <c r="GP12" s="14"/>
      <c r="GQ12" s="14"/>
      <c r="GR12" s="14"/>
      <c r="GS12" s="14"/>
    </row>
    <row r="13" spans="1:201" x14ac:dyDescent="0.2">
      <c r="A13" s="374" t="s">
        <v>244</v>
      </c>
      <c r="B13" s="321"/>
      <c r="C13" s="334"/>
      <c r="D13" s="347"/>
      <c r="E13" s="271">
        <f t="shared" si="0"/>
        <v>0</v>
      </c>
      <c r="F13" s="284">
        <f t="shared" si="1"/>
        <v>0</v>
      </c>
      <c r="G13" s="15" t="str">
        <f t="shared" si="96"/>
        <v/>
      </c>
      <c r="H13" s="16">
        <f t="shared" si="97"/>
        <v>0</v>
      </c>
      <c r="I13" s="201">
        <f t="shared" si="2"/>
        <v>0</v>
      </c>
      <c r="J13" s="252" t="str">
        <f t="shared" ref="J13" si="112">IFERROR(D12/D13,"")</f>
        <v/>
      </c>
      <c r="K13" s="262" t="str">
        <f t="shared" ref="K13" si="113">IFERROR(G12/G13,"")</f>
        <v/>
      </c>
      <c r="L13" s="324" t="str">
        <f t="shared" ref="L13" si="114">IFERROR(K13/J13-1,"")</f>
        <v/>
      </c>
      <c r="M13" s="337">
        <f t="shared" ref="M13" si="115">I12+I13</f>
        <v>0</v>
      </c>
      <c r="N13" s="149" t="e">
        <f t="shared" si="111"/>
        <v>#DIV/0!</v>
      </c>
      <c r="O13" s="145">
        <f t="shared" si="3"/>
        <v>0</v>
      </c>
      <c r="P13" s="37">
        <f t="shared" si="4"/>
        <v>0</v>
      </c>
      <c r="Q13" s="226">
        <f t="shared" ca="1" si="5"/>
        <v>0</v>
      </c>
      <c r="R13" s="19"/>
      <c r="S13" s="363" t="str">
        <f t="shared" si="110"/>
        <v/>
      </c>
      <c r="T13" s="20">
        <f t="shared" si="7"/>
        <v>0</v>
      </c>
      <c r="U13" s="404">
        <v>175</v>
      </c>
      <c r="V13" s="267">
        <f t="shared" ca="1" si="8"/>
        <v>0</v>
      </c>
      <c r="W13" s="364" t="str">
        <f t="shared" si="99"/>
        <v>MERV - XMEV - GFGC175.AG - 24hs</v>
      </c>
      <c r="X13" s="364" t="str">
        <f t="shared" si="9"/>
        <v>GFGC175.AG</v>
      </c>
      <c r="Y13" s="365">
        <f>IFERROR(VLOOKUP($X13,HomeBroker!$A$2:$F$368,2,0),0)</f>
        <v>0</v>
      </c>
      <c r="Z13" s="409">
        <f>IFERROR(VLOOKUP($X13,HomeBroker!$A$2:$F$368,3,0),0)</f>
        <v>0</v>
      </c>
      <c r="AA13" s="407">
        <f>IFERROR(VLOOKUP($X13,HomeBroker!$A$2:$F$396,6,0),0)</f>
        <v>0</v>
      </c>
      <c r="AB13" s="409">
        <f>IFERROR(VLOOKUP($X13,HomeBroker!$A$2:$F$368,4,0),0)</f>
        <v>0</v>
      </c>
      <c r="AC13" s="365">
        <f>IFERROR(VLOOKUP($X13,HomeBroker!$A$2:$F$368,5,0),0)</f>
        <v>0</v>
      </c>
      <c r="AD13" s="368">
        <f>IFERROR(VLOOKUP($X13,HomeBroker!$A$2:$M$396,13,0),0)</f>
        <v>0</v>
      </c>
      <c r="AE13" s="369" t="str">
        <f t="shared" si="10"/>
        <v/>
      </c>
      <c r="AF13" s="61">
        <f t="shared" si="11"/>
        <v>0</v>
      </c>
      <c r="AG13" s="404">
        <f t="shared" si="100"/>
        <v>175</v>
      </c>
      <c r="AH13" s="267">
        <f t="shared" ca="1" si="12"/>
        <v>0</v>
      </c>
      <c r="AI13" s="364" t="str">
        <f t="shared" si="101"/>
        <v>MERV - XMEV - GFGV175.AG - 24hs</v>
      </c>
      <c r="AJ13" s="364" t="str">
        <f t="shared" si="13"/>
        <v>GFGV175.AG</v>
      </c>
      <c r="AK13" s="365">
        <f>IFERROR(VLOOKUP($AJ13,HomeBroker!$A$2:$F$368,2,0),0)</f>
        <v>0</v>
      </c>
      <c r="AL13" s="409">
        <f>IFERROR(VLOOKUP($AJ13,HomeBroker!$A$2:$F$368,3,0),0)</f>
        <v>0</v>
      </c>
      <c r="AM13" s="407">
        <f>IFERROR(VLOOKUP($AJ13,HomeBroker!$A$2:$F$396,6,0),0)</f>
        <v>0</v>
      </c>
      <c r="AN13" s="409">
        <f>IFERROR(VLOOKUP($AJ13,HomeBroker!$A$2:$F$368,4,0),0)</f>
        <v>0</v>
      </c>
      <c r="AO13" s="365">
        <f>IFERROR(VLOOKUP($AJ13,HomeBroker!$A$2:$F$368,5,0),0)</f>
        <v>0</v>
      </c>
      <c r="AP13" s="368">
        <f>IFERROR(VLOOKUP($AJ13,HomeBroker!$A$2:$M$396,13,0),0)</f>
        <v>0</v>
      </c>
      <c r="AQ13" s="17"/>
      <c r="AR13" s="375"/>
      <c r="AS13" s="376" t="s">
        <v>55</v>
      </c>
      <c r="AT13" s="54"/>
      <c r="AU13" s="254"/>
      <c r="AV13" s="259"/>
      <c r="AW13" s="38">
        <f t="shared" si="14"/>
        <v>0</v>
      </c>
      <c r="AX13" s="39">
        <f t="shared" si="15"/>
        <v>0</v>
      </c>
      <c r="AY13" s="372" t="s">
        <v>56</v>
      </c>
      <c r="AZ13" s="54"/>
      <c r="BA13" s="64"/>
      <c r="BB13" s="48"/>
      <c r="BC13" s="25">
        <f t="shared" si="16"/>
        <v>0</v>
      </c>
      <c r="BD13" s="40">
        <f t="shared" si="17"/>
        <v>0</v>
      </c>
      <c r="BE13" s="373" t="s">
        <v>57</v>
      </c>
      <c r="BF13" s="54"/>
      <c r="BG13" s="48"/>
      <c r="BH13" s="28">
        <f t="shared" si="18"/>
        <v>0</v>
      </c>
      <c r="BI13" s="29">
        <f t="shared" si="19"/>
        <v>0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17"/>
      <c r="DD13" s="30">
        <f t="shared" si="20"/>
        <v>0</v>
      </c>
      <c r="DE13" s="31">
        <f t="shared" si="21"/>
        <v>0</v>
      </c>
      <c r="DF13" s="31">
        <f t="shared" si="22"/>
        <v>0</v>
      </c>
      <c r="DG13" s="31">
        <f t="shared" si="23"/>
        <v>0</v>
      </c>
      <c r="DH13" s="31">
        <f t="shared" si="24"/>
        <v>0</v>
      </c>
      <c r="DI13" s="31">
        <f t="shared" si="25"/>
        <v>0</v>
      </c>
      <c r="DJ13" s="31">
        <f t="shared" si="26"/>
        <v>0</v>
      </c>
      <c r="DK13" s="31">
        <f t="shared" si="27"/>
        <v>0</v>
      </c>
      <c r="DL13" s="31">
        <f t="shared" si="28"/>
        <v>0</v>
      </c>
      <c r="DM13" s="31">
        <f t="shared" si="29"/>
        <v>0</v>
      </c>
      <c r="DN13" s="31">
        <f t="shared" si="30"/>
        <v>0</v>
      </c>
      <c r="DO13" s="31">
        <f t="shared" si="31"/>
        <v>0</v>
      </c>
      <c r="DP13" s="31">
        <f t="shared" si="32"/>
        <v>0</v>
      </c>
      <c r="DQ13" s="31">
        <f t="shared" si="33"/>
        <v>0</v>
      </c>
      <c r="DR13" s="31">
        <f t="shared" si="34"/>
        <v>0</v>
      </c>
      <c r="DS13" s="31">
        <f t="shared" si="35"/>
        <v>0</v>
      </c>
      <c r="DT13" s="31">
        <f t="shared" si="36"/>
        <v>0</v>
      </c>
      <c r="DU13" s="31">
        <f t="shared" si="37"/>
        <v>0</v>
      </c>
      <c r="DV13" s="31">
        <f t="shared" si="38"/>
        <v>0</v>
      </c>
      <c r="DW13" s="31">
        <f t="shared" si="39"/>
        <v>0</v>
      </c>
      <c r="DX13" s="31">
        <f t="shared" si="40"/>
        <v>0</v>
      </c>
      <c r="DY13" s="31">
        <f t="shared" si="41"/>
        <v>0</v>
      </c>
      <c r="DZ13" s="31">
        <f t="shared" si="42"/>
        <v>0</v>
      </c>
      <c r="EA13" s="31">
        <f t="shared" si="43"/>
        <v>0</v>
      </c>
      <c r="EB13" s="31">
        <f t="shared" si="44"/>
        <v>0</v>
      </c>
      <c r="EC13" s="31">
        <f t="shared" si="45"/>
        <v>0</v>
      </c>
      <c r="ED13" s="31">
        <f t="shared" si="46"/>
        <v>0</v>
      </c>
      <c r="EE13" s="31">
        <f t="shared" si="47"/>
        <v>0</v>
      </c>
      <c r="EF13" s="31">
        <f t="shared" si="48"/>
        <v>0</v>
      </c>
      <c r="EG13" s="31">
        <f t="shared" si="49"/>
        <v>0</v>
      </c>
      <c r="EH13" s="31">
        <f t="shared" si="50"/>
        <v>0</v>
      </c>
      <c r="EI13" s="31">
        <f t="shared" si="51"/>
        <v>0</v>
      </c>
      <c r="EJ13" s="31">
        <f t="shared" si="52"/>
        <v>0</v>
      </c>
      <c r="EK13" s="31">
        <f t="shared" si="53"/>
        <v>0</v>
      </c>
      <c r="EL13" s="31">
        <f t="shared" si="54"/>
        <v>0</v>
      </c>
      <c r="EM13" s="31">
        <f t="shared" si="55"/>
        <v>0</v>
      </c>
      <c r="EN13" s="76"/>
      <c r="EO13" s="32">
        <f t="shared" si="56"/>
        <v>0</v>
      </c>
      <c r="EP13" s="33"/>
      <c r="EQ13" s="45"/>
      <c r="ER13" s="35"/>
      <c r="ES13" s="36">
        <f t="shared" si="57"/>
        <v>0</v>
      </c>
      <c r="ET13" s="14"/>
      <c r="EU13" s="30">
        <f t="shared" si="58"/>
        <v>0</v>
      </c>
      <c r="EV13" s="31">
        <f t="shared" ca="1" si="59"/>
        <v>0</v>
      </c>
      <c r="EW13" s="31">
        <f t="shared" ca="1" si="60"/>
        <v>0</v>
      </c>
      <c r="EX13" s="31">
        <f t="shared" ca="1" si="61"/>
        <v>0</v>
      </c>
      <c r="EY13" s="31">
        <f t="shared" ca="1" si="62"/>
        <v>0</v>
      </c>
      <c r="EZ13" s="31">
        <f t="shared" ca="1" si="63"/>
        <v>0</v>
      </c>
      <c r="FA13" s="31">
        <f t="shared" ca="1" si="64"/>
        <v>0</v>
      </c>
      <c r="FB13" s="31">
        <f t="shared" ca="1" si="65"/>
        <v>0</v>
      </c>
      <c r="FC13" s="31">
        <f t="shared" ca="1" si="66"/>
        <v>0</v>
      </c>
      <c r="FD13" s="31">
        <f t="shared" ca="1" si="67"/>
        <v>0</v>
      </c>
      <c r="FE13" s="31">
        <f t="shared" ca="1" si="68"/>
        <v>0</v>
      </c>
      <c r="FF13" s="31">
        <f t="shared" ca="1" si="69"/>
        <v>0</v>
      </c>
      <c r="FG13" s="31">
        <f t="shared" ca="1" si="70"/>
        <v>0</v>
      </c>
      <c r="FH13" s="31">
        <f t="shared" ca="1" si="71"/>
        <v>0</v>
      </c>
      <c r="FI13" s="31">
        <f t="shared" ca="1" si="72"/>
        <v>0</v>
      </c>
      <c r="FJ13" s="31">
        <f t="shared" ca="1" si="73"/>
        <v>0</v>
      </c>
      <c r="FK13" s="31">
        <f t="shared" ca="1" si="74"/>
        <v>0</v>
      </c>
      <c r="FL13" s="31">
        <f t="shared" ca="1" si="75"/>
        <v>0</v>
      </c>
      <c r="FM13" s="31">
        <f t="shared" ca="1" si="76"/>
        <v>0</v>
      </c>
      <c r="FN13" s="31">
        <f t="shared" ca="1" si="77"/>
        <v>0</v>
      </c>
      <c r="FO13" s="31">
        <f t="shared" ca="1" si="78"/>
        <v>0</v>
      </c>
      <c r="FP13" s="31">
        <f t="shared" ca="1" si="79"/>
        <v>0</v>
      </c>
      <c r="FQ13" s="31">
        <f t="shared" ca="1" si="80"/>
        <v>0</v>
      </c>
      <c r="FR13" s="31">
        <f t="shared" ca="1" si="81"/>
        <v>0</v>
      </c>
      <c r="FS13" s="31">
        <f t="shared" ca="1" si="82"/>
        <v>0</v>
      </c>
      <c r="FT13" s="31">
        <f t="shared" ca="1" si="83"/>
        <v>0</v>
      </c>
      <c r="FU13" s="31">
        <f t="shared" ca="1" si="84"/>
        <v>0</v>
      </c>
      <c r="FV13" s="31">
        <f t="shared" ca="1" si="85"/>
        <v>0</v>
      </c>
      <c r="FW13" s="31">
        <f t="shared" ca="1" si="86"/>
        <v>0</v>
      </c>
      <c r="FX13" s="31">
        <f t="shared" ca="1" si="87"/>
        <v>0</v>
      </c>
      <c r="FY13" s="31">
        <f t="shared" ca="1" si="88"/>
        <v>0</v>
      </c>
      <c r="FZ13" s="31">
        <f t="shared" ca="1" si="89"/>
        <v>0</v>
      </c>
      <c r="GA13" s="31">
        <f t="shared" ca="1" si="90"/>
        <v>0</v>
      </c>
      <c r="GB13" s="31">
        <f t="shared" ca="1" si="91"/>
        <v>0</v>
      </c>
      <c r="GC13" s="31">
        <f t="shared" ca="1" si="92"/>
        <v>0</v>
      </c>
      <c r="GD13" s="31">
        <f t="shared" ca="1" si="93"/>
        <v>0</v>
      </c>
      <c r="GE13" s="76"/>
      <c r="GF13" s="32">
        <f t="shared" ca="1" si="94"/>
        <v>0</v>
      </c>
      <c r="GG13" s="33"/>
      <c r="GH13" s="45"/>
      <c r="GI13" s="35"/>
      <c r="GJ13" s="36">
        <f t="shared" ca="1" si="95"/>
        <v>0</v>
      </c>
      <c r="GK13" s="14"/>
      <c r="GL13" s="14"/>
      <c r="GM13" s="14"/>
      <c r="GN13" s="14"/>
      <c r="GO13" s="14"/>
      <c r="GP13" s="14"/>
      <c r="GQ13" s="14"/>
      <c r="GR13" s="14"/>
      <c r="GS13" s="14"/>
    </row>
    <row r="14" spans="1:201" x14ac:dyDescent="0.2">
      <c r="A14" s="377" t="s">
        <v>242</v>
      </c>
      <c r="B14" s="321"/>
      <c r="C14" s="334"/>
      <c r="D14" s="347"/>
      <c r="E14" s="271">
        <f t="shared" si="0"/>
        <v>0</v>
      </c>
      <c r="F14" s="284">
        <f t="shared" si="1"/>
        <v>0</v>
      </c>
      <c r="G14" s="15" t="str">
        <f t="shared" si="96"/>
        <v/>
      </c>
      <c r="H14" s="16">
        <f t="shared" si="97"/>
        <v>0</v>
      </c>
      <c r="I14" s="201">
        <f t="shared" si="2"/>
        <v>0</v>
      </c>
      <c r="J14" s="251"/>
      <c r="K14" s="121"/>
      <c r="L14" s="323"/>
      <c r="M14" s="323"/>
      <c r="N14" s="150" t="e">
        <f t="shared" si="111"/>
        <v>#DIV/0!</v>
      </c>
      <c r="O14" s="145">
        <f t="shared" si="3"/>
        <v>0</v>
      </c>
      <c r="P14" s="37">
        <f t="shared" si="4"/>
        <v>0</v>
      </c>
      <c r="Q14" s="226">
        <f t="shared" ca="1" si="5"/>
        <v>0</v>
      </c>
      <c r="R14" s="19"/>
      <c r="S14" s="363" t="str">
        <f t="shared" si="110"/>
        <v/>
      </c>
      <c r="T14" s="20">
        <f t="shared" si="7"/>
        <v>0</v>
      </c>
      <c r="U14" s="404">
        <v>18254</v>
      </c>
      <c r="V14" s="267">
        <f t="shared" ca="1" si="8"/>
        <v>0</v>
      </c>
      <c r="W14" s="364" t="str">
        <f t="shared" si="99"/>
        <v>MERV - XMEV - GFGC18254A - 24hs</v>
      </c>
      <c r="X14" s="364" t="str">
        <f t="shared" si="9"/>
        <v>GFGC18254G</v>
      </c>
      <c r="Y14" s="365">
        <f>IFERROR(VLOOKUP($X14,HomeBroker!$A$2:$F$368,2,0),0)</f>
        <v>0</v>
      </c>
      <c r="Z14" s="409">
        <f>IFERROR(VLOOKUP($X14,HomeBroker!$A$2:$F$368,3,0),0)</f>
        <v>0</v>
      </c>
      <c r="AA14" s="407">
        <f>IFERROR(VLOOKUP($X14,HomeBroker!$A$2:$F$396,6,0),0)</f>
        <v>0</v>
      </c>
      <c r="AB14" s="409">
        <f>IFERROR(VLOOKUP($X14,HomeBroker!$A$2:$F$368,4,0),0)</f>
        <v>0</v>
      </c>
      <c r="AC14" s="365">
        <f>IFERROR(VLOOKUP($X14,HomeBroker!$A$2:$F$368,5,0),0)</f>
        <v>0</v>
      </c>
      <c r="AD14" s="368">
        <f>IFERROR(VLOOKUP($X14,HomeBroker!$A$2:$M$396,13,0),0)</f>
        <v>0</v>
      </c>
      <c r="AE14" s="369" t="str">
        <f t="shared" si="10"/>
        <v/>
      </c>
      <c r="AF14" s="20">
        <f t="shared" si="11"/>
        <v>0</v>
      </c>
      <c r="AG14" s="404">
        <f t="shared" si="100"/>
        <v>18254</v>
      </c>
      <c r="AH14" s="267">
        <f t="shared" ca="1" si="12"/>
        <v>0</v>
      </c>
      <c r="AI14" s="364" t="str">
        <f t="shared" si="101"/>
        <v>MERV - XMEV - GFGV18254A - 24hs</v>
      </c>
      <c r="AJ14" s="364" t="str">
        <f t="shared" si="13"/>
        <v>GFGV18254G</v>
      </c>
      <c r="AK14" s="365">
        <f>IFERROR(VLOOKUP($AJ14,HomeBroker!$A$2:$F$368,2,0),0)</f>
        <v>0</v>
      </c>
      <c r="AL14" s="409">
        <f>IFERROR(VLOOKUP($AJ14,HomeBroker!$A$2:$F$368,3,0),0)</f>
        <v>0</v>
      </c>
      <c r="AM14" s="407">
        <f>IFERROR(VLOOKUP($AJ14,HomeBroker!$A$2:$F$396,6,0),0)</f>
        <v>0</v>
      </c>
      <c r="AN14" s="409">
        <f>IFERROR(VLOOKUP($AJ14,HomeBroker!$A$2:$F$368,4,0),0)</f>
        <v>0</v>
      </c>
      <c r="AO14" s="365">
        <f>IFERROR(VLOOKUP($AJ14,HomeBroker!$A$2:$F$368,5,0),0)</f>
        <v>0</v>
      </c>
      <c r="AP14" s="368">
        <f>IFERROR(VLOOKUP($AJ14,HomeBroker!$A$2:$M$396,13,0),0)</f>
        <v>0</v>
      </c>
      <c r="AQ14" s="17"/>
      <c r="AR14" s="375"/>
      <c r="AS14" s="376" t="s">
        <v>55</v>
      </c>
      <c r="AT14" s="54"/>
      <c r="AU14" s="254"/>
      <c r="AV14" s="259"/>
      <c r="AW14" s="38">
        <f t="shared" si="14"/>
        <v>0</v>
      </c>
      <c r="AX14" s="39">
        <f t="shared" si="15"/>
        <v>0</v>
      </c>
      <c r="AY14" s="372" t="s">
        <v>56</v>
      </c>
      <c r="AZ14" s="54"/>
      <c r="BA14" s="64"/>
      <c r="BB14" s="48"/>
      <c r="BC14" s="25">
        <f t="shared" si="16"/>
        <v>0</v>
      </c>
      <c r="BD14" s="40">
        <f t="shared" si="17"/>
        <v>0</v>
      </c>
      <c r="BE14" s="373" t="s">
        <v>57</v>
      </c>
      <c r="BF14" s="54"/>
      <c r="BG14" s="48"/>
      <c r="BH14" s="28">
        <f t="shared" si="18"/>
        <v>0</v>
      </c>
      <c r="BI14" s="29">
        <f t="shared" si="19"/>
        <v>0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17"/>
      <c r="DD14" s="30">
        <f t="shared" si="20"/>
        <v>0</v>
      </c>
      <c r="DE14" s="31">
        <f t="shared" si="21"/>
        <v>0</v>
      </c>
      <c r="DF14" s="31">
        <f t="shared" si="22"/>
        <v>0</v>
      </c>
      <c r="DG14" s="31">
        <f t="shared" si="23"/>
        <v>0</v>
      </c>
      <c r="DH14" s="31">
        <f t="shared" si="24"/>
        <v>0</v>
      </c>
      <c r="DI14" s="31">
        <f t="shared" si="25"/>
        <v>0</v>
      </c>
      <c r="DJ14" s="31">
        <f t="shared" si="26"/>
        <v>0</v>
      </c>
      <c r="DK14" s="31">
        <f t="shared" si="27"/>
        <v>0</v>
      </c>
      <c r="DL14" s="31">
        <f t="shared" si="28"/>
        <v>0</v>
      </c>
      <c r="DM14" s="31">
        <f t="shared" si="29"/>
        <v>0</v>
      </c>
      <c r="DN14" s="31">
        <f t="shared" si="30"/>
        <v>0</v>
      </c>
      <c r="DO14" s="31">
        <f t="shared" si="31"/>
        <v>0</v>
      </c>
      <c r="DP14" s="31">
        <f t="shared" si="32"/>
        <v>0</v>
      </c>
      <c r="DQ14" s="31">
        <f t="shared" si="33"/>
        <v>0</v>
      </c>
      <c r="DR14" s="31">
        <f t="shared" si="34"/>
        <v>0</v>
      </c>
      <c r="DS14" s="31">
        <f t="shared" si="35"/>
        <v>0</v>
      </c>
      <c r="DT14" s="31">
        <f t="shared" si="36"/>
        <v>0</v>
      </c>
      <c r="DU14" s="31">
        <f t="shared" si="37"/>
        <v>0</v>
      </c>
      <c r="DV14" s="31">
        <f t="shared" si="38"/>
        <v>0</v>
      </c>
      <c r="DW14" s="31">
        <f t="shared" si="39"/>
        <v>0</v>
      </c>
      <c r="DX14" s="31">
        <f t="shared" si="40"/>
        <v>0</v>
      </c>
      <c r="DY14" s="31">
        <f t="shared" si="41"/>
        <v>0</v>
      </c>
      <c r="DZ14" s="31">
        <f t="shared" si="42"/>
        <v>0</v>
      </c>
      <c r="EA14" s="31">
        <f t="shared" si="43"/>
        <v>0</v>
      </c>
      <c r="EB14" s="31">
        <f t="shared" si="44"/>
        <v>0</v>
      </c>
      <c r="EC14" s="31">
        <f t="shared" si="45"/>
        <v>0</v>
      </c>
      <c r="ED14" s="31">
        <f t="shared" si="46"/>
        <v>0</v>
      </c>
      <c r="EE14" s="31">
        <f t="shared" si="47"/>
        <v>0</v>
      </c>
      <c r="EF14" s="31">
        <f t="shared" si="48"/>
        <v>0</v>
      </c>
      <c r="EG14" s="31">
        <f t="shared" si="49"/>
        <v>0</v>
      </c>
      <c r="EH14" s="31">
        <f t="shared" si="50"/>
        <v>0</v>
      </c>
      <c r="EI14" s="31">
        <f t="shared" si="51"/>
        <v>0</v>
      </c>
      <c r="EJ14" s="31">
        <f t="shared" si="52"/>
        <v>0</v>
      </c>
      <c r="EK14" s="31">
        <f t="shared" si="53"/>
        <v>0</v>
      </c>
      <c r="EL14" s="31">
        <f t="shared" si="54"/>
        <v>0</v>
      </c>
      <c r="EM14" s="31">
        <f t="shared" si="55"/>
        <v>0</v>
      </c>
      <c r="EN14" s="76"/>
      <c r="EO14" s="32">
        <f t="shared" si="56"/>
        <v>0</v>
      </c>
      <c r="EP14" s="33"/>
      <c r="EQ14" s="45"/>
      <c r="ER14" s="35"/>
      <c r="ES14" s="36">
        <f t="shared" si="57"/>
        <v>0</v>
      </c>
      <c r="ET14" s="14"/>
      <c r="EU14" s="30">
        <f t="shared" si="58"/>
        <v>0</v>
      </c>
      <c r="EV14" s="31">
        <f t="shared" ca="1" si="59"/>
        <v>0</v>
      </c>
      <c r="EW14" s="31">
        <f t="shared" ca="1" si="60"/>
        <v>0</v>
      </c>
      <c r="EX14" s="31">
        <f t="shared" ca="1" si="61"/>
        <v>0</v>
      </c>
      <c r="EY14" s="31">
        <f t="shared" ca="1" si="62"/>
        <v>0</v>
      </c>
      <c r="EZ14" s="31">
        <f t="shared" ca="1" si="63"/>
        <v>0</v>
      </c>
      <c r="FA14" s="31">
        <f t="shared" ca="1" si="64"/>
        <v>0</v>
      </c>
      <c r="FB14" s="31">
        <f t="shared" ca="1" si="65"/>
        <v>0</v>
      </c>
      <c r="FC14" s="31">
        <f t="shared" ca="1" si="66"/>
        <v>0</v>
      </c>
      <c r="FD14" s="31">
        <f t="shared" ca="1" si="67"/>
        <v>0</v>
      </c>
      <c r="FE14" s="31">
        <f t="shared" ca="1" si="68"/>
        <v>0</v>
      </c>
      <c r="FF14" s="31">
        <f t="shared" ca="1" si="69"/>
        <v>0</v>
      </c>
      <c r="FG14" s="31">
        <f t="shared" ca="1" si="70"/>
        <v>0</v>
      </c>
      <c r="FH14" s="31">
        <f t="shared" ca="1" si="71"/>
        <v>0</v>
      </c>
      <c r="FI14" s="31">
        <f t="shared" ca="1" si="72"/>
        <v>0</v>
      </c>
      <c r="FJ14" s="31">
        <f t="shared" ca="1" si="73"/>
        <v>0</v>
      </c>
      <c r="FK14" s="31">
        <f t="shared" ca="1" si="74"/>
        <v>0</v>
      </c>
      <c r="FL14" s="31">
        <f t="shared" ca="1" si="75"/>
        <v>0</v>
      </c>
      <c r="FM14" s="31">
        <f t="shared" ca="1" si="76"/>
        <v>0</v>
      </c>
      <c r="FN14" s="31">
        <f t="shared" ca="1" si="77"/>
        <v>0</v>
      </c>
      <c r="FO14" s="31">
        <f t="shared" ca="1" si="78"/>
        <v>0</v>
      </c>
      <c r="FP14" s="31">
        <f t="shared" ca="1" si="79"/>
        <v>0</v>
      </c>
      <c r="FQ14" s="31">
        <f t="shared" ca="1" si="80"/>
        <v>0</v>
      </c>
      <c r="FR14" s="31">
        <f t="shared" ca="1" si="81"/>
        <v>0</v>
      </c>
      <c r="FS14" s="31">
        <f t="shared" ca="1" si="82"/>
        <v>0</v>
      </c>
      <c r="FT14" s="31">
        <f t="shared" ca="1" si="83"/>
        <v>0</v>
      </c>
      <c r="FU14" s="31">
        <f t="shared" ca="1" si="84"/>
        <v>0</v>
      </c>
      <c r="FV14" s="31">
        <f t="shared" ca="1" si="85"/>
        <v>0</v>
      </c>
      <c r="FW14" s="31">
        <f t="shared" ca="1" si="86"/>
        <v>0</v>
      </c>
      <c r="FX14" s="31">
        <f t="shared" ca="1" si="87"/>
        <v>0</v>
      </c>
      <c r="FY14" s="31">
        <f t="shared" ca="1" si="88"/>
        <v>0</v>
      </c>
      <c r="FZ14" s="31">
        <f t="shared" ca="1" si="89"/>
        <v>0</v>
      </c>
      <c r="GA14" s="31">
        <f t="shared" ca="1" si="90"/>
        <v>0</v>
      </c>
      <c r="GB14" s="31">
        <f t="shared" ca="1" si="91"/>
        <v>0</v>
      </c>
      <c r="GC14" s="31">
        <f t="shared" ca="1" si="92"/>
        <v>0</v>
      </c>
      <c r="GD14" s="31">
        <f t="shared" ca="1" si="93"/>
        <v>0</v>
      </c>
      <c r="GE14" s="76"/>
      <c r="GF14" s="32">
        <f t="shared" ca="1" si="94"/>
        <v>0</v>
      </c>
      <c r="GG14" s="33"/>
      <c r="GH14" s="45"/>
      <c r="GI14" s="35"/>
      <c r="GJ14" s="36">
        <f t="shared" ca="1" si="95"/>
        <v>0</v>
      </c>
      <c r="GK14" s="14"/>
      <c r="GL14" s="14"/>
      <c r="GM14" s="14"/>
      <c r="GN14" s="14"/>
      <c r="GO14" s="14"/>
      <c r="GP14" s="14"/>
      <c r="GQ14" s="14"/>
      <c r="GR14" s="14"/>
      <c r="GS14" s="14"/>
    </row>
    <row r="15" spans="1:201" x14ac:dyDescent="0.2">
      <c r="A15" s="362" t="s">
        <v>243</v>
      </c>
      <c r="B15" s="321"/>
      <c r="C15" s="334"/>
      <c r="D15" s="347"/>
      <c r="E15" s="271">
        <f t="shared" si="0"/>
        <v>0</v>
      </c>
      <c r="F15" s="284">
        <f t="shared" si="1"/>
        <v>0</v>
      </c>
      <c r="G15" s="15" t="str">
        <f t="shared" si="96"/>
        <v/>
      </c>
      <c r="H15" s="16">
        <f t="shared" si="97"/>
        <v>0</v>
      </c>
      <c r="I15" s="201">
        <f t="shared" si="2"/>
        <v>0</v>
      </c>
      <c r="J15" s="251"/>
      <c r="K15" s="121"/>
      <c r="L15" s="323"/>
      <c r="M15" s="323"/>
      <c r="N15" s="150" t="e">
        <f t="shared" si="111"/>
        <v>#DIV/0!</v>
      </c>
      <c r="O15" s="145">
        <f t="shared" si="3"/>
        <v>0</v>
      </c>
      <c r="P15" s="53">
        <f t="shared" si="4"/>
        <v>0</v>
      </c>
      <c r="Q15" s="227">
        <f t="shared" ca="1" si="5"/>
        <v>0</v>
      </c>
      <c r="R15" s="19"/>
      <c r="S15" s="363" t="str">
        <f t="shared" si="110"/>
        <v/>
      </c>
      <c r="T15" s="20">
        <f t="shared" si="7"/>
        <v>0</v>
      </c>
      <c r="U15" s="404">
        <v>185</v>
      </c>
      <c r="V15" s="267">
        <f t="shared" ca="1" si="8"/>
        <v>0</v>
      </c>
      <c r="W15" s="364" t="str">
        <f t="shared" si="99"/>
        <v>MERV - XMEV - GFGC185.AG - 24hs</v>
      </c>
      <c r="X15" s="364" t="str">
        <f t="shared" si="9"/>
        <v>GFGC185.AG</v>
      </c>
      <c r="Y15" s="365">
        <f>IFERROR(VLOOKUP($X15,HomeBroker!$A$2:$F$368,2,0),0)</f>
        <v>0</v>
      </c>
      <c r="Z15" s="409">
        <f>IFERROR(VLOOKUP($X15,HomeBroker!$A$2:$F$368,3,0),0)</f>
        <v>0</v>
      </c>
      <c r="AA15" s="407">
        <f>IFERROR(VLOOKUP($X15,HomeBroker!$A$2:$F$396,6,0),0)</f>
        <v>0</v>
      </c>
      <c r="AB15" s="409">
        <f>IFERROR(VLOOKUP($X15,HomeBroker!$A$2:$F$368,4,0),0)</f>
        <v>0</v>
      </c>
      <c r="AC15" s="365">
        <f>IFERROR(VLOOKUP($X15,HomeBroker!$A$2:$F$368,5,0),0)</f>
        <v>0</v>
      </c>
      <c r="AD15" s="368">
        <f>IFERROR(VLOOKUP($X15,HomeBroker!$A$2:$M$396,13,0),0)</f>
        <v>0</v>
      </c>
      <c r="AE15" s="369" t="str">
        <f t="shared" si="10"/>
        <v/>
      </c>
      <c r="AF15" s="20">
        <f t="shared" si="11"/>
        <v>0</v>
      </c>
      <c r="AG15" s="404">
        <f t="shared" si="100"/>
        <v>185</v>
      </c>
      <c r="AH15" s="267">
        <f t="shared" ca="1" si="12"/>
        <v>0</v>
      </c>
      <c r="AI15" s="364" t="str">
        <f t="shared" si="101"/>
        <v>MERV - XMEV - GFGV185.AG - 24hs</v>
      </c>
      <c r="AJ15" s="364" t="str">
        <f t="shared" si="13"/>
        <v>GFGV185.AG</v>
      </c>
      <c r="AK15" s="365">
        <f>IFERROR(VLOOKUP($AJ15,HomeBroker!$A$2:$F$368,2,0),0)</f>
        <v>0</v>
      </c>
      <c r="AL15" s="409">
        <f>IFERROR(VLOOKUP($AJ15,HomeBroker!$A$2:$F$368,3,0),0)</f>
        <v>0</v>
      </c>
      <c r="AM15" s="407">
        <f>IFERROR(VLOOKUP($AJ15,HomeBroker!$A$2:$F$396,6,0),0)</f>
        <v>0</v>
      </c>
      <c r="AN15" s="409">
        <f>IFERROR(VLOOKUP($AJ15,HomeBroker!$A$2:$F$368,4,0),0)</f>
        <v>0</v>
      </c>
      <c r="AO15" s="365">
        <f>IFERROR(VLOOKUP($AJ15,HomeBroker!$A$2:$F$368,5,0),0)</f>
        <v>0</v>
      </c>
      <c r="AP15" s="368">
        <f>IFERROR(VLOOKUP($AJ15,HomeBroker!$A$2:$M$396,13,0),0)</f>
        <v>0</v>
      </c>
      <c r="AQ15" s="17"/>
      <c r="AR15" s="375"/>
      <c r="AS15" s="376" t="s">
        <v>55</v>
      </c>
      <c r="AT15" s="54"/>
      <c r="AU15" s="254"/>
      <c r="AV15" s="259"/>
      <c r="AW15" s="38">
        <f t="shared" si="14"/>
        <v>0</v>
      </c>
      <c r="AX15" s="39">
        <f t="shared" si="15"/>
        <v>0</v>
      </c>
      <c r="AY15" s="372" t="s">
        <v>56</v>
      </c>
      <c r="AZ15" s="54"/>
      <c r="BA15" s="64"/>
      <c r="BB15" s="48"/>
      <c r="BC15" s="25">
        <f t="shared" si="16"/>
        <v>0</v>
      </c>
      <c r="BD15" s="40">
        <f t="shared" si="17"/>
        <v>0</v>
      </c>
      <c r="BE15" s="373" t="s">
        <v>57</v>
      </c>
      <c r="BF15" s="54"/>
      <c r="BG15" s="48"/>
      <c r="BH15" s="28">
        <f t="shared" si="18"/>
        <v>0</v>
      </c>
      <c r="BI15" s="29">
        <f t="shared" si="19"/>
        <v>0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17"/>
      <c r="DD15" s="30">
        <f t="shared" si="20"/>
        <v>0</v>
      </c>
      <c r="DE15" s="31">
        <f t="shared" si="21"/>
        <v>0</v>
      </c>
      <c r="DF15" s="31">
        <f t="shared" si="22"/>
        <v>0</v>
      </c>
      <c r="DG15" s="31">
        <f t="shared" si="23"/>
        <v>0</v>
      </c>
      <c r="DH15" s="31">
        <f t="shared" si="24"/>
        <v>0</v>
      </c>
      <c r="DI15" s="31">
        <f t="shared" si="25"/>
        <v>0</v>
      </c>
      <c r="DJ15" s="31">
        <f t="shared" si="26"/>
        <v>0</v>
      </c>
      <c r="DK15" s="31">
        <f t="shared" si="27"/>
        <v>0</v>
      </c>
      <c r="DL15" s="31">
        <f t="shared" si="28"/>
        <v>0</v>
      </c>
      <c r="DM15" s="31">
        <f t="shared" si="29"/>
        <v>0</v>
      </c>
      <c r="DN15" s="31">
        <f t="shared" si="30"/>
        <v>0</v>
      </c>
      <c r="DO15" s="31">
        <f t="shared" si="31"/>
        <v>0</v>
      </c>
      <c r="DP15" s="31">
        <f t="shared" si="32"/>
        <v>0</v>
      </c>
      <c r="DQ15" s="31">
        <f t="shared" si="33"/>
        <v>0</v>
      </c>
      <c r="DR15" s="31">
        <f t="shared" si="34"/>
        <v>0</v>
      </c>
      <c r="DS15" s="31">
        <f t="shared" si="35"/>
        <v>0</v>
      </c>
      <c r="DT15" s="31">
        <f t="shared" si="36"/>
        <v>0</v>
      </c>
      <c r="DU15" s="31">
        <f t="shared" si="37"/>
        <v>0</v>
      </c>
      <c r="DV15" s="31">
        <f t="shared" si="38"/>
        <v>0</v>
      </c>
      <c r="DW15" s="31">
        <f t="shared" si="39"/>
        <v>0</v>
      </c>
      <c r="DX15" s="31">
        <f t="shared" si="40"/>
        <v>0</v>
      </c>
      <c r="DY15" s="31">
        <f t="shared" si="41"/>
        <v>0</v>
      </c>
      <c r="DZ15" s="31">
        <f t="shared" si="42"/>
        <v>0</v>
      </c>
      <c r="EA15" s="31">
        <f t="shared" si="43"/>
        <v>0</v>
      </c>
      <c r="EB15" s="31">
        <f t="shared" si="44"/>
        <v>0</v>
      </c>
      <c r="EC15" s="31">
        <f t="shared" si="45"/>
        <v>0</v>
      </c>
      <c r="ED15" s="31">
        <f t="shared" si="46"/>
        <v>0</v>
      </c>
      <c r="EE15" s="31">
        <f t="shared" si="47"/>
        <v>0</v>
      </c>
      <c r="EF15" s="31">
        <f t="shared" si="48"/>
        <v>0</v>
      </c>
      <c r="EG15" s="31">
        <f t="shared" si="49"/>
        <v>0</v>
      </c>
      <c r="EH15" s="31">
        <f t="shared" si="50"/>
        <v>0</v>
      </c>
      <c r="EI15" s="31">
        <f t="shared" si="51"/>
        <v>0</v>
      </c>
      <c r="EJ15" s="31">
        <f t="shared" si="52"/>
        <v>0</v>
      </c>
      <c r="EK15" s="31">
        <f t="shared" si="53"/>
        <v>0</v>
      </c>
      <c r="EL15" s="31">
        <f t="shared" si="54"/>
        <v>0</v>
      </c>
      <c r="EM15" s="31">
        <f t="shared" si="55"/>
        <v>0</v>
      </c>
      <c r="EN15" s="76"/>
      <c r="EO15" s="32">
        <f t="shared" si="56"/>
        <v>0</v>
      </c>
      <c r="EP15" s="33"/>
      <c r="EQ15" s="45"/>
      <c r="ER15" s="35"/>
      <c r="ES15" s="36">
        <f t="shared" si="57"/>
        <v>0</v>
      </c>
      <c r="ET15" s="14"/>
      <c r="EU15" s="30">
        <f t="shared" si="58"/>
        <v>0</v>
      </c>
      <c r="EV15" s="31">
        <f t="shared" ca="1" si="59"/>
        <v>0</v>
      </c>
      <c r="EW15" s="31">
        <f t="shared" ca="1" si="60"/>
        <v>0</v>
      </c>
      <c r="EX15" s="31">
        <f t="shared" ca="1" si="61"/>
        <v>0</v>
      </c>
      <c r="EY15" s="31">
        <f t="shared" ca="1" si="62"/>
        <v>0</v>
      </c>
      <c r="EZ15" s="31">
        <f t="shared" ca="1" si="63"/>
        <v>0</v>
      </c>
      <c r="FA15" s="31">
        <f t="shared" ca="1" si="64"/>
        <v>0</v>
      </c>
      <c r="FB15" s="31">
        <f t="shared" ca="1" si="65"/>
        <v>0</v>
      </c>
      <c r="FC15" s="31">
        <f t="shared" ca="1" si="66"/>
        <v>0</v>
      </c>
      <c r="FD15" s="31">
        <f t="shared" ca="1" si="67"/>
        <v>0</v>
      </c>
      <c r="FE15" s="31">
        <f t="shared" ca="1" si="68"/>
        <v>0</v>
      </c>
      <c r="FF15" s="31">
        <f t="shared" ca="1" si="69"/>
        <v>0</v>
      </c>
      <c r="FG15" s="31">
        <f t="shared" ca="1" si="70"/>
        <v>0</v>
      </c>
      <c r="FH15" s="31">
        <f t="shared" ca="1" si="71"/>
        <v>0</v>
      </c>
      <c r="FI15" s="31">
        <f t="shared" ca="1" si="72"/>
        <v>0</v>
      </c>
      <c r="FJ15" s="31">
        <f t="shared" ca="1" si="73"/>
        <v>0</v>
      </c>
      <c r="FK15" s="31">
        <f t="shared" ca="1" si="74"/>
        <v>0</v>
      </c>
      <c r="FL15" s="31">
        <f t="shared" ca="1" si="75"/>
        <v>0</v>
      </c>
      <c r="FM15" s="31">
        <f t="shared" ca="1" si="76"/>
        <v>0</v>
      </c>
      <c r="FN15" s="31">
        <f t="shared" ca="1" si="77"/>
        <v>0</v>
      </c>
      <c r="FO15" s="31">
        <f t="shared" ca="1" si="78"/>
        <v>0</v>
      </c>
      <c r="FP15" s="31">
        <f t="shared" ca="1" si="79"/>
        <v>0</v>
      </c>
      <c r="FQ15" s="31">
        <f t="shared" ca="1" si="80"/>
        <v>0</v>
      </c>
      <c r="FR15" s="31">
        <f t="shared" ca="1" si="81"/>
        <v>0</v>
      </c>
      <c r="FS15" s="31">
        <f t="shared" ca="1" si="82"/>
        <v>0</v>
      </c>
      <c r="FT15" s="31">
        <f t="shared" ca="1" si="83"/>
        <v>0</v>
      </c>
      <c r="FU15" s="31">
        <f t="shared" ca="1" si="84"/>
        <v>0</v>
      </c>
      <c r="FV15" s="31">
        <f t="shared" ca="1" si="85"/>
        <v>0</v>
      </c>
      <c r="FW15" s="31">
        <f t="shared" ca="1" si="86"/>
        <v>0</v>
      </c>
      <c r="FX15" s="31">
        <f t="shared" ca="1" si="87"/>
        <v>0</v>
      </c>
      <c r="FY15" s="31">
        <f t="shared" ca="1" si="88"/>
        <v>0</v>
      </c>
      <c r="FZ15" s="31">
        <f t="shared" ca="1" si="89"/>
        <v>0</v>
      </c>
      <c r="GA15" s="31">
        <f t="shared" ca="1" si="90"/>
        <v>0</v>
      </c>
      <c r="GB15" s="31">
        <f t="shared" ca="1" si="91"/>
        <v>0</v>
      </c>
      <c r="GC15" s="31">
        <f t="shared" ca="1" si="92"/>
        <v>0</v>
      </c>
      <c r="GD15" s="31">
        <f t="shared" ca="1" si="93"/>
        <v>0</v>
      </c>
      <c r="GE15" s="76"/>
      <c r="GF15" s="32">
        <f t="shared" ca="1" si="94"/>
        <v>0</v>
      </c>
      <c r="GG15" s="33"/>
      <c r="GH15" s="45"/>
      <c r="GI15" s="35"/>
      <c r="GJ15" s="36">
        <f t="shared" ca="1" si="95"/>
        <v>0</v>
      </c>
      <c r="GK15" s="14"/>
      <c r="GL15" s="14"/>
      <c r="GM15" s="14"/>
      <c r="GN15" s="14"/>
      <c r="GO15" s="14"/>
      <c r="GP15" s="14"/>
      <c r="GQ15" s="14"/>
      <c r="GR15" s="14"/>
      <c r="GS15" s="14"/>
    </row>
    <row r="16" spans="1:201" x14ac:dyDescent="0.2">
      <c r="A16" s="374" t="s">
        <v>244</v>
      </c>
      <c r="B16" s="321"/>
      <c r="C16" s="334"/>
      <c r="D16" s="347"/>
      <c r="E16" s="271">
        <f>+B16*D16*-100</f>
        <v>0</v>
      </c>
      <c r="F16" s="284">
        <f>IF(B16&gt;0,+B16*D16*(1+($Q$53+0.002)*1.21)*-100,B16*D16*(1-($Q$53+0.002)*1.21)*-100)</f>
        <v>0</v>
      </c>
      <c r="G16" s="15" t="str">
        <f t="shared" si="96"/>
        <v/>
      </c>
      <c r="H16" s="16">
        <f>IFERROR(+G16*B16*-100,0)</f>
        <v>0</v>
      </c>
      <c r="I16" s="201">
        <f t="shared" si="2"/>
        <v>0</v>
      </c>
      <c r="J16" s="252" t="str">
        <f t="shared" ref="J16" si="116">IFERROR(D15/D16,"")</f>
        <v/>
      </c>
      <c r="K16" s="262" t="str">
        <f t="shared" ref="K16" si="117">IFERROR(G15/G16,"")</f>
        <v/>
      </c>
      <c r="L16" s="324" t="str">
        <f t="shared" ref="L16" si="118">IFERROR(K16/J16-1,"")</f>
        <v/>
      </c>
      <c r="M16" s="337">
        <f t="shared" ref="M16" si="119">I15+I16</f>
        <v>0</v>
      </c>
      <c r="N16" s="150" t="e">
        <f t="shared" si="111"/>
        <v>#DIV/0!</v>
      </c>
      <c r="O16" s="145">
        <f t="shared" si="3"/>
        <v>0</v>
      </c>
      <c r="P16" s="37">
        <f t="shared" si="4"/>
        <v>0</v>
      </c>
      <c r="Q16" s="226">
        <f t="shared" ca="1" si="5"/>
        <v>0</v>
      </c>
      <c r="R16" s="19"/>
      <c r="S16" s="363" t="str">
        <f t="shared" si="110"/>
        <v/>
      </c>
      <c r="T16" s="20">
        <f t="shared" si="7"/>
        <v>0</v>
      </c>
      <c r="U16" s="404">
        <v>19254</v>
      </c>
      <c r="V16" s="267">
        <f t="shared" ca="1" si="8"/>
        <v>0</v>
      </c>
      <c r="W16" s="364" t="str">
        <f t="shared" si="99"/>
        <v>MERV - XMEV - GFGC19254A - 24hs</v>
      </c>
      <c r="X16" s="364" t="str">
        <f t="shared" si="9"/>
        <v>GFGC19254G</v>
      </c>
      <c r="Y16" s="365">
        <f>IFERROR(VLOOKUP($X16,HomeBroker!$A$2:$F$368,2,0),0)</f>
        <v>0</v>
      </c>
      <c r="Z16" s="409">
        <f>IFERROR(VLOOKUP($X16,HomeBroker!$A$2:$F$368,3,0),0)</f>
        <v>0</v>
      </c>
      <c r="AA16" s="407">
        <f>IFERROR(VLOOKUP($X16,HomeBroker!$A$2:$F$396,6,0),0)</f>
        <v>0</v>
      </c>
      <c r="AB16" s="409">
        <f>IFERROR(VLOOKUP($X16,HomeBroker!$A$2:$F$368,4,0),0)</f>
        <v>0</v>
      </c>
      <c r="AC16" s="365">
        <f>IFERROR(VLOOKUP($X16,HomeBroker!$A$2:$F$368,5,0),0)</f>
        <v>0</v>
      </c>
      <c r="AD16" s="368">
        <f>IFERROR(VLOOKUP($X16,HomeBroker!$A$2:$M$396,13,0),0)</f>
        <v>0</v>
      </c>
      <c r="AE16" s="369" t="str">
        <f t="shared" si="10"/>
        <v/>
      </c>
      <c r="AF16" s="20">
        <f t="shared" si="11"/>
        <v>0</v>
      </c>
      <c r="AG16" s="404">
        <f t="shared" si="100"/>
        <v>19254</v>
      </c>
      <c r="AH16" s="267">
        <f t="shared" ca="1" si="12"/>
        <v>0</v>
      </c>
      <c r="AI16" s="364" t="str">
        <f t="shared" si="101"/>
        <v>MERV - XMEV - GFGV19254A - 24hs</v>
      </c>
      <c r="AJ16" s="364" t="str">
        <f t="shared" si="13"/>
        <v>GFGV19254G</v>
      </c>
      <c r="AK16" s="365">
        <f>IFERROR(VLOOKUP($AJ16,HomeBroker!$A$2:$F$368,2,0),0)</f>
        <v>0</v>
      </c>
      <c r="AL16" s="409">
        <f>IFERROR(VLOOKUP($AJ16,HomeBroker!$A$2:$F$368,3,0),0)</f>
        <v>0</v>
      </c>
      <c r="AM16" s="407">
        <f>IFERROR(VLOOKUP($AJ16,HomeBroker!$A$2:$F$396,6,0),0)</f>
        <v>0</v>
      </c>
      <c r="AN16" s="409">
        <f>IFERROR(VLOOKUP($AJ16,HomeBroker!$A$2:$F$368,4,0),0)</f>
        <v>0</v>
      </c>
      <c r="AO16" s="365">
        <f>IFERROR(VLOOKUP($AJ16,HomeBroker!$A$2:$F$368,5,0),0)</f>
        <v>0</v>
      </c>
      <c r="AP16" s="368">
        <f>IFERROR(VLOOKUP($AJ16,HomeBroker!$A$2:$M$396,13,0),0)</f>
        <v>0</v>
      </c>
      <c r="AQ16" s="17"/>
      <c r="AR16" s="375"/>
      <c r="AS16" s="376" t="s">
        <v>55</v>
      </c>
      <c r="AT16" s="54"/>
      <c r="AU16" s="254"/>
      <c r="AV16" s="259"/>
      <c r="AW16" s="38">
        <f t="shared" si="14"/>
        <v>0</v>
      </c>
      <c r="AX16" s="39">
        <f t="shared" si="15"/>
        <v>0</v>
      </c>
      <c r="AY16" s="372" t="s">
        <v>56</v>
      </c>
      <c r="AZ16" s="54"/>
      <c r="BA16" s="64"/>
      <c r="BB16" s="48"/>
      <c r="BC16" s="25">
        <f t="shared" si="16"/>
        <v>0</v>
      </c>
      <c r="BD16" s="40">
        <f t="shared" si="17"/>
        <v>0</v>
      </c>
      <c r="BE16" s="373" t="s">
        <v>57</v>
      </c>
      <c r="BF16" s="54"/>
      <c r="BG16" s="48"/>
      <c r="BH16" s="28">
        <f t="shared" si="18"/>
        <v>0</v>
      </c>
      <c r="BI16" s="29">
        <f t="shared" si="19"/>
        <v>0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17"/>
      <c r="DD16" s="30">
        <f t="shared" si="20"/>
        <v>0</v>
      </c>
      <c r="DE16" s="31">
        <f t="shared" si="21"/>
        <v>0</v>
      </c>
      <c r="DF16" s="31">
        <f t="shared" si="22"/>
        <v>0</v>
      </c>
      <c r="DG16" s="31">
        <f t="shared" si="23"/>
        <v>0</v>
      </c>
      <c r="DH16" s="31">
        <f t="shared" si="24"/>
        <v>0</v>
      </c>
      <c r="DI16" s="31">
        <f t="shared" si="25"/>
        <v>0</v>
      </c>
      <c r="DJ16" s="31">
        <f t="shared" si="26"/>
        <v>0</v>
      </c>
      <c r="DK16" s="31">
        <f t="shared" si="27"/>
        <v>0</v>
      </c>
      <c r="DL16" s="31">
        <f t="shared" si="28"/>
        <v>0</v>
      </c>
      <c r="DM16" s="31">
        <f t="shared" si="29"/>
        <v>0</v>
      </c>
      <c r="DN16" s="31">
        <f t="shared" si="30"/>
        <v>0</v>
      </c>
      <c r="DO16" s="31">
        <f t="shared" si="31"/>
        <v>0</v>
      </c>
      <c r="DP16" s="31">
        <f t="shared" si="32"/>
        <v>0</v>
      </c>
      <c r="DQ16" s="31">
        <f t="shared" si="33"/>
        <v>0</v>
      </c>
      <c r="DR16" s="31">
        <f t="shared" si="34"/>
        <v>0</v>
      </c>
      <c r="DS16" s="31">
        <f t="shared" si="35"/>
        <v>0</v>
      </c>
      <c r="DT16" s="31">
        <f t="shared" si="36"/>
        <v>0</v>
      </c>
      <c r="DU16" s="31">
        <f t="shared" si="37"/>
        <v>0</v>
      </c>
      <c r="DV16" s="31">
        <f t="shared" si="38"/>
        <v>0</v>
      </c>
      <c r="DW16" s="31">
        <f t="shared" si="39"/>
        <v>0</v>
      </c>
      <c r="DX16" s="31">
        <f t="shared" si="40"/>
        <v>0</v>
      </c>
      <c r="DY16" s="31">
        <f t="shared" si="41"/>
        <v>0</v>
      </c>
      <c r="DZ16" s="31">
        <f t="shared" si="42"/>
        <v>0</v>
      </c>
      <c r="EA16" s="31">
        <f t="shared" si="43"/>
        <v>0</v>
      </c>
      <c r="EB16" s="31">
        <f t="shared" si="44"/>
        <v>0</v>
      </c>
      <c r="EC16" s="31">
        <f t="shared" si="45"/>
        <v>0</v>
      </c>
      <c r="ED16" s="31">
        <f t="shared" si="46"/>
        <v>0</v>
      </c>
      <c r="EE16" s="31">
        <f t="shared" si="47"/>
        <v>0</v>
      </c>
      <c r="EF16" s="31">
        <f t="shared" si="48"/>
        <v>0</v>
      </c>
      <c r="EG16" s="31">
        <f t="shared" si="49"/>
        <v>0</v>
      </c>
      <c r="EH16" s="31">
        <f t="shared" si="50"/>
        <v>0</v>
      </c>
      <c r="EI16" s="31">
        <f t="shared" si="51"/>
        <v>0</v>
      </c>
      <c r="EJ16" s="31">
        <f t="shared" si="52"/>
        <v>0</v>
      </c>
      <c r="EK16" s="31">
        <f t="shared" si="53"/>
        <v>0</v>
      </c>
      <c r="EL16" s="31">
        <f t="shared" si="54"/>
        <v>0</v>
      </c>
      <c r="EM16" s="31">
        <f t="shared" si="55"/>
        <v>0</v>
      </c>
      <c r="EN16" s="76"/>
      <c r="EO16" s="32">
        <f t="shared" si="56"/>
        <v>0</v>
      </c>
      <c r="EP16" s="33"/>
      <c r="EQ16" s="45"/>
      <c r="ER16" s="35"/>
      <c r="ES16" s="36">
        <f t="shared" si="57"/>
        <v>0</v>
      </c>
      <c r="ET16" s="14"/>
      <c r="EU16" s="30">
        <f t="shared" si="58"/>
        <v>0</v>
      </c>
      <c r="EV16" s="31">
        <f t="shared" ca="1" si="59"/>
        <v>0</v>
      </c>
      <c r="EW16" s="31">
        <f t="shared" ca="1" si="60"/>
        <v>0</v>
      </c>
      <c r="EX16" s="31">
        <f t="shared" ca="1" si="61"/>
        <v>0</v>
      </c>
      <c r="EY16" s="31">
        <f t="shared" ca="1" si="62"/>
        <v>0</v>
      </c>
      <c r="EZ16" s="31">
        <f t="shared" ca="1" si="63"/>
        <v>0</v>
      </c>
      <c r="FA16" s="31">
        <f t="shared" ca="1" si="64"/>
        <v>0</v>
      </c>
      <c r="FB16" s="31">
        <f t="shared" ca="1" si="65"/>
        <v>0</v>
      </c>
      <c r="FC16" s="31">
        <f t="shared" ca="1" si="66"/>
        <v>0</v>
      </c>
      <c r="FD16" s="31">
        <f t="shared" ca="1" si="67"/>
        <v>0</v>
      </c>
      <c r="FE16" s="31">
        <f t="shared" ca="1" si="68"/>
        <v>0</v>
      </c>
      <c r="FF16" s="31">
        <f t="shared" ca="1" si="69"/>
        <v>0</v>
      </c>
      <c r="FG16" s="31">
        <f t="shared" ca="1" si="70"/>
        <v>0</v>
      </c>
      <c r="FH16" s="31">
        <f t="shared" ca="1" si="71"/>
        <v>0</v>
      </c>
      <c r="FI16" s="31">
        <f t="shared" ca="1" si="72"/>
        <v>0</v>
      </c>
      <c r="FJ16" s="31">
        <f t="shared" ca="1" si="73"/>
        <v>0</v>
      </c>
      <c r="FK16" s="31">
        <f t="shared" ca="1" si="74"/>
        <v>0</v>
      </c>
      <c r="FL16" s="31">
        <f t="shared" ca="1" si="75"/>
        <v>0</v>
      </c>
      <c r="FM16" s="31">
        <f t="shared" ca="1" si="76"/>
        <v>0</v>
      </c>
      <c r="FN16" s="31">
        <f t="shared" ca="1" si="77"/>
        <v>0</v>
      </c>
      <c r="FO16" s="31">
        <f t="shared" ca="1" si="78"/>
        <v>0</v>
      </c>
      <c r="FP16" s="31">
        <f t="shared" ca="1" si="79"/>
        <v>0</v>
      </c>
      <c r="FQ16" s="31">
        <f t="shared" ca="1" si="80"/>
        <v>0</v>
      </c>
      <c r="FR16" s="31">
        <f t="shared" ca="1" si="81"/>
        <v>0</v>
      </c>
      <c r="FS16" s="31">
        <f t="shared" ca="1" si="82"/>
        <v>0</v>
      </c>
      <c r="FT16" s="31">
        <f t="shared" ca="1" si="83"/>
        <v>0</v>
      </c>
      <c r="FU16" s="31">
        <f t="shared" ca="1" si="84"/>
        <v>0</v>
      </c>
      <c r="FV16" s="31">
        <f t="shared" ca="1" si="85"/>
        <v>0</v>
      </c>
      <c r="FW16" s="31">
        <f t="shared" ca="1" si="86"/>
        <v>0</v>
      </c>
      <c r="FX16" s="31">
        <f t="shared" ca="1" si="87"/>
        <v>0</v>
      </c>
      <c r="FY16" s="31">
        <f t="shared" ca="1" si="88"/>
        <v>0</v>
      </c>
      <c r="FZ16" s="31">
        <f t="shared" ca="1" si="89"/>
        <v>0</v>
      </c>
      <c r="GA16" s="31">
        <f t="shared" ca="1" si="90"/>
        <v>0</v>
      </c>
      <c r="GB16" s="31">
        <f t="shared" ca="1" si="91"/>
        <v>0</v>
      </c>
      <c r="GC16" s="31">
        <f t="shared" ca="1" si="92"/>
        <v>0</v>
      </c>
      <c r="GD16" s="31">
        <f t="shared" ca="1" si="93"/>
        <v>0</v>
      </c>
      <c r="GE16" s="76"/>
      <c r="GF16" s="32">
        <f t="shared" ca="1" si="94"/>
        <v>0</v>
      </c>
      <c r="GG16" s="33"/>
      <c r="GH16" s="45"/>
      <c r="GI16" s="35"/>
      <c r="GJ16" s="36">
        <f t="shared" ca="1" si="95"/>
        <v>0</v>
      </c>
      <c r="GK16" s="14"/>
      <c r="GL16" s="14"/>
      <c r="GM16" s="14"/>
      <c r="GN16" s="14"/>
      <c r="GO16" s="14"/>
      <c r="GP16" s="14"/>
      <c r="GQ16" s="14"/>
      <c r="GR16" s="14"/>
      <c r="GS16" s="14"/>
    </row>
    <row r="17" spans="1:201" ht="15.75" x14ac:dyDescent="0.2">
      <c r="A17" s="377" t="s">
        <v>242</v>
      </c>
      <c r="B17" s="63"/>
      <c r="C17" s="334"/>
      <c r="D17" s="347"/>
      <c r="E17" s="271">
        <f>+B17*D17*-100</f>
        <v>0</v>
      </c>
      <c r="F17" s="284">
        <f>IF(B17&gt;0,+B17*D17*(1+($Q$53+0.002)*1.21)*-100,B17*D17*(1-($Q$53+0.002)*1.21)*-100)</f>
        <v>0</v>
      </c>
      <c r="G17" s="15" t="str">
        <f t="shared" si="96"/>
        <v/>
      </c>
      <c r="H17" s="16">
        <f>IFERROR(+G17*B17*-100,0)</f>
        <v>0</v>
      </c>
      <c r="I17" s="201">
        <f t="shared" si="2"/>
        <v>0</v>
      </c>
      <c r="J17" s="251"/>
      <c r="K17" s="121"/>
      <c r="L17" s="323"/>
      <c r="M17" s="323"/>
      <c r="N17" s="150" t="e">
        <f t="shared" si="111"/>
        <v>#DIV/0!</v>
      </c>
      <c r="O17" s="145">
        <f t="shared" si="3"/>
        <v>0</v>
      </c>
      <c r="P17" s="37">
        <f t="shared" si="4"/>
        <v>0</v>
      </c>
      <c r="Q17" s="226">
        <f t="shared" ca="1" si="5"/>
        <v>0</v>
      </c>
      <c r="R17" s="19"/>
      <c r="S17" s="363" t="str">
        <f t="shared" si="110"/>
        <v/>
      </c>
      <c r="T17" s="20">
        <f t="shared" si="7"/>
        <v>0</v>
      </c>
      <c r="U17" s="404">
        <v>195</v>
      </c>
      <c r="V17" s="267">
        <f t="shared" ca="1" si="8"/>
        <v>0</v>
      </c>
      <c r="W17" s="364" t="str">
        <f t="shared" si="99"/>
        <v>MERV - XMEV - GFGC195.AG - 24hs</v>
      </c>
      <c r="X17" s="364" t="str">
        <f t="shared" si="9"/>
        <v>GFGC195.AG</v>
      </c>
      <c r="Y17" s="365">
        <f>IFERROR(VLOOKUP($X17,HomeBroker!$A$2:$F$368,2,0),0)</f>
        <v>0</v>
      </c>
      <c r="Z17" s="409">
        <f>IFERROR(VLOOKUP($X17,HomeBroker!$A$2:$F$368,3,0),0)</f>
        <v>0</v>
      </c>
      <c r="AA17" s="407">
        <f>IFERROR(VLOOKUP($X17,HomeBroker!$A$2:$F$396,6,0),0)</f>
        <v>0</v>
      </c>
      <c r="AB17" s="409">
        <f>IFERROR(VLOOKUP($X17,HomeBroker!$A$2:$F$368,4,0),0)</f>
        <v>0</v>
      </c>
      <c r="AC17" s="365">
        <f>IFERROR(VLOOKUP($X17,HomeBroker!$A$2:$F$368,5,0),0)</f>
        <v>0</v>
      </c>
      <c r="AD17" s="368">
        <f>IFERROR(VLOOKUP($X17,HomeBroker!$A$2:$M$396,13,0),0)</f>
        <v>0</v>
      </c>
      <c r="AE17" s="369" t="str">
        <f t="shared" si="10"/>
        <v/>
      </c>
      <c r="AF17" s="20">
        <f t="shared" si="11"/>
        <v>0</v>
      </c>
      <c r="AG17" s="404">
        <f t="shared" si="100"/>
        <v>195</v>
      </c>
      <c r="AH17" s="267">
        <f t="shared" ca="1" si="12"/>
        <v>0</v>
      </c>
      <c r="AI17" s="364" t="str">
        <f t="shared" si="101"/>
        <v>MERV - XMEV - GFGV195.AG - 24hs</v>
      </c>
      <c r="AJ17" s="364" t="str">
        <f>+IF(AG17&lt;&gt;"",IF(LEN(AG17)=1,CONCATENATE(,$O$43,"V",AG17,".00",$Q$43),IF(LEN(AG17)=2,CONCATENATE($O$43,"V",AG17,".0",$Q$43),+IF(AND(LEN(AG17)=3,AG17&lt;10),CONCATENATE($O$43,"V",REPLACE(TEXT(AG17,"0,00"),2,1,"."),$Q$43),+IF(AND(LEN(AG17)=3,AG17&gt;=100),CONCATENATE($O$43,"V",AG17,".",$Q$43),+IF(AND(LEN(AG17)=4,AG17&gt;100),CONCATENATE($O$43,"V",AG17,MID($Q$43,1,1)),+IF(AND(LEN(AG17)=5,AG17&gt;100),CONCATENATE($O$43,"V",AG17,MID($Q$43,2,2)),+IF(AND(LEN(AG17)=6,AG17&lt;100),CONCATENATE($O$43,"V",MID($Q$43,2,2)),+IF(AND(LEN(AG17)=6,AG17&gt;100),CONCATENATE($O$43,"V",AG17*100,MID($Q$43,1,1)),+IF(AND(LEN(AG17)=7,AG17&gt;100),CONCATENATE($O$43,"V",REPLACE(TEXT(AG17,",00"),3,1,""),AG17*100,MID($Q$43,1,1)),0))))))))),"")</f>
        <v>GFGV195.AG</v>
      </c>
      <c r="AK17" s="365">
        <f>IFERROR(VLOOKUP($AJ17,HomeBroker!$A$2:$F$368,2,0),0)</f>
        <v>0</v>
      </c>
      <c r="AL17" s="409">
        <f>IFERROR(VLOOKUP($AJ17,HomeBroker!$A$2:$F$368,3,0),0)</f>
        <v>0</v>
      </c>
      <c r="AM17" s="407">
        <f>IFERROR(VLOOKUP($AJ17,HomeBroker!$A$2:$F$396,6,0),0)</f>
        <v>0</v>
      </c>
      <c r="AN17" s="409">
        <f>IFERROR(VLOOKUP($AJ17,HomeBroker!$A$2:$F$368,4,0),0)</f>
        <v>0</v>
      </c>
      <c r="AO17" s="365">
        <f>IFERROR(VLOOKUP($AJ17,HomeBroker!$A$2:$F$368,5,0),0)</f>
        <v>0</v>
      </c>
      <c r="AP17" s="368">
        <f>IFERROR(VLOOKUP($AJ17,HomeBroker!$A$2:$M$396,13,0),0)</f>
        <v>0</v>
      </c>
      <c r="AQ17" s="17"/>
      <c r="AR17" s="375"/>
      <c r="AS17" s="376" t="s">
        <v>55</v>
      </c>
      <c r="AT17" s="54"/>
      <c r="AU17" s="254"/>
      <c r="AV17" s="259"/>
      <c r="AW17" s="38">
        <f t="shared" si="14"/>
        <v>0</v>
      </c>
      <c r="AX17" s="39">
        <f t="shared" si="15"/>
        <v>0</v>
      </c>
      <c r="AY17" s="372" t="s">
        <v>56</v>
      </c>
      <c r="AZ17" s="54"/>
      <c r="BA17" s="64"/>
      <c r="BB17" s="48"/>
      <c r="BC17" s="25">
        <f t="shared" si="16"/>
        <v>0</v>
      </c>
      <c r="BD17" s="40">
        <f t="shared" si="17"/>
        <v>0</v>
      </c>
      <c r="BE17" s="373" t="s">
        <v>57</v>
      </c>
      <c r="BF17" s="54"/>
      <c r="BG17" s="48"/>
      <c r="BH17" s="28">
        <f t="shared" si="18"/>
        <v>0</v>
      </c>
      <c r="BI17" s="29">
        <f t="shared" si="19"/>
        <v>0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17"/>
      <c r="DD17" s="30">
        <f t="shared" si="20"/>
        <v>0</v>
      </c>
      <c r="DE17" s="31">
        <f t="shared" si="21"/>
        <v>0</v>
      </c>
      <c r="DF17" s="31">
        <f t="shared" si="22"/>
        <v>0</v>
      </c>
      <c r="DG17" s="31">
        <f t="shared" si="23"/>
        <v>0</v>
      </c>
      <c r="DH17" s="31">
        <f t="shared" si="24"/>
        <v>0</v>
      </c>
      <c r="DI17" s="31">
        <f t="shared" si="25"/>
        <v>0</v>
      </c>
      <c r="DJ17" s="31">
        <f t="shared" si="26"/>
        <v>0</v>
      </c>
      <c r="DK17" s="31">
        <f t="shared" si="27"/>
        <v>0</v>
      </c>
      <c r="DL17" s="31">
        <f t="shared" si="28"/>
        <v>0</v>
      </c>
      <c r="DM17" s="31">
        <f t="shared" si="29"/>
        <v>0</v>
      </c>
      <c r="DN17" s="31">
        <f t="shared" si="30"/>
        <v>0</v>
      </c>
      <c r="DO17" s="31">
        <f t="shared" si="31"/>
        <v>0</v>
      </c>
      <c r="DP17" s="31">
        <f t="shared" si="32"/>
        <v>0</v>
      </c>
      <c r="DQ17" s="31">
        <f t="shared" si="33"/>
        <v>0</v>
      </c>
      <c r="DR17" s="31">
        <f t="shared" si="34"/>
        <v>0</v>
      </c>
      <c r="DS17" s="31">
        <f t="shared" si="35"/>
        <v>0</v>
      </c>
      <c r="DT17" s="31">
        <f t="shared" si="36"/>
        <v>0</v>
      </c>
      <c r="DU17" s="31">
        <f t="shared" si="37"/>
        <v>0</v>
      </c>
      <c r="DV17" s="31">
        <f t="shared" si="38"/>
        <v>0</v>
      </c>
      <c r="DW17" s="31">
        <f t="shared" si="39"/>
        <v>0</v>
      </c>
      <c r="DX17" s="31">
        <f t="shared" si="40"/>
        <v>0</v>
      </c>
      <c r="DY17" s="31">
        <f t="shared" si="41"/>
        <v>0</v>
      </c>
      <c r="DZ17" s="31">
        <f t="shared" si="42"/>
        <v>0</v>
      </c>
      <c r="EA17" s="31">
        <f t="shared" si="43"/>
        <v>0</v>
      </c>
      <c r="EB17" s="31">
        <f t="shared" si="44"/>
        <v>0</v>
      </c>
      <c r="EC17" s="31">
        <f t="shared" si="45"/>
        <v>0</v>
      </c>
      <c r="ED17" s="31">
        <f t="shared" si="46"/>
        <v>0</v>
      </c>
      <c r="EE17" s="31">
        <f t="shared" si="47"/>
        <v>0</v>
      </c>
      <c r="EF17" s="31">
        <f t="shared" si="48"/>
        <v>0</v>
      </c>
      <c r="EG17" s="31">
        <f t="shared" si="49"/>
        <v>0</v>
      </c>
      <c r="EH17" s="31">
        <f t="shared" si="50"/>
        <v>0</v>
      </c>
      <c r="EI17" s="31">
        <f t="shared" si="51"/>
        <v>0</v>
      </c>
      <c r="EJ17" s="31">
        <f t="shared" si="52"/>
        <v>0</v>
      </c>
      <c r="EK17" s="31">
        <f t="shared" si="53"/>
        <v>0</v>
      </c>
      <c r="EL17" s="31">
        <f t="shared" si="54"/>
        <v>0</v>
      </c>
      <c r="EM17" s="31">
        <f t="shared" si="55"/>
        <v>0</v>
      </c>
      <c r="EN17" s="76"/>
      <c r="EO17" s="32">
        <f t="shared" si="56"/>
        <v>0</v>
      </c>
      <c r="EP17" s="33"/>
      <c r="EQ17" s="45"/>
      <c r="ER17" s="35"/>
      <c r="ES17" s="36">
        <f t="shared" si="57"/>
        <v>0</v>
      </c>
      <c r="ET17" s="14"/>
      <c r="EU17" s="30">
        <f t="shared" si="58"/>
        <v>0</v>
      </c>
      <c r="EV17" s="31">
        <f t="shared" ca="1" si="59"/>
        <v>0</v>
      </c>
      <c r="EW17" s="31">
        <f t="shared" ca="1" si="60"/>
        <v>0</v>
      </c>
      <c r="EX17" s="31">
        <f t="shared" ca="1" si="61"/>
        <v>0</v>
      </c>
      <c r="EY17" s="31">
        <f t="shared" ca="1" si="62"/>
        <v>0</v>
      </c>
      <c r="EZ17" s="31">
        <f t="shared" ca="1" si="63"/>
        <v>0</v>
      </c>
      <c r="FA17" s="31">
        <f t="shared" ca="1" si="64"/>
        <v>0</v>
      </c>
      <c r="FB17" s="31">
        <f t="shared" ca="1" si="65"/>
        <v>0</v>
      </c>
      <c r="FC17" s="31">
        <f t="shared" ca="1" si="66"/>
        <v>0</v>
      </c>
      <c r="FD17" s="31">
        <f t="shared" ca="1" si="67"/>
        <v>0</v>
      </c>
      <c r="FE17" s="31">
        <f t="shared" ca="1" si="68"/>
        <v>0</v>
      </c>
      <c r="FF17" s="31">
        <f t="shared" ca="1" si="69"/>
        <v>0</v>
      </c>
      <c r="FG17" s="31">
        <f t="shared" ca="1" si="70"/>
        <v>0</v>
      </c>
      <c r="FH17" s="31">
        <f t="shared" ca="1" si="71"/>
        <v>0</v>
      </c>
      <c r="FI17" s="31">
        <f t="shared" ca="1" si="72"/>
        <v>0</v>
      </c>
      <c r="FJ17" s="31">
        <f t="shared" ca="1" si="73"/>
        <v>0</v>
      </c>
      <c r="FK17" s="31">
        <f t="shared" ca="1" si="74"/>
        <v>0</v>
      </c>
      <c r="FL17" s="31">
        <f t="shared" ca="1" si="75"/>
        <v>0</v>
      </c>
      <c r="FM17" s="31">
        <f t="shared" ca="1" si="76"/>
        <v>0</v>
      </c>
      <c r="FN17" s="31">
        <f t="shared" ca="1" si="77"/>
        <v>0</v>
      </c>
      <c r="FO17" s="31">
        <f t="shared" ca="1" si="78"/>
        <v>0</v>
      </c>
      <c r="FP17" s="31">
        <f t="shared" ca="1" si="79"/>
        <v>0</v>
      </c>
      <c r="FQ17" s="31">
        <f t="shared" ca="1" si="80"/>
        <v>0</v>
      </c>
      <c r="FR17" s="31">
        <f t="shared" ca="1" si="81"/>
        <v>0</v>
      </c>
      <c r="FS17" s="31">
        <f t="shared" ca="1" si="82"/>
        <v>0</v>
      </c>
      <c r="FT17" s="31">
        <f t="shared" ca="1" si="83"/>
        <v>0</v>
      </c>
      <c r="FU17" s="31">
        <f t="shared" ca="1" si="84"/>
        <v>0</v>
      </c>
      <c r="FV17" s="31">
        <f t="shared" ca="1" si="85"/>
        <v>0</v>
      </c>
      <c r="FW17" s="31">
        <f t="shared" ca="1" si="86"/>
        <v>0</v>
      </c>
      <c r="FX17" s="31">
        <f t="shared" ca="1" si="87"/>
        <v>0</v>
      </c>
      <c r="FY17" s="31">
        <f t="shared" ca="1" si="88"/>
        <v>0</v>
      </c>
      <c r="FZ17" s="31">
        <f t="shared" ca="1" si="89"/>
        <v>0</v>
      </c>
      <c r="GA17" s="31">
        <f t="shared" ca="1" si="90"/>
        <v>0</v>
      </c>
      <c r="GB17" s="31">
        <f t="shared" ca="1" si="91"/>
        <v>0</v>
      </c>
      <c r="GC17" s="31">
        <f t="shared" ca="1" si="92"/>
        <v>0</v>
      </c>
      <c r="GD17" s="31">
        <f t="shared" ca="1" si="93"/>
        <v>0</v>
      </c>
      <c r="GE17" s="76"/>
      <c r="GF17" s="32">
        <f t="shared" ca="1" si="94"/>
        <v>0</v>
      </c>
      <c r="GG17" s="33"/>
      <c r="GH17" s="45"/>
      <c r="GI17" s="35"/>
      <c r="GJ17" s="36">
        <f t="shared" ca="1" si="95"/>
        <v>0</v>
      </c>
      <c r="GK17" s="14"/>
      <c r="GL17" s="14"/>
      <c r="GM17" s="14"/>
      <c r="GN17" s="14"/>
      <c r="GO17" s="14"/>
      <c r="GP17" s="14"/>
      <c r="GQ17" s="14"/>
      <c r="GR17" s="14"/>
      <c r="GS17" s="14"/>
    </row>
    <row r="18" spans="1:201" x14ac:dyDescent="0.2">
      <c r="A18" s="362" t="s">
        <v>243</v>
      </c>
      <c r="B18" s="46"/>
      <c r="C18" s="334"/>
      <c r="D18" s="347"/>
      <c r="E18" s="271">
        <f>+B18*D18*-100</f>
        <v>0</v>
      </c>
      <c r="F18" s="284">
        <f>IF(B18&gt;0,+B18*D18*(1+($Q$53+0.002)*1.21)*-100,B18*D18*(1-($Q$53+0.002)*1.21)*-100)</f>
        <v>0</v>
      </c>
      <c r="G18" s="15" t="str">
        <f t="shared" si="96"/>
        <v/>
      </c>
      <c r="H18" s="16">
        <f>IFERROR(+G18*B18*-100,0)</f>
        <v>0</v>
      </c>
      <c r="I18" s="201">
        <f t="shared" si="2"/>
        <v>0</v>
      </c>
      <c r="J18" s="251"/>
      <c r="K18" s="121"/>
      <c r="L18" s="323"/>
      <c r="M18" s="323"/>
      <c r="N18" s="62">
        <v>0</v>
      </c>
      <c r="O18" s="146">
        <f>IF($Q$45&lt;&gt;"",$Q$45,$B$76)</f>
        <v>0</v>
      </c>
      <c r="P18" s="53">
        <f t="shared" si="4"/>
        <v>0</v>
      </c>
      <c r="Q18" s="227">
        <f t="shared" ca="1" si="5"/>
        <v>0</v>
      </c>
      <c r="R18" s="19"/>
      <c r="S18" s="363" t="str">
        <f t="shared" si="110"/>
        <v/>
      </c>
      <c r="T18" s="20">
        <f t="shared" si="7"/>
        <v>0</v>
      </c>
      <c r="U18" s="404">
        <v>20254</v>
      </c>
      <c r="V18" s="267">
        <f t="shared" ca="1" si="8"/>
        <v>0</v>
      </c>
      <c r="W18" s="364" t="str">
        <f t="shared" si="99"/>
        <v>MERV - XMEV - GFGC20254A - 24hs</v>
      </c>
      <c r="X18" s="364" t="str">
        <f t="shared" ref="X18:X42" si="120">+IF(U18&lt;&gt;"",IF(LEN(U18)=1,CONCATENATE(,$O$43,"C",U18,".00",$Q$43),IF(LEN(U18)=2,CONCATENATE($O$43,"C",U18,".0",$Q$43),+IF(AND(LEN(U18)=3,U18&lt;10),CONCATENATE($O$43,"C",REPLACE(TEXT(U18,"0,00"),2,1,"."),$Q$43),+IF(AND(LEN(U18)=3,U18&gt;=100),CONCATENATE($O$43,"C",U18,".",$Q$43),+IF(AND(LEN(U18)=4,U18&gt;100),CONCATENATE($O$43,"C",U18,MID($Q$43,1,1)),+IF(AND(LEN(U18)=5,U18&gt;100),CONCATENATE($O$43,"C",U18,MID($Q$43,2,2)),+IF(AND(LEN(U18)=6,U18&lt;100),CONCATENATE($O$43,"C",MID($Q$43,1,1)),+IF(AND(LEN(U18)=6,U18&gt;100),CONCATENATE($O$43,"C",U18*100,MID($Q$43,1,1)),+IF(AND(LEN(U18)=7,U18&gt;100),CONCATENATE($O$43,"C",REPLACE(TEXT(U18,",00"),3,1,""),U18*100,MID($Q$43,1,1)),0))))))))),"")</f>
        <v>GFGC20254G</v>
      </c>
      <c r="Y18" s="365">
        <f>IFERROR(VLOOKUP($X18,HomeBroker!$A$2:$F$368,2,0),0)</f>
        <v>0</v>
      </c>
      <c r="Z18" s="409">
        <f>IFERROR(VLOOKUP($X18,HomeBroker!$A$2:$F$368,3,0),0)</f>
        <v>0</v>
      </c>
      <c r="AA18" s="407">
        <f>IFERROR(VLOOKUP($X18,HomeBroker!$A$2:$F$396,6,0),0)</f>
        <v>0</v>
      </c>
      <c r="AB18" s="409">
        <f>IFERROR(VLOOKUP($X18,HomeBroker!$A$2:$F$368,4,0),0)</f>
        <v>0</v>
      </c>
      <c r="AC18" s="365">
        <f>IFERROR(VLOOKUP($X18,HomeBroker!$A$2:$F$368,5,0),0)</f>
        <v>0</v>
      </c>
      <c r="AD18" s="368">
        <f>IFERROR(VLOOKUP($X18,HomeBroker!$A$2:$M$396,13,0),0)</f>
        <v>0</v>
      </c>
      <c r="AE18" s="369" t="str">
        <f t="shared" si="10"/>
        <v/>
      </c>
      <c r="AF18" s="20">
        <f t="shared" si="11"/>
        <v>0</v>
      </c>
      <c r="AG18" s="404">
        <f t="shared" si="100"/>
        <v>20254</v>
      </c>
      <c r="AH18" s="267">
        <f t="shared" ca="1" si="12"/>
        <v>0</v>
      </c>
      <c r="AI18" s="364" t="str">
        <f t="shared" si="101"/>
        <v>MERV - XMEV - GFGV20254A - 24hs</v>
      </c>
      <c r="AJ18" s="364" t="str">
        <f t="shared" ref="AJ18:AJ42" si="121">+IF(AG18&lt;&gt;"",IF(LEN(AG18)=1,CONCATENATE(,$O$43,"V",AG18,".00",$Q$43),IF(LEN(AG18)=2,CONCATENATE($O$43,"V",AG18,".0",$Q$43),+IF(AND(LEN(AG18)=3,AG18&lt;10),CONCATENATE($O$43,"V",REPLACE(TEXT(AG18,"0,00"),2,1,"."),$Q$43),+IF(AND(LEN(AG18)=3,AG18&gt;=100),CONCATENATE($O$43,"V",AG18,".",$Q$43),+IF(AND(LEN(AG18)=4,AG18&gt;100),CONCATENATE($O$43,"V",AG18,MID($Q$43,1,1)),+IF(AND(LEN(AG18)=5,AG18&gt;100),CONCATENATE($O$43,"V",AG18,MID($Q$43,2,2)),+IF(AND(LEN(AG18)=6,AG18&lt;100),CONCATENATE($O$43,"V",MID($Q$43,2,2)),+IF(AND(LEN(AG18)=6,AG18&gt;100),CONCATENATE($O$43,"V",AG18*100,MID($Q$43,1,1)),+IF(AND(LEN(AG18)=7,AG18&gt;100),CONCATENATE($O$43,"V",REPLACE(TEXT(AG18,",00"),3,1,""),AG18*100,MID($Q$43,1,1)),0))))))))),"")</f>
        <v>GFGV20254G</v>
      </c>
      <c r="AK18" s="365">
        <f>IFERROR(VLOOKUP($AJ18,HomeBroker!$A$2:$F$368,2,0),0)</f>
        <v>0</v>
      </c>
      <c r="AL18" s="409">
        <f>IFERROR(VLOOKUP($AJ18,HomeBroker!$A$2:$F$368,3,0),0)</f>
        <v>0</v>
      </c>
      <c r="AM18" s="407">
        <f>IFERROR(VLOOKUP($AJ18,HomeBroker!$A$2:$F$396,6,0),0)</f>
        <v>0</v>
      </c>
      <c r="AN18" s="409">
        <f>IFERROR(VLOOKUP($AJ18,HomeBroker!$A$2:$F$368,4,0),0)</f>
        <v>0</v>
      </c>
      <c r="AO18" s="365">
        <f>IFERROR(VLOOKUP($AJ18,HomeBroker!$A$2:$F$368,5,0),0)</f>
        <v>0</v>
      </c>
      <c r="AP18" s="368">
        <f>IFERROR(VLOOKUP($AJ18,HomeBroker!$A$2:$M$396,13,0),0)</f>
        <v>0</v>
      </c>
      <c r="AQ18" s="17"/>
      <c r="AR18" s="375"/>
      <c r="AS18" s="376" t="s">
        <v>55</v>
      </c>
      <c r="AT18" s="54"/>
      <c r="AU18" s="254"/>
      <c r="AV18" s="259"/>
      <c r="AW18" s="38">
        <f t="shared" si="14"/>
        <v>0</v>
      </c>
      <c r="AX18" s="39">
        <f t="shared" si="15"/>
        <v>0</v>
      </c>
      <c r="AY18" s="372" t="s">
        <v>56</v>
      </c>
      <c r="AZ18" s="54"/>
      <c r="BA18" s="64"/>
      <c r="BB18" s="48"/>
      <c r="BC18" s="25">
        <f t="shared" si="16"/>
        <v>0</v>
      </c>
      <c r="BD18" s="40">
        <f t="shared" si="17"/>
        <v>0</v>
      </c>
      <c r="BE18" s="373" t="s">
        <v>57</v>
      </c>
      <c r="BF18" s="54"/>
      <c r="BG18" s="48"/>
      <c r="BH18" s="28">
        <f t="shared" si="18"/>
        <v>0</v>
      </c>
      <c r="BI18" s="29">
        <f t="shared" si="19"/>
        <v>0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17"/>
      <c r="DD18" s="30">
        <f t="shared" si="20"/>
        <v>0</v>
      </c>
      <c r="DE18" s="31">
        <f t="shared" si="21"/>
        <v>0</v>
      </c>
      <c r="DF18" s="31">
        <f t="shared" si="22"/>
        <v>0</v>
      </c>
      <c r="DG18" s="31">
        <f t="shared" si="23"/>
        <v>0</v>
      </c>
      <c r="DH18" s="31">
        <f t="shared" si="24"/>
        <v>0</v>
      </c>
      <c r="DI18" s="31">
        <f t="shared" si="25"/>
        <v>0</v>
      </c>
      <c r="DJ18" s="31">
        <f t="shared" si="26"/>
        <v>0</v>
      </c>
      <c r="DK18" s="31">
        <f t="shared" si="27"/>
        <v>0</v>
      </c>
      <c r="DL18" s="31">
        <f t="shared" si="28"/>
        <v>0</v>
      </c>
      <c r="DM18" s="31">
        <f t="shared" si="29"/>
        <v>0</v>
      </c>
      <c r="DN18" s="31">
        <f t="shared" si="30"/>
        <v>0</v>
      </c>
      <c r="DO18" s="31">
        <f t="shared" si="31"/>
        <v>0</v>
      </c>
      <c r="DP18" s="31">
        <f t="shared" si="32"/>
        <v>0</v>
      </c>
      <c r="DQ18" s="31">
        <f t="shared" si="33"/>
        <v>0</v>
      </c>
      <c r="DR18" s="31">
        <f t="shared" si="34"/>
        <v>0</v>
      </c>
      <c r="DS18" s="31">
        <f t="shared" si="35"/>
        <v>0</v>
      </c>
      <c r="DT18" s="31">
        <f t="shared" si="36"/>
        <v>0</v>
      </c>
      <c r="DU18" s="31">
        <f t="shared" si="37"/>
        <v>0</v>
      </c>
      <c r="DV18" s="31">
        <f t="shared" si="38"/>
        <v>0</v>
      </c>
      <c r="DW18" s="31">
        <f t="shared" si="39"/>
        <v>0</v>
      </c>
      <c r="DX18" s="31">
        <f t="shared" si="40"/>
        <v>0</v>
      </c>
      <c r="DY18" s="31">
        <f t="shared" si="41"/>
        <v>0</v>
      </c>
      <c r="DZ18" s="31">
        <f t="shared" si="42"/>
        <v>0</v>
      </c>
      <c r="EA18" s="31">
        <f t="shared" si="43"/>
        <v>0</v>
      </c>
      <c r="EB18" s="31">
        <f t="shared" si="44"/>
        <v>0</v>
      </c>
      <c r="EC18" s="31">
        <f t="shared" si="45"/>
        <v>0</v>
      </c>
      <c r="ED18" s="31">
        <f t="shared" si="46"/>
        <v>0</v>
      </c>
      <c r="EE18" s="31">
        <f t="shared" si="47"/>
        <v>0</v>
      </c>
      <c r="EF18" s="31">
        <f t="shared" si="48"/>
        <v>0</v>
      </c>
      <c r="EG18" s="31">
        <f t="shared" si="49"/>
        <v>0</v>
      </c>
      <c r="EH18" s="31">
        <f t="shared" si="50"/>
        <v>0</v>
      </c>
      <c r="EI18" s="31">
        <f t="shared" si="51"/>
        <v>0</v>
      </c>
      <c r="EJ18" s="31">
        <f t="shared" si="52"/>
        <v>0</v>
      </c>
      <c r="EK18" s="31">
        <f t="shared" si="53"/>
        <v>0</v>
      </c>
      <c r="EL18" s="31">
        <f t="shared" si="54"/>
        <v>0</v>
      </c>
      <c r="EM18" s="31">
        <f t="shared" si="55"/>
        <v>0</v>
      </c>
      <c r="EN18" s="76"/>
      <c r="EO18" s="32">
        <f t="shared" si="56"/>
        <v>0</v>
      </c>
      <c r="EP18" s="33"/>
      <c r="EQ18" s="45"/>
      <c r="ER18" s="35"/>
      <c r="ES18" s="36">
        <f t="shared" si="57"/>
        <v>0</v>
      </c>
      <c r="ET18" s="14"/>
      <c r="EU18" s="30">
        <f t="shared" si="58"/>
        <v>0</v>
      </c>
      <c r="EV18" s="31">
        <f t="shared" ca="1" si="59"/>
        <v>0</v>
      </c>
      <c r="EW18" s="31">
        <f t="shared" ca="1" si="60"/>
        <v>0</v>
      </c>
      <c r="EX18" s="31">
        <f t="shared" ca="1" si="61"/>
        <v>0</v>
      </c>
      <c r="EY18" s="31">
        <f t="shared" ca="1" si="62"/>
        <v>0</v>
      </c>
      <c r="EZ18" s="31">
        <f t="shared" ca="1" si="63"/>
        <v>0</v>
      </c>
      <c r="FA18" s="31">
        <f t="shared" ca="1" si="64"/>
        <v>0</v>
      </c>
      <c r="FB18" s="31">
        <f t="shared" ca="1" si="65"/>
        <v>0</v>
      </c>
      <c r="FC18" s="31">
        <f t="shared" ca="1" si="66"/>
        <v>0</v>
      </c>
      <c r="FD18" s="31">
        <f t="shared" ca="1" si="67"/>
        <v>0</v>
      </c>
      <c r="FE18" s="31">
        <f t="shared" ca="1" si="68"/>
        <v>0</v>
      </c>
      <c r="FF18" s="31">
        <f t="shared" ca="1" si="69"/>
        <v>0</v>
      </c>
      <c r="FG18" s="31">
        <f t="shared" ca="1" si="70"/>
        <v>0</v>
      </c>
      <c r="FH18" s="31">
        <f t="shared" ca="1" si="71"/>
        <v>0</v>
      </c>
      <c r="FI18" s="31">
        <f t="shared" ca="1" si="72"/>
        <v>0</v>
      </c>
      <c r="FJ18" s="31">
        <f t="shared" ca="1" si="73"/>
        <v>0</v>
      </c>
      <c r="FK18" s="31">
        <f t="shared" ca="1" si="74"/>
        <v>0</v>
      </c>
      <c r="FL18" s="31">
        <f t="shared" ca="1" si="75"/>
        <v>0</v>
      </c>
      <c r="FM18" s="31">
        <f t="shared" ca="1" si="76"/>
        <v>0</v>
      </c>
      <c r="FN18" s="31">
        <f t="shared" ca="1" si="77"/>
        <v>0</v>
      </c>
      <c r="FO18" s="31">
        <f t="shared" ca="1" si="78"/>
        <v>0</v>
      </c>
      <c r="FP18" s="31">
        <f t="shared" ca="1" si="79"/>
        <v>0</v>
      </c>
      <c r="FQ18" s="31">
        <f t="shared" ca="1" si="80"/>
        <v>0</v>
      </c>
      <c r="FR18" s="31">
        <f t="shared" ca="1" si="81"/>
        <v>0</v>
      </c>
      <c r="FS18" s="31">
        <f t="shared" ca="1" si="82"/>
        <v>0</v>
      </c>
      <c r="FT18" s="31">
        <f t="shared" ca="1" si="83"/>
        <v>0</v>
      </c>
      <c r="FU18" s="31">
        <f t="shared" ca="1" si="84"/>
        <v>0</v>
      </c>
      <c r="FV18" s="31">
        <f t="shared" ca="1" si="85"/>
        <v>0</v>
      </c>
      <c r="FW18" s="31">
        <f t="shared" ca="1" si="86"/>
        <v>0</v>
      </c>
      <c r="FX18" s="31">
        <f t="shared" ca="1" si="87"/>
        <v>0</v>
      </c>
      <c r="FY18" s="31">
        <f t="shared" ca="1" si="88"/>
        <v>0</v>
      </c>
      <c r="FZ18" s="31">
        <f t="shared" ca="1" si="89"/>
        <v>0</v>
      </c>
      <c r="GA18" s="31">
        <f t="shared" ca="1" si="90"/>
        <v>0</v>
      </c>
      <c r="GB18" s="31">
        <f t="shared" ca="1" si="91"/>
        <v>0</v>
      </c>
      <c r="GC18" s="31">
        <f t="shared" ca="1" si="92"/>
        <v>0</v>
      </c>
      <c r="GD18" s="31">
        <f t="shared" ca="1" si="93"/>
        <v>0</v>
      </c>
      <c r="GE18" s="76"/>
      <c r="GF18" s="32">
        <f t="shared" ca="1" si="94"/>
        <v>0</v>
      </c>
      <c r="GG18" s="33"/>
      <c r="GH18" s="45"/>
      <c r="GI18" s="35"/>
      <c r="GJ18" s="36">
        <f t="shared" ca="1" si="95"/>
        <v>0</v>
      </c>
      <c r="GK18" s="14"/>
      <c r="GL18" s="14"/>
      <c r="GM18" s="14"/>
      <c r="GN18" s="14"/>
      <c r="GO18" s="14"/>
      <c r="GP18" s="14"/>
      <c r="GQ18" s="14"/>
      <c r="GR18" s="14"/>
      <c r="GS18" s="14"/>
    </row>
    <row r="19" spans="1:201" x14ac:dyDescent="0.2">
      <c r="A19" s="374" t="s">
        <v>244</v>
      </c>
      <c r="B19" s="46"/>
      <c r="C19" s="334"/>
      <c r="D19" s="347"/>
      <c r="E19" s="271">
        <f t="shared" si="0"/>
        <v>0</v>
      </c>
      <c r="F19" s="284">
        <f t="shared" si="1"/>
        <v>0</v>
      </c>
      <c r="G19" s="15" t="str">
        <f t="shared" si="96"/>
        <v/>
      </c>
      <c r="H19" s="16">
        <f t="shared" si="97"/>
        <v>0</v>
      </c>
      <c r="I19" s="201">
        <f t="shared" si="2"/>
        <v>0</v>
      </c>
      <c r="J19" s="252" t="str">
        <f t="shared" ref="J19" si="122">IFERROR(D18/D19,"")</f>
        <v/>
      </c>
      <c r="K19" s="262" t="str">
        <f t="shared" ref="K19" si="123">IFERROR(G18/G19,"")</f>
        <v/>
      </c>
      <c r="L19" s="324" t="str">
        <f t="shared" ref="L19" si="124">IFERROR(K19/J19-1,"")</f>
        <v/>
      </c>
      <c r="M19" s="337">
        <f t="shared" ref="M19" si="125">I18+I19</f>
        <v>0</v>
      </c>
      <c r="N19" s="149" t="e">
        <f t="shared" ref="N19:N24" si="126">+O19/$O$18-1</f>
        <v>#DIV/0!</v>
      </c>
      <c r="O19" s="145">
        <f t="shared" ref="O19:O34" si="127">+O18*(1+$Q$42)</f>
        <v>0</v>
      </c>
      <c r="P19" s="37">
        <f t="shared" si="4"/>
        <v>0</v>
      </c>
      <c r="Q19" s="226">
        <f t="shared" ca="1" si="5"/>
        <v>0</v>
      </c>
      <c r="R19" s="19"/>
      <c r="S19" s="363" t="str">
        <f t="shared" si="110"/>
        <v/>
      </c>
      <c r="T19" s="20">
        <f t="shared" si="7"/>
        <v>0</v>
      </c>
      <c r="U19" s="404">
        <v>21254</v>
      </c>
      <c r="V19" s="267">
        <f t="shared" ca="1" si="8"/>
        <v>0</v>
      </c>
      <c r="W19" s="364" t="str">
        <f t="shared" si="99"/>
        <v>MERV - XMEV - GFGC21254A - 24hs</v>
      </c>
      <c r="X19" s="364" t="str">
        <f t="shared" si="120"/>
        <v>GFGC21254G</v>
      </c>
      <c r="Y19" s="365">
        <f>IFERROR(VLOOKUP($X19,HomeBroker!$A$2:$F$368,2,0),0)</f>
        <v>0</v>
      </c>
      <c r="Z19" s="409">
        <f>IFERROR(VLOOKUP($X19,HomeBroker!$A$2:$F$368,3,0),0)</f>
        <v>0</v>
      </c>
      <c r="AA19" s="407">
        <f>IFERROR(VLOOKUP($X19,HomeBroker!$A$2:$F$396,6,0),0)</f>
        <v>0</v>
      </c>
      <c r="AB19" s="409">
        <f>IFERROR(VLOOKUP($X19,HomeBroker!$A$2:$F$368,4,0),0)</f>
        <v>0</v>
      </c>
      <c r="AC19" s="365">
        <f>IFERROR(VLOOKUP($X19,HomeBroker!$A$2:$F$368,5,0),0)</f>
        <v>0</v>
      </c>
      <c r="AD19" s="368">
        <f>IFERROR(VLOOKUP($X19,HomeBroker!$A$2:$M$396,13,0),0)</f>
        <v>0</v>
      </c>
      <c r="AE19" s="369" t="str">
        <f t="shared" si="10"/>
        <v/>
      </c>
      <c r="AF19" s="20">
        <f t="shared" si="11"/>
        <v>0</v>
      </c>
      <c r="AG19" s="404">
        <f t="shared" si="100"/>
        <v>21254</v>
      </c>
      <c r="AH19" s="267">
        <f t="shared" ca="1" si="12"/>
        <v>0</v>
      </c>
      <c r="AI19" s="364" t="str">
        <f t="shared" si="101"/>
        <v>MERV - XMEV - GFGV21254A - 24hs</v>
      </c>
      <c r="AJ19" s="364" t="str">
        <f t="shared" si="121"/>
        <v>GFGV21254G</v>
      </c>
      <c r="AK19" s="365">
        <f>IFERROR(VLOOKUP($AJ19,HomeBroker!$A$2:$F$368,2,0),0)</f>
        <v>0</v>
      </c>
      <c r="AL19" s="409">
        <f>IFERROR(VLOOKUP($AJ19,HomeBroker!$A$2:$F$368,3,0),0)</f>
        <v>0</v>
      </c>
      <c r="AM19" s="407">
        <f>IFERROR(VLOOKUP($AJ19,HomeBroker!$A$2:$F$396,6,0),0)</f>
        <v>0</v>
      </c>
      <c r="AN19" s="409">
        <f>IFERROR(VLOOKUP($AJ19,HomeBroker!$A$2:$F$368,4,0),0)</f>
        <v>0</v>
      </c>
      <c r="AO19" s="365">
        <f>IFERROR(VLOOKUP($AJ19,HomeBroker!$A$2:$F$368,5,0),0)</f>
        <v>0</v>
      </c>
      <c r="AP19" s="368">
        <f>IFERROR(VLOOKUP($AJ19,HomeBroker!$A$2:$M$396,13,0),0)</f>
        <v>0</v>
      </c>
      <c r="AQ19" s="17"/>
      <c r="AR19" s="375"/>
      <c r="AS19" s="376" t="s">
        <v>55</v>
      </c>
      <c r="AT19" s="54"/>
      <c r="AU19" s="254"/>
      <c r="AV19" s="259"/>
      <c r="AW19" s="38">
        <f t="shared" si="14"/>
        <v>0</v>
      </c>
      <c r="AX19" s="39">
        <f t="shared" si="15"/>
        <v>0</v>
      </c>
      <c r="AY19" s="372" t="s">
        <v>56</v>
      </c>
      <c r="AZ19" s="54"/>
      <c r="BA19" s="64"/>
      <c r="BB19" s="48"/>
      <c r="BC19" s="25">
        <f t="shared" si="16"/>
        <v>0</v>
      </c>
      <c r="BD19" s="40">
        <f t="shared" si="17"/>
        <v>0</v>
      </c>
      <c r="BE19" s="373" t="s">
        <v>57</v>
      </c>
      <c r="BF19" s="54"/>
      <c r="BG19" s="48"/>
      <c r="BH19" s="28">
        <f t="shared" si="18"/>
        <v>0</v>
      </c>
      <c r="BI19" s="29">
        <f t="shared" si="19"/>
        <v>0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17"/>
      <c r="DD19" s="30">
        <f t="shared" si="20"/>
        <v>0</v>
      </c>
      <c r="DE19" s="31">
        <f t="shared" si="21"/>
        <v>0</v>
      </c>
      <c r="DF19" s="31">
        <f t="shared" si="22"/>
        <v>0</v>
      </c>
      <c r="DG19" s="31">
        <f t="shared" si="23"/>
        <v>0</v>
      </c>
      <c r="DH19" s="31">
        <f t="shared" si="24"/>
        <v>0</v>
      </c>
      <c r="DI19" s="31">
        <f t="shared" si="25"/>
        <v>0</v>
      </c>
      <c r="DJ19" s="31">
        <f t="shared" si="26"/>
        <v>0</v>
      </c>
      <c r="DK19" s="31">
        <f t="shared" si="27"/>
        <v>0</v>
      </c>
      <c r="DL19" s="31">
        <f t="shared" si="28"/>
        <v>0</v>
      </c>
      <c r="DM19" s="31">
        <f t="shared" si="29"/>
        <v>0</v>
      </c>
      <c r="DN19" s="31">
        <f t="shared" si="30"/>
        <v>0</v>
      </c>
      <c r="DO19" s="31">
        <f t="shared" si="31"/>
        <v>0</v>
      </c>
      <c r="DP19" s="31">
        <f t="shared" si="32"/>
        <v>0</v>
      </c>
      <c r="DQ19" s="31">
        <f t="shared" si="33"/>
        <v>0</v>
      </c>
      <c r="DR19" s="31">
        <f t="shared" si="34"/>
        <v>0</v>
      </c>
      <c r="DS19" s="31">
        <f t="shared" si="35"/>
        <v>0</v>
      </c>
      <c r="DT19" s="31">
        <f t="shared" si="36"/>
        <v>0</v>
      </c>
      <c r="DU19" s="31">
        <f t="shared" si="37"/>
        <v>0</v>
      </c>
      <c r="DV19" s="31">
        <f t="shared" si="38"/>
        <v>0</v>
      </c>
      <c r="DW19" s="31">
        <f t="shared" si="39"/>
        <v>0</v>
      </c>
      <c r="DX19" s="31">
        <f t="shared" si="40"/>
        <v>0</v>
      </c>
      <c r="DY19" s="31">
        <f t="shared" si="41"/>
        <v>0</v>
      </c>
      <c r="DZ19" s="31">
        <f t="shared" si="42"/>
        <v>0</v>
      </c>
      <c r="EA19" s="31">
        <f t="shared" si="43"/>
        <v>0</v>
      </c>
      <c r="EB19" s="31">
        <f t="shared" si="44"/>
        <v>0</v>
      </c>
      <c r="EC19" s="31">
        <f t="shared" si="45"/>
        <v>0</v>
      </c>
      <c r="ED19" s="31">
        <f t="shared" si="46"/>
        <v>0</v>
      </c>
      <c r="EE19" s="31">
        <f t="shared" si="47"/>
        <v>0</v>
      </c>
      <c r="EF19" s="31">
        <f t="shared" si="48"/>
        <v>0</v>
      </c>
      <c r="EG19" s="31">
        <f t="shared" si="49"/>
        <v>0</v>
      </c>
      <c r="EH19" s="31">
        <f t="shared" si="50"/>
        <v>0</v>
      </c>
      <c r="EI19" s="31">
        <f t="shared" si="51"/>
        <v>0</v>
      </c>
      <c r="EJ19" s="31">
        <f t="shared" si="52"/>
        <v>0</v>
      </c>
      <c r="EK19" s="31">
        <f t="shared" si="53"/>
        <v>0</v>
      </c>
      <c r="EL19" s="31">
        <f t="shared" si="54"/>
        <v>0</v>
      </c>
      <c r="EM19" s="31">
        <f t="shared" si="55"/>
        <v>0</v>
      </c>
      <c r="EN19" s="76"/>
      <c r="EO19" s="32">
        <f t="shared" si="56"/>
        <v>0</v>
      </c>
      <c r="EP19" s="33"/>
      <c r="EQ19" s="45"/>
      <c r="ER19" s="35"/>
      <c r="ES19" s="36">
        <f t="shared" si="57"/>
        <v>0</v>
      </c>
      <c r="ET19" s="14"/>
      <c r="EU19" s="30">
        <f t="shared" si="58"/>
        <v>0</v>
      </c>
      <c r="EV19" s="31">
        <f t="shared" ca="1" si="59"/>
        <v>0</v>
      </c>
      <c r="EW19" s="31">
        <f t="shared" ca="1" si="60"/>
        <v>0</v>
      </c>
      <c r="EX19" s="31">
        <f t="shared" ca="1" si="61"/>
        <v>0</v>
      </c>
      <c r="EY19" s="31">
        <f t="shared" ca="1" si="62"/>
        <v>0</v>
      </c>
      <c r="EZ19" s="31">
        <f t="shared" ca="1" si="63"/>
        <v>0</v>
      </c>
      <c r="FA19" s="31">
        <f t="shared" ca="1" si="64"/>
        <v>0</v>
      </c>
      <c r="FB19" s="31">
        <f t="shared" ca="1" si="65"/>
        <v>0</v>
      </c>
      <c r="FC19" s="31">
        <f t="shared" ca="1" si="66"/>
        <v>0</v>
      </c>
      <c r="FD19" s="31">
        <f t="shared" ca="1" si="67"/>
        <v>0</v>
      </c>
      <c r="FE19" s="31">
        <f t="shared" ca="1" si="68"/>
        <v>0</v>
      </c>
      <c r="FF19" s="31">
        <f t="shared" ca="1" si="69"/>
        <v>0</v>
      </c>
      <c r="FG19" s="31">
        <f t="shared" ca="1" si="70"/>
        <v>0</v>
      </c>
      <c r="FH19" s="31">
        <f t="shared" ca="1" si="71"/>
        <v>0</v>
      </c>
      <c r="FI19" s="31">
        <f t="shared" ca="1" si="72"/>
        <v>0</v>
      </c>
      <c r="FJ19" s="31">
        <f t="shared" ca="1" si="73"/>
        <v>0</v>
      </c>
      <c r="FK19" s="31">
        <f t="shared" ca="1" si="74"/>
        <v>0</v>
      </c>
      <c r="FL19" s="31">
        <f t="shared" ca="1" si="75"/>
        <v>0</v>
      </c>
      <c r="FM19" s="31">
        <f t="shared" ca="1" si="76"/>
        <v>0</v>
      </c>
      <c r="FN19" s="31">
        <f t="shared" ca="1" si="77"/>
        <v>0</v>
      </c>
      <c r="FO19" s="31">
        <f t="shared" ca="1" si="78"/>
        <v>0</v>
      </c>
      <c r="FP19" s="31">
        <f t="shared" ca="1" si="79"/>
        <v>0</v>
      </c>
      <c r="FQ19" s="31">
        <f t="shared" ca="1" si="80"/>
        <v>0</v>
      </c>
      <c r="FR19" s="31">
        <f t="shared" ca="1" si="81"/>
        <v>0</v>
      </c>
      <c r="FS19" s="31">
        <f t="shared" ca="1" si="82"/>
        <v>0</v>
      </c>
      <c r="FT19" s="31">
        <f t="shared" ca="1" si="83"/>
        <v>0</v>
      </c>
      <c r="FU19" s="31">
        <f t="shared" ca="1" si="84"/>
        <v>0</v>
      </c>
      <c r="FV19" s="31">
        <f t="shared" ca="1" si="85"/>
        <v>0</v>
      </c>
      <c r="FW19" s="31">
        <f t="shared" ca="1" si="86"/>
        <v>0</v>
      </c>
      <c r="FX19" s="31">
        <f t="shared" ca="1" si="87"/>
        <v>0</v>
      </c>
      <c r="FY19" s="31">
        <f t="shared" ca="1" si="88"/>
        <v>0</v>
      </c>
      <c r="FZ19" s="31">
        <f t="shared" ca="1" si="89"/>
        <v>0</v>
      </c>
      <c r="GA19" s="31">
        <f t="shared" ca="1" si="90"/>
        <v>0</v>
      </c>
      <c r="GB19" s="31">
        <f t="shared" ca="1" si="91"/>
        <v>0</v>
      </c>
      <c r="GC19" s="31">
        <f t="shared" ca="1" si="92"/>
        <v>0</v>
      </c>
      <c r="GD19" s="31">
        <f t="shared" ca="1" si="93"/>
        <v>0</v>
      </c>
      <c r="GE19" s="76"/>
      <c r="GF19" s="32">
        <f t="shared" ca="1" si="94"/>
        <v>0</v>
      </c>
      <c r="GG19" s="33"/>
      <c r="GH19" s="45"/>
      <c r="GI19" s="35"/>
      <c r="GJ19" s="36">
        <f t="shared" ca="1" si="95"/>
        <v>0</v>
      </c>
      <c r="GK19" s="14"/>
      <c r="GL19" s="14"/>
      <c r="GM19" s="14"/>
      <c r="GN19" s="14"/>
      <c r="GO19" s="14"/>
      <c r="GP19" s="14"/>
      <c r="GQ19" s="14"/>
      <c r="GR19" s="14"/>
      <c r="GS19" s="14"/>
    </row>
    <row r="20" spans="1:201" x14ac:dyDescent="0.2">
      <c r="A20" s="377" t="s">
        <v>242</v>
      </c>
      <c r="B20" s="46"/>
      <c r="C20" s="334"/>
      <c r="D20" s="347"/>
      <c r="E20" s="271">
        <f t="shared" si="0"/>
        <v>0</v>
      </c>
      <c r="F20" s="284">
        <f t="shared" si="1"/>
        <v>0</v>
      </c>
      <c r="G20" s="15" t="str">
        <f t="shared" si="96"/>
        <v/>
      </c>
      <c r="H20" s="16">
        <f t="shared" si="97"/>
        <v>0</v>
      </c>
      <c r="I20" s="201">
        <f t="shared" si="2"/>
        <v>0</v>
      </c>
      <c r="J20" s="251"/>
      <c r="K20" s="121"/>
      <c r="L20" s="323"/>
      <c r="M20" s="323"/>
      <c r="N20" s="150" t="e">
        <f t="shared" si="126"/>
        <v>#DIV/0!</v>
      </c>
      <c r="O20" s="145">
        <f t="shared" si="127"/>
        <v>0</v>
      </c>
      <c r="P20" s="37">
        <f t="shared" si="4"/>
        <v>0</v>
      </c>
      <c r="Q20" s="226">
        <f t="shared" ca="1" si="5"/>
        <v>0</v>
      </c>
      <c r="R20" s="19"/>
      <c r="S20" s="363" t="str">
        <f t="shared" si="110"/>
        <v/>
      </c>
      <c r="T20" s="20">
        <f t="shared" si="7"/>
        <v>0</v>
      </c>
      <c r="U20" s="404">
        <v>22254</v>
      </c>
      <c r="V20" s="267">
        <f t="shared" ca="1" si="8"/>
        <v>0</v>
      </c>
      <c r="W20" s="364" t="str">
        <f t="shared" si="99"/>
        <v>MERV - XMEV - GFGC22254A - 24hs</v>
      </c>
      <c r="X20" s="364" t="str">
        <f t="shared" si="120"/>
        <v>GFGC22254G</v>
      </c>
      <c r="Y20" s="365">
        <f>IFERROR(VLOOKUP($X20,HomeBroker!$A$2:$F$368,2,0),0)</f>
        <v>0</v>
      </c>
      <c r="Z20" s="409">
        <f>IFERROR(VLOOKUP($X20,HomeBroker!$A$2:$F$368,3,0),0)</f>
        <v>0</v>
      </c>
      <c r="AA20" s="407">
        <f>IFERROR(VLOOKUP($X20,HomeBroker!$A$2:$F$396,6,0),0)</f>
        <v>0</v>
      </c>
      <c r="AB20" s="409">
        <f>IFERROR(VLOOKUP($X20,HomeBroker!$A$2:$F$368,4,0),0)</f>
        <v>0</v>
      </c>
      <c r="AC20" s="365">
        <f>IFERROR(VLOOKUP($X20,HomeBroker!$A$2:$F$368,5,0),0)</f>
        <v>0</v>
      </c>
      <c r="AD20" s="368">
        <f>IFERROR(VLOOKUP($X20,HomeBroker!$A$2:$M$396,13,0),0)</f>
        <v>0</v>
      </c>
      <c r="AE20" s="369" t="str">
        <f t="shared" si="10"/>
        <v/>
      </c>
      <c r="AF20" s="20">
        <f t="shared" si="11"/>
        <v>0</v>
      </c>
      <c r="AG20" s="404">
        <f t="shared" si="100"/>
        <v>22254</v>
      </c>
      <c r="AH20" s="267">
        <f t="shared" ca="1" si="12"/>
        <v>0</v>
      </c>
      <c r="AI20" s="364" t="str">
        <f t="shared" si="101"/>
        <v>MERV - XMEV - GFGV22254A - 24hs</v>
      </c>
      <c r="AJ20" s="364" t="str">
        <f t="shared" si="121"/>
        <v>GFGV22254G</v>
      </c>
      <c r="AK20" s="365">
        <f>IFERROR(VLOOKUP($AJ20,HomeBroker!$A$2:$F$368,2,0),0)</f>
        <v>0</v>
      </c>
      <c r="AL20" s="409">
        <f>IFERROR(VLOOKUP($AJ20,HomeBroker!$A$2:$F$368,3,0),0)</f>
        <v>0</v>
      </c>
      <c r="AM20" s="407">
        <f>IFERROR(VLOOKUP($AJ20,HomeBroker!$A$2:$F$396,6,0),0)</f>
        <v>0</v>
      </c>
      <c r="AN20" s="409">
        <f>IFERROR(VLOOKUP($AJ20,HomeBroker!$A$2:$F$368,4,0),0)</f>
        <v>0</v>
      </c>
      <c r="AO20" s="365">
        <f>IFERROR(VLOOKUP($AJ20,HomeBroker!$A$2:$F$368,5,0),0)</f>
        <v>0</v>
      </c>
      <c r="AP20" s="368">
        <f>IFERROR(VLOOKUP($AJ20,HomeBroker!$A$2:$M$396,13,0),0)</f>
        <v>0</v>
      </c>
      <c r="AQ20" s="17"/>
      <c r="AR20" s="375"/>
      <c r="AS20" s="376" t="s">
        <v>55</v>
      </c>
      <c r="AT20" s="54"/>
      <c r="AU20" s="254"/>
      <c r="AV20" s="259"/>
      <c r="AW20" s="38">
        <f t="shared" si="14"/>
        <v>0</v>
      </c>
      <c r="AX20" s="39">
        <f t="shared" si="15"/>
        <v>0</v>
      </c>
      <c r="AY20" s="372" t="s">
        <v>56</v>
      </c>
      <c r="AZ20" s="54"/>
      <c r="BA20" s="64"/>
      <c r="BB20" s="48"/>
      <c r="BC20" s="25">
        <f t="shared" si="16"/>
        <v>0</v>
      </c>
      <c r="BD20" s="40">
        <f t="shared" si="17"/>
        <v>0</v>
      </c>
      <c r="BE20" s="373" t="s">
        <v>57</v>
      </c>
      <c r="BF20" s="54"/>
      <c r="BG20" s="48"/>
      <c r="BH20" s="28">
        <f t="shared" si="18"/>
        <v>0</v>
      </c>
      <c r="BI20" s="29">
        <f t="shared" si="19"/>
        <v>0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17"/>
      <c r="DD20" s="30">
        <f t="shared" si="20"/>
        <v>0</v>
      </c>
      <c r="DE20" s="31">
        <f t="shared" si="21"/>
        <v>0</v>
      </c>
      <c r="DF20" s="31">
        <f t="shared" si="22"/>
        <v>0</v>
      </c>
      <c r="DG20" s="31">
        <f t="shared" si="23"/>
        <v>0</v>
      </c>
      <c r="DH20" s="31">
        <f t="shared" si="24"/>
        <v>0</v>
      </c>
      <c r="DI20" s="31">
        <f t="shared" si="25"/>
        <v>0</v>
      </c>
      <c r="DJ20" s="31">
        <f t="shared" si="26"/>
        <v>0</v>
      </c>
      <c r="DK20" s="31">
        <f t="shared" si="27"/>
        <v>0</v>
      </c>
      <c r="DL20" s="31">
        <f t="shared" si="28"/>
        <v>0</v>
      </c>
      <c r="DM20" s="31">
        <f t="shared" si="29"/>
        <v>0</v>
      </c>
      <c r="DN20" s="31">
        <f t="shared" si="30"/>
        <v>0</v>
      </c>
      <c r="DO20" s="31">
        <f t="shared" si="31"/>
        <v>0</v>
      </c>
      <c r="DP20" s="31">
        <f t="shared" si="32"/>
        <v>0</v>
      </c>
      <c r="DQ20" s="31">
        <f t="shared" si="33"/>
        <v>0</v>
      </c>
      <c r="DR20" s="31">
        <f t="shared" si="34"/>
        <v>0</v>
      </c>
      <c r="DS20" s="31">
        <f t="shared" si="35"/>
        <v>0</v>
      </c>
      <c r="DT20" s="31">
        <f t="shared" si="36"/>
        <v>0</v>
      </c>
      <c r="DU20" s="31">
        <f t="shared" si="37"/>
        <v>0</v>
      </c>
      <c r="DV20" s="31">
        <f t="shared" si="38"/>
        <v>0</v>
      </c>
      <c r="DW20" s="31">
        <f t="shared" si="39"/>
        <v>0</v>
      </c>
      <c r="DX20" s="31">
        <f t="shared" si="40"/>
        <v>0</v>
      </c>
      <c r="DY20" s="31">
        <f t="shared" si="41"/>
        <v>0</v>
      </c>
      <c r="DZ20" s="31">
        <f t="shared" si="42"/>
        <v>0</v>
      </c>
      <c r="EA20" s="31">
        <f t="shared" si="43"/>
        <v>0</v>
      </c>
      <c r="EB20" s="31">
        <f t="shared" si="44"/>
        <v>0</v>
      </c>
      <c r="EC20" s="31">
        <f t="shared" si="45"/>
        <v>0</v>
      </c>
      <c r="ED20" s="31">
        <f t="shared" si="46"/>
        <v>0</v>
      </c>
      <c r="EE20" s="31">
        <f t="shared" si="47"/>
        <v>0</v>
      </c>
      <c r="EF20" s="31">
        <f t="shared" si="48"/>
        <v>0</v>
      </c>
      <c r="EG20" s="31">
        <f t="shared" si="49"/>
        <v>0</v>
      </c>
      <c r="EH20" s="31">
        <f t="shared" si="50"/>
        <v>0</v>
      </c>
      <c r="EI20" s="31">
        <f t="shared" si="51"/>
        <v>0</v>
      </c>
      <c r="EJ20" s="31">
        <f t="shared" si="52"/>
        <v>0</v>
      </c>
      <c r="EK20" s="31">
        <f t="shared" si="53"/>
        <v>0</v>
      </c>
      <c r="EL20" s="31">
        <f t="shared" si="54"/>
        <v>0</v>
      </c>
      <c r="EM20" s="31">
        <f t="shared" si="55"/>
        <v>0</v>
      </c>
      <c r="EN20" s="76"/>
      <c r="EO20" s="32">
        <f t="shared" si="56"/>
        <v>0</v>
      </c>
      <c r="EP20" s="33"/>
      <c r="EQ20" s="45"/>
      <c r="ER20" s="35"/>
      <c r="ES20" s="36">
        <f t="shared" si="57"/>
        <v>0</v>
      </c>
      <c r="ET20" s="14"/>
      <c r="EU20" s="30">
        <f t="shared" si="58"/>
        <v>0</v>
      </c>
      <c r="EV20" s="31">
        <f t="shared" ca="1" si="59"/>
        <v>0</v>
      </c>
      <c r="EW20" s="31">
        <f t="shared" ca="1" si="60"/>
        <v>0</v>
      </c>
      <c r="EX20" s="31">
        <f t="shared" ca="1" si="61"/>
        <v>0</v>
      </c>
      <c r="EY20" s="31">
        <f t="shared" ca="1" si="62"/>
        <v>0</v>
      </c>
      <c r="EZ20" s="31">
        <f t="shared" ca="1" si="63"/>
        <v>0</v>
      </c>
      <c r="FA20" s="31">
        <f t="shared" ca="1" si="64"/>
        <v>0</v>
      </c>
      <c r="FB20" s="31">
        <f t="shared" ca="1" si="65"/>
        <v>0</v>
      </c>
      <c r="FC20" s="31">
        <f t="shared" ca="1" si="66"/>
        <v>0</v>
      </c>
      <c r="FD20" s="31">
        <f t="shared" ca="1" si="67"/>
        <v>0</v>
      </c>
      <c r="FE20" s="31">
        <f t="shared" ca="1" si="68"/>
        <v>0</v>
      </c>
      <c r="FF20" s="31">
        <f t="shared" ca="1" si="69"/>
        <v>0</v>
      </c>
      <c r="FG20" s="31">
        <f t="shared" ca="1" si="70"/>
        <v>0</v>
      </c>
      <c r="FH20" s="31">
        <f t="shared" ca="1" si="71"/>
        <v>0</v>
      </c>
      <c r="FI20" s="31">
        <f t="shared" ca="1" si="72"/>
        <v>0</v>
      </c>
      <c r="FJ20" s="31">
        <f t="shared" ca="1" si="73"/>
        <v>0</v>
      </c>
      <c r="FK20" s="31">
        <f t="shared" ca="1" si="74"/>
        <v>0</v>
      </c>
      <c r="FL20" s="31">
        <f t="shared" ca="1" si="75"/>
        <v>0</v>
      </c>
      <c r="FM20" s="31">
        <f t="shared" ca="1" si="76"/>
        <v>0</v>
      </c>
      <c r="FN20" s="31">
        <f t="shared" ca="1" si="77"/>
        <v>0</v>
      </c>
      <c r="FO20" s="31">
        <f t="shared" ca="1" si="78"/>
        <v>0</v>
      </c>
      <c r="FP20" s="31">
        <f t="shared" ca="1" si="79"/>
        <v>0</v>
      </c>
      <c r="FQ20" s="31">
        <f t="shared" ca="1" si="80"/>
        <v>0</v>
      </c>
      <c r="FR20" s="31">
        <f t="shared" ca="1" si="81"/>
        <v>0</v>
      </c>
      <c r="FS20" s="31">
        <f t="shared" ca="1" si="82"/>
        <v>0</v>
      </c>
      <c r="FT20" s="31">
        <f t="shared" ca="1" si="83"/>
        <v>0</v>
      </c>
      <c r="FU20" s="31">
        <f t="shared" ca="1" si="84"/>
        <v>0</v>
      </c>
      <c r="FV20" s="31">
        <f t="shared" ca="1" si="85"/>
        <v>0</v>
      </c>
      <c r="FW20" s="31">
        <f t="shared" ca="1" si="86"/>
        <v>0</v>
      </c>
      <c r="FX20" s="31">
        <f t="shared" ca="1" si="87"/>
        <v>0</v>
      </c>
      <c r="FY20" s="31">
        <f t="shared" ca="1" si="88"/>
        <v>0</v>
      </c>
      <c r="FZ20" s="31">
        <f t="shared" ca="1" si="89"/>
        <v>0</v>
      </c>
      <c r="GA20" s="31">
        <f t="shared" ca="1" si="90"/>
        <v>0</v>
      </c>
      <c r="GB20" s="31">
        <f t="shared" ca="1" si="91"/>
        <v>0</v>
      </c>
      <c r="GC20" s="31">
        <f t="shared" ca="1" si="92"/>
        <v>0</v>
      </c>
      <c r="GD20" s="31">
        <f t="shared" ca="1" si="93"/>
        <v>0</v>
      </c>
      <c r="GE20" s="76"/>
      <c r="GF20" s="32">
        <f t="shared" ca="1" si="94"/>
        <v>0</v>
      </c>
      <c r="GG20" s="33"/>
      <c r="GH20" s="45"/>
      <c r="GI20" s="35"/>
      <c r="GJ20" s="36">
        <f t="shared" ca="1" si="95"/>
        <v>0</v>
      </c>
      <c r="GK20" s="14"/>
      <c r="GL20" s="14"/>
      <c r="GM20" s="14"/>
      <c r="GN20" s="14"/>
      <c r="GO20" s="14"/>
      <c r="GP20" s="14"/>
      <c r="GQ20" s="14"/>
      <c r="GR20" s="14"/>
      <c r="GS20" s="14"/>
    </row>
    <row r="21" spans="1:201" x14ac:dyDescent="0.2">
      <c r="A21" s="362" t="s">
        <v>243</v>
      </c>
      <c r="B21" s="46"/>
      <c r="C21" s="334"/>
      <c r="D21" s="347"/>
      <c r="E21" s="271">
        <f t="shared" si="0"/>
        <v>0</v>
      </c>
      <c r="F21" s="284">
        <f t="shared" si="1"/>
        <v>0</v>
      </c>
      <c r="G21" s="15" t="str">
        <f t="shared" si="96"/>
        <v/>
      </c>
      <c r="H21" s="16">
        <f t="shared" si="97"/>
        <v>0</v>
      </c>
      <c r="I21" s="201">
        <f t="shared" si="2"/>
        <v>0</v>
      </c>
      <c r="J21" s="251"/>
      <c r="K21" s="121"/>
      <c r="L21" s="323"/>
      <c r="M21" s="323"/>
      <c r="N21" s="150" t="e">
        <f t="shared" si="126"/>
        <v>#DIV/0!</v>
      </c>
      <c r="O21" s="145">
        <f t="shared" si="127"/>
        <v>0</v>
      </c>
      <c r="P21" s="53">
        <f t="shared" si="4"/>
        <v>0</v>
      </c>
      <c r="Q21" s="227">
        <f t="shared" ca="1" si="5"/>
        <v>0</v>
      </c>
      <c r="R21" s="19"/>
      <c r="S21" s="363" t="str">
        <f t="shared" si="110"/>
        <v/>
      </c>
      <c r="T21" s="20">
        <f t="shared" si="7"/>
        <v>0</v>
      </c>
      <c r="U21" s="404">
        <v>23254</v>
      </c>
      <c r="V21" s="267">
        <f t="shared" ca="1" si="8"/>
        <v>0</v>
      </c>
      <c r="W21" s="364" t="str">
        <f t="shared" si="99"/>
        <v>MERV - XMEV - GFGC23254A - 24hs</v>
      </c>
      <c r="X21" s="364" t="str">
        <f t="shared" si="120"/>
        <v>GFGC23254G</v>
      </c>
      <c r="Y21" s="365">
        <f>IFERROR(VLOOKUP($X21,HomeBroker!$A$2:$F$368,2,0),0)</f>
        <v>0</v>
      </c>
      <c r="Z21" s="409">
        <f>IFERROR(VLOOKUP($X21,HomeBroker!$A$2:$F$368,3,0),0)</f>
        <v>0</v>
      </c>
      <c r="AA21" s="407">
        <f>IFERROR(VLOOKUP($X21,HomeBroker!$A$2:$F$396,6,0),0)</f>
        <v>0</v>
      </c>
      <c r="AB21" s="409">
        <f>IFERROR(VLOOKUP($X21,HomeBroker!$A$2:$F$368,4,0),0)</f>
        <v>0</v>
      </c>
      <c r="AC21" s="365">
        <f>IFERROR(VLOOKUP($X21,HomeBroker!$A$2:$F$368,5,0),0)</f>
        <v>0</v>
      </c>
      <c r="AD21" s="368">
        <f>IFERROR(VLOOKUP($X21,HomeBroker!$A$2:$M$396,13,0),0)</f>
        <v>0</v>
      </c>
      <c r="AE21" s="369" t="str">
        <f t="shared" si="10"/>
        <v/>
      </c>
      <c r="AF21" s="20">
        <f t="shared" si="11"/>
        <v>0</v>
      </c>
      <c r="AG21" s="404">
        <f t="shared" si="100"/>
        <v>23254</v>
      </c>
      <c r="AH21" s="267">
        <f t="shared" ca="1" si="12"/>
        <v>0</v>
      </c>
      <c r="AI21" s="364" t="str">
        <f t="shared" si="101"/>
        <v>MERV - XMEV - GFGV23254A - 24hs</v>
      </c>
      <c r="AJ21" s="364" t="str">
        <f t="shared" si="121"/>
        <v>GFGV23254G</v>
      </c>
      <c r="AK21" s="365">
        <f>IFERROR(VLOOKUP($AJ21,HomeBroker!$A$2:$F$368,2,0),0)</f>
        <v>0</v>
      </c>
      <c r="AL21" s="409">
        <f>IFERROR(VLOOKUP($AJ21,HomeBroker!$A$2:$F$368,3,0),0)</f>
        <v>0</v>
      </c>
      <c r="AM21" s="407">
        <f>IFERROR(VLOOKUP($AJ21,HomeBroker!$A$2:$F$396,6,0),0)</f>
        <v>0</v>
      </c>
      <c r="AN21" s="409">
        <f>IFERROR(VLOOKUP($AJ21,HomeBroker!$A$2:$F$368,4,0),0)</f>
        <v>0</v>
      </c>
      <c r="AO21" s="365">
        <f>IFERROR(VLOOKUP($AJ21,HomeBroker!$A$2:$F$368,5,0),0)</f>
        <v>0</v>
      </c>
      <c r="AP21" s="368">
        <f>IFERROR(VLOOKUP($AJ21,HomeBroker!$A$2:$M$396,13,0),0)</f>
        <v>0</v>
      </c>
      <c r="AQ21" s="17"/>
      <c r="AR21" s="375"/>
      <c r="AS21" s="376" t="s">
        <v>55</v>
      </c>
      <c r="AT21" s="54"/>
      <c r="AU21" s="254"/>
      <c r="AV21" s="259"/>
      <c r="AW21" s="38">
        <f t="shared" si="14"/>
        <v>0</v>
      </c>
      <c r="AX21" s="39">
        <f t="shared" si="15"/>
        <v>0</v>
      </c>
      <c r="AY21" s="372" t="s">
        <v>56</v>
      </c>
      <c r="AZ21" s="54"/>
      <c r="BA21" s="64"/>
      <c r="BB21" s="48"/>
      <c r="BC21" s="25">
        <f t="shared" si="16"/>
        <v>0</v>
      </c>
      <c r="BD21" s="40">
        <f t="shared" si="17"/>
        <v>0</v>
      </c>
      <c r="BE21" s="373" t="s">
        <v>57</v>
      </c>
      <c r="BF21" s="54"/>
      <c r="BG21" s="48"/>
      <c r="BH21" s="28">
        <f t="shared" si="18"/>
        <v>0</v>
      </c>
      <c r="BI21" s="29">
        <f t="shared" si="19"/>
        <v>0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17"/>
      <c r="DD21" s="30">
        <f t="shared" si="20"/>
        <v>0</v>
      </c>
      <c r="DE21" s="31">
        <f t="shared" si="21"/>
        <v>0</v>
      </c>
      <c r="DF21" s="31">
        <f t="shared" si="22"/>
        <v>0</v>
      </c>
      <c r="DG21" s="31">
        <f t="shared" si="23"/>
        <v>0</v>
      </c>
      <c r="DH21" s="31">
        <f t="shared" si="24"/>
        <v>0</v>
      </c>
      <c r="DI21" s="31">
        <f t="shared" si="25"/>
        <v>0</v>
      </c>
      <c r="DJ21" s="31">
        <f t="shared" si="26"/>
        <v>0</v>
      </c>
      <c r="DK21" s="31">
        <f t="shared" si="27"/>
        <v>0</v>
      </c>
      <c r="DL21" s="31">
        <f t="shared" si="28"/>
        <v>0</v>
      </c>
      <c r="DM21" s="31">
        <f t="shared" si="29"/>
        <v>0</v>
      </c>
      <c r="DN21" s="31">
        <f t="shared" si="30"/>
        <v>0</v>
      </c>
      <c r="DO21" s="31">
        <f t="shared" si="31"/>
        <v>0</v>
      </c>
      <c r="DP21" s="31">
        <f t="shared" si="32"/>
        <v>0</v>
      </c>
      <c r="DQ21" s="31">
        <f t="shared" si="33"/>
        <v>0</v>
      </c>
      <c r="DR21" s="31">
        <f t="shared" si="34"/>
        <v>0</v>
      </c>
      <c r="DS21" s="31">
        <f t="shared" si="35"/>
        <v>0</v>
      </c>
      <c r="DT21" s="31">
        <f t="shared" si="36"/>
        <v>0</v>
      </c>
      <c r="DU21" s="31">
        <f t="shared" si="37"/>
        <v>0</v>
      </c>
      <c r="DV21" s="31">
        <f t="shared" si="38"/>
        <v>0</v>
      </c>
      <c r="DW21" s="31">
        <f t="shared" si="39"/>
        <v>0</v>
      </c>
      <c r="DX21" s="31">
        <f t="shared" si="40"/>
        <v>0</v>
      </c>
      <c r="DY21" s="31">
        <f t="shared" si="41"/>
        <v>0</v>
      </c>
      <c r="DZ21" s="31">
        <f t="shared" si="42"/>
        <v>0</v>
      </c>
      <c r="EA21" s="31">
        <f t="shared" si="43"/>
        <v>0</v>
      </c>
      <c r="EB21" s="31">
        <f t="shared" si="44"/>
        <v>0</v>
      </c>
      <c r="EC21" s="31">
        <f t="shared" si="45"/>
        <v>0</v>
      </c>
      <c r="ED21" s="31">
        <f t="shared" si="46"/>
        <v>0</v>
      </c>
      <c r="EE21" s="31">
        <f t="shared" si="47"/>
        <v>0</v>
      </c>
      <c r="EF21" s="31">
        <f t="shared" si="48"/>
        <v>0</v>
      </c>
      <c r="EG21" s="31">
        <f t="shared" si="49"/>
        <v>0</v>
      </c>
      <c r="EH21" s="31">
        <f t="shared" si="50"/>
        <v>0</v>
      </c>
      <c r="EI21" s="31">
        <f t="shared" si="51"/>
        <v>0</v>
      </c>
      <c r="EJ21" s="31">
        <f t="shared" si="52"/>
        <v>0</v>
      </c>
      <c r="EK21" s="31">
        <f t="shared" si="53"/>
        <v>0</v>
      </c>
      <c r="EL21" s="31">
        <f t="shared" si="54"/>
        <v>0</v>
      </c>
      <c r="EM21" s="31">
        <f t="shared" si="55"/>
        <v>0</v>
      </c>
      <c r="EN21" s="76"/>
      <c r="EO21" s="32">
        <f t="shared" si="56"/>
        <v>0</v>
      </c>
      <c r="EP21" s="33"/>
      <c r="EQ21" s="45"/>
      <c r="ER21" s="35"/>
      <c r="ES21" s="36">
        <f t="shared" si="57"/>
        <v>0</v>
      </c>
      <c r="ET21" s="14"/>
      <c r="EU21" s="30">
        <f t="shared" si="58"/>
        <v>0</v>
      </c>
      <c r="EV21" s="31">
        <f t="shared" ca="1" si="59"/>
        <v>0</v>
      </c>
      <c r="EW21" s="31">
        <f t="shared" ca="1" si="60"/>
        <v>0</v>
      </c>
      <c r="EX21" s="31">
        <f t="shared" ca="1" si="61"/>
        <v>0</v>
      </c>
      <c r="EY21" s="31">
        <f t="shared" ca="1" si="62"/>
        <v>0</v>
      </c>
      <c r="EZ21" s="31">
        <f t="shared" ca="1" si="63"/>
        <v>0</v>
      </c>
      <c r="FA21" s="31">
        <f t="shared" ca="1" si="64"/>
        <v>0</v>
      </c>
      <c r="FB21" s="31">
        <f t="shared" ca="1" si="65"/>
        <v>0</v>
      </c>
      <c r="FC21" s="31">
        <f t="shared" ca="1" si="66"/>
        <v>0</v>
      </c>
      <c r="FD21" s="31">
        <f t="shared" ca="1" si="67"/>
        <v>0</v>
      </c>
      <c r="FE21" s="31">
        <f t="shared" ca="1" si="68"/>
        <v>0</v>
      </c>
      <c r="FF21" s="31">
        <f t="shared" ca="1" si="69"/>
        <v>0</v>
      </c>
      <c r="FG21" s="31">
        <f t="shared" ca="1" si="70"/>
        <v>0</v>
      </c>
      <c r="FH21" s="31">
        <f t="shared" ca="1" si="71"/>
        <v>0</v>
      </c>
      <c r="FI21" s="31">
        <f t="shared" ca="1" si="72"/>
        <v>0</v>
      </c>
      <c r="FJ21" s="31">
        <f t="shared" ca="1" si="73"/>
        <v>0</v>
      </c>
      <c r="FK21" s="31">
        <f t="shared" ca="1" si="74"/>
        <v>0</v>
      </c>
      <c r="FL21" s="31">
        <f t="shared" ca="1" si="75"/>
        <v>0</v>
      </c>
      <c r="FM21" s="31">
        <f t="shared" ca="1" si="76"/>
        <v>0</v>
      </c>
      <c r="FN21" s="31">
        <f t="shared" ca="1" si="77"/>
        <v>0</v>
      </c>
      <c r="FO21" s="31">
        <f t="shared" ca="1" si="78"/>
        <v>0</v>
      </c>
      <c r="FP21" s="31">
        <f t="shared" ca="1" si="79"/>
        <v>0</v>
      </c>
      <c r="FQ21" s="31">
        <f t="shared" ca="1" si="80"/>
        <v>0</v>
      </c>
      <c r="FR21" s="31">
        <f t="shared" ca="1" si="81"/>
        <v>0</v>
      </c>
      <c r="FS21" s="31">
        <f t="shared" ca="1" si="82"/>
        <v>0</v>
      </c>
      <c r="FT21" s="31">
        <f t="shared" ca="1" si="83"/>
        <v>0</v>
      </c>
      <c r="FU21" s="31">
        <f t="shared" ca="1" si="84"/>
        <v>0</v>
      </c>
      <c r="FV21" s="31">
        <f t="shared" ca="1" si="85"/>
        <v>0</v>
      </c>
      <c r="FW21" s="31">
        <f t="shared" ca="1" si="86"/>
        <v>0</v>
      </c>
      <c r="FX21" s="31">
        <f t="shared" ca="1" si="87"/>
        <v>0</v>
      </c>
      <c r="FY21" s="31">
        <f t="shared" ca="1" si="88"/>
        <v>0</v>
      </c>
      <c r="FZ21" s="31">
        <f t="shared" ca="1" si="89"/>
        <v>0</v>
      </c>
      <c r="GA21" s="31">
        <f t="shared" ca="1" si="90"/>
        <v>0</v>
      </c>
      <c r="GB21" s="31">
        <f t="shared" ca="1" si="91"/>
        <v>0</v>
      </c>
      <c r="GC21" s="31">
        <f t="shared" ca="1" si="92"/>
        <v>0</v>
      </c>
      <c r="GD21" s="31">
        <f t="shared" ca="1" si="93"/>
        <v>0</v>
      </c>
      <c r="GE21" s="76"/>
      <c r="GF21" s="32">
        <f t="shared" ca="1" si="94"/>
        <v>0</v>
      </c>
      <c r="GG21" s="33"/>
      <c r="GH21" s="45"/>
      <c r="GI21" s="35"/>
      <c r="GJ21" s="36">
        <f t="shared" ca="1" si="95"/>
        <v>0</v>
      </c>
      <c r="GK21" s="14"/>
      <c r="GL21" s="14"/>
      <c r="GM21" s="14"/>
      <c r="GN21" s="14"/>
      <c r="GO21" s="14"/>
      <c r="GP21" s="14"/>
      <c r="GQ21" s="14"/>
      <c r="GR21" s="14"/>
      <c r="GS21" s="14"/>
    </row>
    <row r="22" spans="1:201" x14ac:dyDescent="0.2">
      <c r="A22" s="374" t="s">
        <v>244</v>
      </c>
      <c r="B22" s="46"/>
      <c r="C22" s="334"/>
      <c r="D22" s="347"/>
      <c r="E22" s="271">
        <f t="shared" si="0"/>
        <v>0</v>
      </c>
      <c r="F22" s="284">
        <f t="shared" si="1"/>
        <v>0</v>
      </c>
      <c r="G22" s="15" t="str">
        <f t="shared" si="96"/>
        <v/>
      </c>
      <c r="H22" s="16">
        <f t="shared" si="97"/>
        <v>0</v>
      </c>
      <c r="I22" s="201">
        <f t="shared" si="2"/>
        <v>0</v>
      </c>
      <c r="J22" s="252" t="str">
        <f t="shared" ref="J22" si="128">IFERROR(D21/D22,"")</f>
        <v/>
      </c>
      <c r="K22" s="262" t="str">
        <f t="shared" ref="K22" si="129">IFERROR(G21/G22,"")</f>
        <v/>
      </c>
      <c r="L22" s="324" t="str">
        <f t="shared" ref="L22" si="130">IFERROR(K22/J22-1,"")</f>
        <v/>
      </c>
      <c r="M22" s="337">
        <f t="shared" ref="M22" si="131">I21+I22</f>
        <v>0</v>
      </c>
      <c r="N22" s="150" t="e">
        <f t="shared" si="126"/>
        <v>#DIV/0!</v>
      </c>
      <c r="O22" s="145">
        <f t="shared" si="127"/>
        <v>0</v>
      </c>
      <c r="P22" s="37">
        <f t="shared" si="4"/>
        <v>0</v>
      </c>
      <c r="Q22" s="226">
        <f t="shared" ca="1" si="5"/>
        <v>0</v>
      </c>
      <c r="R22" s="19"/>
      <c r="S22" s="363" t="str">
        <f t="shared" si="110"/>
        <v/>
      </c>
      <c r="T22" s="20">
        <f t="shared" si="7"/>
        <v>0</v>
      </c>
      <c r="U22" s="404">
        <v>24254</v>
      </c>
      <c r="V22" s="267">
        <f t="shared" ca="1" si="8"/>
        <v>0</v>
      </c>
      <c r="W22" s="364" t="str">
        <f t="shared" si="99"/>
        <v>MERV - XMEV - GFGC24254A - 24hs</v>
      </c>
      <c r="X22" s="364" t="str">
        <f t="shared" si="120"/>
        <v>GFGC24254G</v>
      </c>
      <c r="Y22" s="365">
        <f>IFERROR(VLOOKUP($X22,HomeBroker!$A$2:$F$368,2,0),0)</f>
        <v>0</v>
      </c>
      <c r="Z22" s="409">
        <f>IFERROR(VLOOKUP($X22,HomeBroker!$A$2:$F$368,3,0),0)</f>
        <v>0</v>
      </c>
      <c r="AA22" s="407">
        <f>IFERROR(VLOOKUP($X22,HomeBroker!$A$2:$F$396,6,0),0)</f>
        <v>0</v>
      </c>
      <c r="AB22" s="409">
        <f>IFERROR(VLOOKUP($X22,HomeBroker!$A$2:$F$368,4,0),0)</f>
        <v>0</v>
      </c>
      <c r="AC22" s="365">
        <f>IFERROR(VLOOKUP($X22,HomeBroker!$A$2:$F$368,5,0),0)</f>
        <v>0</v>
      </c>
      <c r="AD22" s="368">
        <f>IFERROR(VLOOKUP($X22,HomeBroker!$A$2:$M$396,13,0),0)</f>
        <v>0</v>
      </c>
      <c r="AE22" s="369" t="str">
        <f t="shared" si="10"/>
        <v/>
      </c>
      <c r="AF22" s="20">
        <f t="shared" si="11"/>
        <v>0</v>
      </c>
      <c r="AG22" s="404">
        <f t="shared" si="100"/>
        <v>24254</v>
      </c>
      <c r="AH22" s="267">
        <f t="shared" ca="1" si="12"/>
        <v>0</v>
      </c>
      <c r="AI22" s="364" t="str">
        <f t="shared" si="101"/>
        <v>MERV - XMEV - GFGV24254A - 24hs</v>
      </c>
      <c r="AJ22" s="364" t="str">
        <f t="shared" si="121"/>
        <v>GFGV24254G</v>
      </c>
      <c r="AK22" s="366">
        <f>IFERROR(VLOOKUP($AJ22,HomeBroker!$A$2:$F$368,2,0),0)</f>
        <v>0</v>
      </c>
      <c r="AL22" s="409">
        <f>IFERROR(VLOOKUP($AJ22,HomeBroker!$A$2:$F$368,3,0),0)</f>
        <v>0</v>
      </c>
      <c r="AM22" s="407">
        <f>IFERROR(VLOOKUP($AJ22,HomeBroker!$A$2:$F$396,6,0),0)</f>
        <v>0</v>
      </c>
      <c r="AN22" s="409">
        <f>IFERROR(VLOOKUP($AJ22,HomeBroker!$A$2:$F$368,4,0),0)</f>
        <v>0</v>
      </c>
      <c r="AO22" s="366">
        <f>IFERROR(VLOOKUP($AJ22,HomeBroker!$A$2:$F$368,5,0),0)</f>
        <v>0</v>
      </c>
      <c r="AP22" s="368">
        <f>IFERROR(VLOOKUP($AJ22,HomeBroker!$A$2:$M$396,13,0),0)</f>
        <v>0</v>
      </c>
      <c r="AQ22" s="17"/>
      <c r="AR22" s="375"/>
      <c r="AS22" s="376" t="s">
        <v>55</v>
      </c>
      <c r="AT22" s="54"/>
      <c r="AU22" s="254"/>
      <c r="AV22" s="259"/>
      <c r="AW22" s="38">
        <f t="shared" si="14"/>
        <v>0</v>
      </c>
      <c r="AX22" s="39">
        <f t="shared" si="15"/>
        <v>0</v>
      </c>
      <c r="AY22" s="372" t="s">
        <v>56</v>
      </c>
      <c r="AZ22" s="54"/>
      <c r="BA22" s="64"/>
      <c r="BB22" s="48"/>
      <c r="BC22" s="25">
        <f t="shared" si="16"/>
        <v>0</v>
      </c>
      <c r="BD22" s="40">
        <f t="shared" si="17"/>
        <v>0</v>
      </c>
      <c r="BE22" s="373" t="s">
        <v>57</v>
      </c>
      <c r="BF22" s="54"/>
      <c r="BG22" s="48"/>
      <c r="BH22" s="28">
        <f t="shared" si="18"/>
        <v>0</v>
      </c>
      <c r="BI22" s="29">
        <f t="shared" si="19"/>
        <v>0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17"/>
      <c r="DD22" s="30">
        <f t="shared" si="20"/>
        <v>0</v>
      </c>
      <c r="DE22" s="31">
        <f t="shared" si="21"/>
        <v>0</v>
      </c>
      <c r="DF22" s="31">
        <f t="shared" si="22"/>
        <v>0</v>
      </c>
      <c r="DG22" s="31">
        <f t="shared" si="23"/>
        <v>0</v>
      </c>
      <c r="DH22" s="31">
        <f t="shared" si="24"/>
        <v>0</v>
      </c>
      <c r="DI22" s="31">
        <f t="shared" si="25"/>
        <v>0</v>
      </c>
      <c r="DJ22" s="31">
        <f t="shared" si="26"/>
        <v>0</v>
      </c>
      <c r="DK22" s="31">
        <f t="shared" si="27"/>
        <v>0</v>
      </c>
      <c r="DL22" s="31">
        <f t="shared" si="28"/>
        <v>0</v>
      </c>
      <c r="DM22" s="31">
        <f t="shared" si="29"/>
        <v>0</v>
      </c>
      <c r="DN22" s="31">
        <f t="shared" si="30"/>
        <v>0</v>
      </c>
      <c r="DO22" s="31">
        <f t="shared" si="31"/>
        <v>0</v>
      </c>
      <c r="DP22" s="31">
        <f t="shared" si="32"/>
        <v>0</v>
      </c>
      <c r="DQ22" s="31">
        <f t="shared" si="33"/>
        <v>0</v>
      </c>
      <c r="DR22" s="31">
        <f t="shared" si="34"/>
        <v>0</v>
      </c>
      <c r="DS22" s="31">
        <f t="shared" si="35"/>
        <v>0</v>
      </c>
      <c r="DT22" s="31">
        <f t="shared" si="36"/>
        <v>0</v>
      </c>
      <c r="DU22" s="31">
        <f t="shared" si="37"/>
        <v>0</v>
      </c>
      <c r="DV22" s="31">
        <f t="shared" si="38"/>
        <v>0</v>
      </c>
      <c r="DW22" s="31">
        <f t="shared" si="39"/>
        <v>0</v>
      </c>
      <c r="DX22" s="31">
        <f t="shared" si="40"/>
        <v>0</v>
      </c>
      <c r="DY22" s="31">
        <f t="shared" si="41"/>
        <v>0</v>
      </c>
      <c r="DZ22" s="31">
        <f t="shared" si="42"/>
        <v>0</v>
      </c>
      <c r="EA22" s="31">
        <f t="shared" si="43"/>
        <v>0</v>
      </c>
      <c r="EB22" s="31">
        <f t="shared" si="44"/>
        <v>0</v>
      </c>
      <c r="EC22" s="31">
        <f t="shared" si="45"/>
        <v>0</v>
      </c>
      <c r="ED22" s="31">
        <f t="shared" si="46"/>
        <v>0</v>
      </c>
      <c r="EE22" s="31">
        <f t="shared" si="47"/>
        <v>0</v>
      </c>
      <c r="EF22" s="31">
        <f t="shared" si="48"/>
        <v>0</v>
      </c>
      <c r="EG22" s="31">
        <f t="shared" si="49"/>
        <v>0</v>
      </c>
      <c r="EH22" s="31">
        <f t="shared" si="50"/>
        <v>0</v>
      </c>
      <c r="EI22" s="31">
        <f t="shared" si="51"/>
        <v>0</v>
      </c>
      <c r="EJ22" s="31">
        <f t="shared" si="52"/>
        <v>0</v>
      </c>
      <c r="EK22" s="31">
        <f t="shared" si="53"/>
        <v>0</v>
      </c>
      <c r="EL22" s="31">
        <f t="shared" si="54"/>
        <v>0</v>
      </c>
      <c r="EM22" s="31">
        <f t="shared" si="55"/>
        <v>0</v>
      </c>
      <c r="EN22" s="76"/>
      <c r="EO22" s="32">
        <f t="shared" si="56"/>
        <v>0</v>
      </c>
      <c r="EP22" s="33"/>
      <c r="EQ22" s="45"/>
      <c r="ER22" s="35"/>
      <c r="ES22" s="36">
        <f t="shared" si="57"/>
        <v>0</v>
      </c>
      <c r="ET22" s="14"/>
      <c r="EU22" s="30">
        <f t="shared" si="58"/>
        <v>0</v>
      </c>
      <c r="EV22" s="31">
        <f t="shared" ca="1" si="59"/>
        <v>0</v>
      </c>
      <c r="EW22" s="31">
        <f t="shared" ca="1" si="60"/>
        <v>0</v>
      </c>
      <c r="EX22" s="31">
        <f t="shared" ca="1" si="61"/>
        <v>0</v>
      </c>
      <c r="EY22" s="31">
        <f t="shared" ca="1" si="62"/>
        <v>0</v>
      </c>
      <c r="EZ22" s="31">
        <f t="shared" ca="1" si="63"/>
        <v>0</v>
      </c>
      <c r="FA22" s="31">
        <f t="shared" ca="1" si="64"/>
        <v>0</v>
      </c>
      <c r="FB22" s="31">
        <f t="shared" ca="1" si="65"/>
        <v>0</v>
      </c>
      <c r="FC22" s="31">
        <f t="shared" ca="1" si="66"/>
        <v>0</v>
      </c>
      <c r="FD22" s="31">
        <f t="shared" ca="1" si="67"/>
        <v>0</v>
      </c>
      <c r="FE22" s="31">
        <f t="shared" ca="1" si="68"/>
        <v>0</v>
      </c>
      <c r="FF22" s="31">
        <f t="shared" ca="1" si="69"/>
        <v>0</v>
      </c>
      <c r="FG22" s="31">
        <f t="shared" ca="1" si="70"/>
        <v>0</v>
      </c>
      <c r="FH22" s="31">
        <f t="shared" ca="1" si="71"/>
        <v>0</v>
      </c>
      <c r="FI22" s="31">
        <f t="shared" ca="1" si="72"/>
        <v>0</v>
      </c>
      <c r="FJ22" s="31">
        <f t="shared" ca="1" si="73"/>
        <v>0</v>
      </c>
      <c r="FK22" s="31">
        <f t="shared" ca="1" si="74"/>
        <v>0</v>
      </c>
      <c r="FL22" s="31">
        <f t="shared" ca="1" si="75"/>
        <v>0</v>
      </c>
      <c r="FM22" s="31">
        <f t="shared" ca="1" si="76"/>
        <v>0</v>
      </c>
      <c r="FN22" s="31">
        <f t="shared" ca="1" si="77"/>
        <v>0</v>
      </c>
      <c r="FO22" s="31">
        <f t="shared" ca="1" si="78"/>
        <v>0</v>
      </c>
      <c r="FP22" s="31">
        <f t="shared" ca="1" si="79"/>
        <v>0</v>
      </c>
      <c r="FQ22" s="31">
        <f t="shared" ca="1" si="80"/>
        <v>0</v>
      </c>
      <c r="FR22" s="31">
        <f t="shared" ca="1" si="81"/>
        <v>0</v>
      </c>
      <c r="FS22" s="31">
        <f t="shared" ca="1" si="82"/>
        <v>0</v>
      </c>
      <c r="FT22" s="31">
        <f t="shared" ca="1" si="83"/>
        <v>0</v>
      </c>
      <c r="FU22" s="31">
        <f t="shared" ca="1" si="84"/>
        <v>0</v>
      </c>
      <c r="FV22" s="31">
        <f t="shared" ca="1" si="85"/>
        <v>0</v>
      </c>
      <c r="FW22" s="31">
        <f t="shared" ca="1" si="86"/>
        <v>0</v>
      </c>
      <c r="FX22" s="31">
        <f t="shared" ca="1" si="87"/>
        <v>0</v>
      </c>
      <c r="FY22" s="31">
        <f t="shared" ca="1" si="88"/>
        <v>0</v>
      </c>
      <c r="FZ22" s="31">
        <f t="shared" ca="1" si="89"/>
        <v>0</v>
      </c>
      <c r="GA22" s="31">
        <f t="shared" ca="1" si="90"/>
        <v>0</v>
      </c>
      <c r="GB22" s="31">
        <f t="shared" ca="1" si="91"/>
        <v>0</v>
      </c>
      <c r="GC22" s="31">
        <f t="shared" ca="1" si="92"/>
        <v>0</v>
      </c>
      <c r="GD22" s="31">
        <f t="shared" ca="1" si="93"/>
        <v>0</v>
      </c>
      <c r="GE22" s="76"/>
      <c r="GF22" s="32">
        <f t="shared" ca="1" si="94"/>
        <v>0</v>
      </c>
      <c r="GG22" s="33"/>
      <c r="GH22" s="45"/>
      <c r="GI22" s="35"/>
      <c r="GJ22" s="36">
        <f t="shared" ca="1" si="95"/>
        <v>0</v>
      </c>
      <c r="GK22" s="14"/>
      <c r="GL22" s="14"/>
      <c r="GM22" s="14"/>
      <c r="GN22" s="14"/>
      <c r="GO22" s="14"/>
      <c r="GP22" s="14"/>
      <c r="GQ22" s="14"/>
      <c r="GR22" s="14"/>
      <c r="GS22" s="14"/>
    </row>
    <row r="23" spans="1:201" x14ac:dyDescent="0.2">
      <c r="A23" s="377" t="s">
        <v>242</v>
      </c>
      <c r="B23" s="46"/>
      <c r="C23" s="334"/>
      <c r="D23" s="347"/>
      <c r="E23" s="271">
        <f t="shared" si="0"/>
        <v>0</v>
      </c>
      <c r="F23" s="284">
        <f t="shared" si="1"/>
        <v>0</v>
      </c>
      <c r="G23" s="15" t="str">
        <f t="shared" si="96"/>
        <v/>
      </c>
      <c r="H23" s="16">
        <f t="shared" si="97"/>
        <v>0</v>
      </c>
      <c r="I23" s="201">
        <f t="shared" si="2"/>
        <v>0</v>
      </c>
      <c r="J23" s="251"/>
      <c r="K23" s="121"/>
      <c r="L23" s="323"/>
      <c r="M23" s="323"/>
      <c r="N23" s="150" t="e">
        <f t="shared" si="126"/>
        <v>#DIV/0!</v>
      </c>
      <c r="O23" s="145">
        <f t="shared" si="127"/>
        <v>0</v>
      </c>
      <c r="P23" s="37">
        <f t="shared" si="4"/>
        <v>0</v>
      </c>
      <c r="Q23" s="226">
        <f t="shared" ca="1" si="5"/>
        <v>0</v>
      </c>
      <c r="R23" s="19"/>
      <c r="S23" s="363" t="str">
        <f t="shared" si="110"/>
        <v/>
      </c>
      <c r="T23" s="20">
        <f t="shared" si="7"/>
        <v>0</v>
      </c>
      <c r="U23" s="404">
        <v>25254</v>
      </c>
      <c r="V23" s="267">
        <f t="shared" ca="1" si="8"/>
        <v>0</v>
      </c>
      <c r="W23" s="364" t="str">
        <f t="shared" si="99"/>
        <v>MERV - XMEV - GFGC25254A - 24hs</v>
      </c>
      <c r="X23" s="364" t="str">
        <f t="shared" si="120"/>
        <v>GFGC25254G</v>
      </c>
      <c r="Y23" s="365">
        <f>IFERROR(VLOOKUP($X23,HomeBroker!$A$2:$F$368,2,0),0)</f>
        <v>0</v>
      </c>
      <c r="Z23" s="409">
        <f>IFERROR(VLOOKUP($X23,HomeBroker!$A$2:$F$368,3,0),0)</f>
        <v>0</v>
      </c>
      <c r="AA23" s="407">
        <f>IFERROR(VLOOKUP($X23,HomeBroker!$A$2:$F$396,6,0),0)</f>
        <v>0</v>
      </c>
      <c r="AB23" s="409">
        <f>IFERROR(VLOOKUP($X23,HomeBroker!$A$2:$F$368,4,0),0)</f>
        <v>0</v>
      </c>
      <c r="AC23" s="365">
        <f>IFERROR(VLOOKUP($X23,HomeBroker!$A$2:$F$368,5,0),0)</f>
        <v>0</v>
      </c>
      <c r="AD23" s="368">
        <f>IFERROR(VLOOKUP($X23,HomeBroker!$A$2:$M$396,13,0),0)</f>
        <v>0</v>
      </c>
      <c r="AE23" s="369" t="str">
        <f t="shared" si="10"/>
        <v/>
      </c>
      <c r="AF23" s="20">
        <f t="shared" si="11"/>
        <v>0</v>
      </c>
      <c r="AG23" s="404">
        <f t="shared" si="100"/>
        <v>25254</v>
      </c>
      <c r="AH23" s="267">
        <f t="shared" ca="1" si="12"/>
        <v>0</v>
      </c>
      <c r="AI23" s="364" t="str">
        <f t="shared" si="101"/>
        <v>MERV - XMEV - GFGV25254A - 24hs</v>
      </c>
      <c r="AJ23" s="364" t="str">
        <f t="shared" si="121"/>
        <v>GFGV25254G</v>
      </c>
      <c r="AK23" s="366">
        <f>IFERROR(VLOOKUP($AJ23,HomeBroker!$A$2:$F$368,2,0),0)</f>
        <v>0</v>
      </c>
      <c r="AL23" s="409">
        <f>IFERROR(VLOOKUP($AJ23,HomeBroker!$A$2:$F$368,3,0),0)</f>
        <v>0</v>
      </c>
      <c r="AM23" s="407">
        <f>IFERROR(VLOOKUP($AJ23,HomeBroker!$A$2:$F$396,6,0),0)</f>
        <v>0</v>
      </c>
      <c r="AN23" s="409">
        <f>IFERROR(VLOOKUP($AJ23,HomeBroker!$A$2:$F$368,4,0),0)</f>
        <v>0</v>
      </c>
      <c r="AO23" s="366">
        <f>IFERROR(VLOOKUP($AJ23,HomeBroker!$A$2:$F$368,5,0),0)</f>
        <v>0</v>
      </c>
      <c r="AP23" s="368">
        <f>IFERROR(VLOOKUP($AJ23,HomeBroker!$A$2:$M$396,13,0),0)</f>
        <v>0</v>
      </c>
      <c r="AQ23" s="17"/>
      <c r="AR23" s="375"/>
      <c r="AS23" s="376" t="s">
        <v>55</v>
      </c>
      <c r="AT23" s="54"/>
      <c r="AU23" s="254"/>
      <c r="AV23" s="259"/>
      <c r="AW23" s="38">
        <f t="shared" si="14"/>
        <v>0</v>
      </c>
      <c r="AX23" s="39">
        <f t="shared" si="15"/>
        <v>0</v>
      </c>
      <c r="AY23" s="372" t="s">
        <v>56</v>
      </c>
      <c r="AZ23" s="54"/>
      <c r="BA23" s="64"/>
      <c r="BB23" s="48"/>
      <c r="BC23" s="25">
        <f t="shared" si="16"/>
        <v>0</v>
      </c>
      <c r="BD23" s="40">
        <f t="shared" si="17"/>
        <v>0</v>
      </c>
      <c r="BE23" s="373" t="s">
        <v>57</v>
      </c>
      <c r="BF23" s="54"/>
      <c r="BG23" s="48"/>
      <c r="BH23" s="28">
        <f t="shared" si="18"/>
        <v>0</v>
      </c>
      <c r="BI23" s="29">
        <f t="shared" si="19"/>
        <v>0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7"/>
      <c r="DD23" s="30">
        <f t="shared" si="20"/>
        <v>0</v>
      </c>
      <c r="DE23" s="31">
        <f t="shared" si="21"/>
        <v>0</v>
      </c>
      <c r="DF23" s="31">
        <f t="shared" si="22"/>
        <v>0</v>
      </c>
      <c r="DG23" s="31">
        <f t="shared" si="23"/>
        <v>0</v>
      </c>
      <c r="DH23" s="31">
        <f t="shared" si="24"/>
        <v>0</v>
      </c>
      <c r="DI23" s="31">
        <f t="shared" si="25"/>
        <v>0</v>
      </c>
      <c r="DJ23" s="31">
        <f t="shared" si="26"/>
        <v>0</v>
      </c>
      <c r="DK23" s="31">
        <f t="shared" si="27"/>
        <v>0</v>
      </c>
      <c r="DL23" s="31">
        <f t="shared" si="28"/>
        <v>0</v>
      </c>
      <c r="DM23" s="31">
        <f t="shared" si="29"/>
        <v>0</v>
      </c>
      <c r="DN23" s="31">
        <f t="shared" si="30"/>
        <v>0</v>
      </c>
      <c r="DO23" s="31">
        <f t="shared" si="31"/>
        <v>0</v>
      </c>
      <c r="DP23" s="31">
        <f t="shared" si="32"/>
        <v>0</v>
      </c>
      <c r="DQ23" s="31">
        <f t="shared" si="33"/>
        <v>0</v>
      </c>
      <c r="DR23" s="31">
        <f t="shared" si="34"/>
        <v>0</v>
      </c>
      <c r="DS23" s="31">
        <f t="shared" si="35"/>
        <v>0</v>
      </c>
      <c r="DT23" s="31">
        <f t="shared" si="36"/>
        <v>0</v>
      </c>
      <c r="DU23" s="31">
        <f t="shared" si="37"/>
        <v>0</v>
      </c>
      <c r="DV23" s="31">
        <f t="shared" si="38"/>
        <v>0</v>
      </c>
      <c r="DW23" s="31">
        <f t="shared" si="39"/>
        <v>0</v>
      </c>
      <c r="DX23" s="31">
        <f t="shared" si="40"/>
        <v>0</v>
      </c>
      <c r="DY23" s="31">
        <f t="shared" si="41"/>
        <v>0</v>
      </c>
      <c r="DZ23" s="31">
        <f t="shared" si="42"/>
        <v>0</v>
      </c>
      <c r="EA23" s="31">
        <f t="shared" si="43"/>
        <v>0</v>
      </c>
      <c r="EB23" s="31">
        <f t="shared" si="44"/>
        <v>0</v>
      </c>
      <c r="EC23" s="31">
        <f t="shared" si="45"/>
        <v>0</v>
      </c>
      <c r="ED23" s="31">
        <f t="shared" si="46"/>
        <v>0</v>
      </c>
      <c r="EE23" s="31">
        <f t="shared" si="47"/>
        <v>0</v>
      </c>
      <c r="EF23" s="31">
        <f t="shared" si="48"/>
        <v>0</v>
      </c>
      <c r="EG23" s="31">
        <f t="shared" si="49"/>
        <v>0</v>
      </c>
      <c r="EH23" s="31">
        <f t="shared" si="50"/>
        <v>0</v>
      </c>
      <c r="EI23" s="31">
        <f t="shared" si="51"/>
        <v>0</v>
      </c>
      <c r="EJ23" s="31">
        <f t="shared" si="52"/>
        <v>0</v>
      </c>
      <c r="EK23" s="31">
        <f t="shared" si="53"/>
        <v>0</v>
      </c>
      <c r="EL23" s="31">
        <f t="shared" si="54"/>
        <v>0</v>
      </c>
      <c r="EM23" s="31">
        <f t="shared" si="55"/>
        <v>0</v>
      </c>
      <c r="EN23" s="76"/>
      <c r="EO23" s="32">
        <f t="shared" si="56"/>
        <v>0</v>
      </c>
      <c r="EP23" s="33"/>
      <c r="EQ23" s="45"/>
      <c r="ER23" s="35"/>
      <c r="ES23" s="36">
        <f t="shared" si="57"/>
        <v>0</v>
      </c>
      <c r="ET23" s="14"/>
      <c r="EU23" s="30">
        <f t="shared" si="58"/>
        <v>0</v>
      </c>
      <c r="EV23" s="31">
        <f t="shared" ca="1" si="59"/>
        <v>0</v>
      </c>
      <c r="EW23" s="31">
        <f t="shared" ca="1" si="60"/>
        <v>0</v>
      </c>
      <c r="EX23" s="31">
        <f t="shared" ca="1" si="61"/>
        <v>0</v>
      </c>
      <c r="EY23" s="31">
        <f t="shared" ca="1" si="62"/>
        <v>0</v>
      </c>
      <c r="EZ23" s="31">
        <f t="shared" ca="1" si="63"/>
        <v>0</v>
      </c>
      <c r="FA23" s="31">
        <f t="shared" ca="1" si="64"/>
        <v>0</v>
      </c>
      <c r="FB23" s="31">
        <f t="shared" ca="1" si="65"/>
        <v>0</v>
      </c>
      <c r="FC23" s="31">
        <f t="shared" ca="1" si="66"/>
        <v>0</v>
      </c>
      <c r="FD23" s="31">
        <f t="shared" ca="1" si="67"/>
        <v>0</v>
      </c>
      <c r="FE23" s="31">
        <f t="shared" ca="1" si="68"/>
        <v>0</v>
      </c>
      <c r="FF23" s="31">
        <f t="shared" ca="1" si="69"/>
        <v>0</v>
      </c>
      <c r="FG23" s="31">
        <f t="shared" ca="1" si="70"/>
        <v>0</v>
      </c>
      <c r="FH23" s="31">
        <f t="shared" ca="1" si="71"/>
        <v>0</v>
      </c>
      <c r="FI23" s="31">
        <f t="shared" ca="1" si="72"/>
        <v>0</v>
      </c>
      <c r="FJ23" s="31">
        <f t="shared" ca="1" si="73"/>
        <v>0</v>
      </c>
      <c r="FK23" s="31">
        <f t="shared" ca="1" si="74"/>
        <v>0</v>
      </c>
      <c r="FL23" s="31">
        <f t="shared" ca="1" si="75"/>
        <v>0</v>
      </c>
      <c r="FM23" s="31">
        <f t="shared" ca="1" si="76"/>
        <v>0</v>
      </c>
      <c r="FN23" s="31">
        <f t="shared" ca="1" si="77"/>
        <v>0</v>
      </c>
      <c r="FO23" s="31">
        <f t="shared" ca="1" si="78"/>
        <v>0</v>
      </c>
      <c r="FP23" s="31">
        <f t="shared" ca="1" si="79"/>
        <v>0</v>
      </c>
      <c r="FQ23" s="31">
        <f t="shared" ca="1" si="80"/>
        <v>0</v>
      </c>
      <c r="FR23" s="31">
        <f t="shared" ca="1" si="81"/>
        <v>0</v>
      </c>
      <c r="FS23" s="31">
        <f t="shared" ca="1" si="82"/>
        <v>0</v>
      </c>
      <c r="FT23" s="31">
        <f t="shared" ca="1" si="83"/>
        <v>0</v>
      </c>
      <c r="FU23" s="31">
        <f t="shared" ca="1" si="84"/>
        <v>0</v>
      </c>
      <c r="FV23" s="31">
        <f t="shared" ca="1" si="85"/>
        <v>0</v>
      </c>
      <c r="FW23" s="31">
        <f t="shared" ca="1" si="86"/>
        <v>0</v>
      </c>
      <c r="FX23" s="31">
        <f t="shared" ca="1" si="87"/>
        <v>0</v>
      </c>
      <c r="FY23" s="31">
        <f t="shared" ca="1" si="88"/>
        <v>0</v>
      </c>
      <c r="FZ23" s="31">
        <f t="shared" ca="1" si="89"/>
        <v>0</v>
      </c>
      <c r="GA23" s="31">
        <f t="shared" ca="1" si="90"/>
        <v>0</v>
      </c>
      <c r="GB23" s="31">
        <f t="shared" ca="1" si="91"/>
        <v>0</v>
      </c>
      <c r="GC23" s="31">
        <f t="shared" ca="1" si="92"/>
        <v>0</v>
      </c>
      <c r="GD23" s="31">
        <f t="shared" ca="1" si="93"/>
        <v>0</v>
      </c>
      <c r="GE23" s="76"/>
      <c r="GF23" s="32">
        <f t="shared" ca="1" si="94"/>
        <v>0</v>
      </c>
      <c r="GG23" s="33"/>
      <c r="GH23" s="45"/>
      <c r="GI23" s="35"/>
      <c r="GJ23" s="36">
        <f t="shared" ca="1" si="95"/>
        <v>0</v>
      </c>
      <c r="GK23" s="14"/>
      <c r="GL23" s="14"/>
      <c r="GM23" s="14"/>
      <c r="GN23" s="14"/>
      <c r="GO23" s="14"/>
      <c r="GP23" s="14"/>
      <c r="GQ23" s="14"/>
      <c r="GR23" s="14"/>
      <c r="GS23" s="14"/>
    </row>
    <row r="24" spans="1:201" x14ac:dyDescent="0.2">
      <c r="A24" s="362" t="s">
        <v>243</v>
      </c>
      <c r="B24" s="46"/>
      <c r="C24" s="334"/>
      <c r="D24" s="347"/>
      <c r="E24" s="271">
        <f t="shared" si="0"/>
        <v>0</v>
      </c>
      <c r="F24" s="284">
        <f t="shared" si="1"/>
        <v>0</v>
      </c>
      <c r="G24" s="15" t="str">
        <f t="shared" si="96"/>
        <v/>
      </c>
      <c r="H24" s="16">
        <f t="shared" si="97"/>
        <v>0</v>
      </c>
      <c r="I24" s="201">
        <f t="shared" si="2"/>
        <v>0</v>
      </c>
      <c r="J24" s="251"/>
      <c r="K24" s="121"/>
      <c r="L24" s="323"/>
      <c r="M24" s="323"/>
      <c r="N24" s="151" t="e">
        <f t="shared" si="126"/>
        <v>#DIV/0!</v>
      </c>
      <c r="O24" s="144">
        <f t="shared" si="127"/>
        <v>0</v>
      </c>
      <c r="P24" s="53">
        <f t="shared" si="4"/>
        <v>0</v>
      </c>
      <c r="Q24" s="227">
        <f t="shared" ca="1" si="5"/>
        <v>0</v>
      </c>
      <c r="R24" s="19"/>
      <c r="S24" s="363" t="str">
        <f t="shared" si="110"/>
        <v/>
      </c>
      <c r="T24" s="20">
        <f t="shared" si="7"/>
        <v>0</v>
      </c>
      <c r="U24" s="404">
        <v>270</v>
      </c>
      <c r="V24" s="267">
        <f t="shared" ca="1" si="8"/>
        <v>0</v>
      </c>
      <c r="W24" s="364" t="str">
        <f t="shared" si="99"/>
        <v>MERV - XMEV - GFGC270.AG - 24hs</v>
      </c>
      <c r="X24" s="364" t="str">
        <f t="shared" si="120"/>
        <v>GFGC270.AG</v>
      </c>
      <c r="Y24" s="365">
        <f>IFERROR(VLOOKUP($X24,HomeBroker!$A$2:$F$368,2,0),0)</f>
        <v>0</v>
      </c>
      <c r="Z24" s="409">
        <f>IFERROR(VLOOKUP($X24,HomeBroker!$A$2:$F$368,3,0),0)</f>
        <v>0</v>
      </c>
      <c r="AA24" s="407">
        <f>IFERROR(VLOOKUP($X24,HomeBroker!$A$2:$F$396,6,0),0)</f>
        <v>0</v>
      </c>
      <c r="AB24" s="409">
        <f>IFERROR(VLOOKUP($X24,HomeBroker!$A$2:$F$368,4,0),0)</f>
        <v>0</v>
      </c>
      <c r="AC24" s="365">
        <f>IFERROR(VLOOKUP($X24,HomeBroker!$A$2:$F$368,5,0),0)</f>
        <v>0</v>
      </c>
      <c r="AD24" s="368">
        <f>IFERROR(VLOOKUP($X24,HomeBroker!$A$2:$M$396,13,0),0)</f>
        <v>0</v>
      </c>
      <c r="AE24" s="369" t="str">
        <f t="shared" si="10"/>
        <v/>
      </c>
      <c r="AF24" s="20">
        <f t="shared" si="11"/>
        <v>0</v>
      </c>
      <c r="AG24" s="404">
        <f t="shared" si="100"/>
        <v>270</v>
      </c>
      <c r="AH24" s="267">
        <f t="shared" ca="1" si="12"/>
        <v>0</v>
      </c>
      <c r="AI24" s="364" t="str">
        <f t="shared" si="101"/>
        <v>MERV - XMEV - GFGV270.AG - 24hs</v>
      </c>
      <c r="AJ24" s="364" t="str">
        <f t="shared" si="121"/>
        <v>GFGV270.AG</v>
      </c>
      <c r="AK24" s="366">
        <f>IFERROR(VLOOKUP($AJ24,HomeBroker!$A$2:$F$368,2,0),0)</f>
        <v>0</v>
      </c>
      <c r="AL24" s="409">
        <f>IFERROR(VLOOKUP($AJ24,HomeBroker!$A$2:$F$368,3,0),0)</f>
        <v>0</v>
      </c>
      <c r="AM24" s="407">
        <f>IFERROR(VLOOKUP($AJ24,HomeBroker!$A$2:$F$396,6,0),0)</f>
        <v>0</v>
      </c>
      <c r="AN24" s="409">
        <f>IFERROR(VLOOKUP($AJ24,HomeBroker!$A$2:$F$368,4,0),0)</f>
        <v>0</v>
      </c>
      <c r="AO24" s="366">
        <f>IFERROR(VLOOKUP($AJ24,HomeBroker!$A$2:$F$368,5,0),0)</f>
        <v>0</v>
      </c>
      <c r="AP24" s="368">
        <f>IFERROR(VLOOKUP($AJ24,HomeBroker!$A$2:$M$396,13,0),0)</f>
        <v>0</v>
      </c>
      <c r="AQ24" s="17"/>
      <c r="AR24" s="375"/>
      <c r="AS24" s="376" t="s">
        <v>55</v>
      </c>
      <c r="AT24" s="54"/>
      <c r="AU24" s="254"/>
      <c r="AV24" s="259"/>
      <c r="AW24" s="38">
        <f t="shared" si="14"/>
        <v>0</v>
      </c>
      <c r="AX24" s="39">
        <f t="shared" si="15"/>
        <v>0</v>
      </c>
      <c r="AY24" s="372" t="s">
        <v>56</v>
      </c>
      <c r="AZ24" s="54"/>
      <c r="BA24" s="64"/>
      <c r="BB24" s="48"/>
      <c r="BC24" s="25">
        <f t="shared" si="16"/>
        <v>0</v>
      </c>
      <c r="BD24" s="40">
        <f t="shared" si="17"/>
        <v>0</v>
      </c>
      <c r="BE24" s="373" t="s">
        <v>57</v>
      </c>
      <c r="BF24" s="54"/>
      <c r="BG24" s="48"/>
      <c r="BH24" s="28">
        <f t="shared" si="18"/>
        <v>0</v>
      </c>
      <c r="BI24" s="29">
        <f t="shared" si="19"/>
        <v>0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7"/>
      <c r="DD24" s="30">
        <f t="shared" si="20"/>
        <v>0</v>
      </c>
      <c r="DE24" s="31">
        <f t="shared" si="21"/>
        <v>0</v>
      </c>
      <c r="DF24" s="31">
        <f t="shared" si="22"/>
        <v>0</v>
      </c>
      <c r="DG24" s="31">
        <f t="shared" si="23"/>
        <v>0</v>
      </c>
      <c r="DH24" s="31">
        <f t="shared" si="24"/>
        <v>0</v>
      </c>
      <c r="DI24" s="31">
        <f t="shared" si="25"/>
        <v>0</v>
      </c>
      <c r="DJ24" s="31">
        <f t="shared" si="26"/>
        <v>0</v>
      </c>
      <c r="DK24" s="31">
        <f t="shared" si="27"/>
        <v>0</v>
      </c>
      <c r="DL24" s="31">
        <f t="shared" si="28"/>
        <v>0</v>
      </c>
      <c r="DM24" s="31">
        <f t="shared" si="29"/>
        <v>0</v>
      </c>
      <c r="DN24" s="31">
        <f t="shared" si="30"/>
        <v>0</v>
      </c>
      <c r="DO24" s="31">
        <f t="shared" si="31"/>
        <v>0</v>
      </c>
      <c r="DP24" s="31">
        <f t="shared" si="32"/>
        <v>0</v>
      </c>
      <c r="DQ24" s="31">
        <f t="shared" si="33"/>
        <v>0</v>
      </c>
      <c r="DR24" s="31">
        <f t="shared" si="34"/>
        <v>0</v>
      </c>
      <c r="DS24" s="31">
        <f t="shared" si="35"/>
        <v>0</v>
      </c>
      <c r="DT24" s="31">
        <f t="shared" si="36"/>
        <v>0</v>
      </c>
      <c r="DU24" s="31">
        <f t="shared" si="37"/>
        <v>0</v>
      </c>
      <c r="DV24" s="31">
        <f t="shared" si="38"/>
        <v>0</v>
      </c>
      <c r="DW24" s="31">
        <f t="shared" si="39"/>
        <v>0</v>
      </c>
      <c r="DX24" s="31">
        <f t="shared" si="40"/>
        <v>0</v>
      </c>
      <c r="DY24" s="31">
        <f t="shared" si="41"/>
        <v>0</v>
      </c>
      <c r="DZ24" s="31">
        <f t="shared" si="42"/>
        <v>0</v>
      </c>
      <c r="EA24" s="31">
        <f t="shared" si="43"/>
        <v>0</v>
      </c>
      <c r="EB24" s="31">
        <f t="shared" si="44"/>
        <v>0</v>
      </c>
      <c r="EC24" s="31">
        <f t="shared" si="45"/>
        <v>0</v>
      </c>
      <c r="ED24" s="31">
        <f t="shared" si="46"/>
        <v>0</v>
      </c>
      <c r="EE24" s="31">
        <f t="shared" si="47"/>
        <v>0</v>
      </c>
      <c r="EF24" s="31">
        <f t="shared" si="48"/>
        <v>0</v>
      </c>
      <c r="EG24" s="31">
        <f t="shared" si="49"/>
        <v>0</v>
      </c>
      <c r="EH24" s="31">
        <f t="shared" si="50"/>
        <v>0</v>
      </c>
      <c r="EI24" s="31">
        <f t="shared" si="51"/>
        <v>0</v>
      </c>
      <c r="EJ24" s="31">
        <f t="shared" si="52"/>
        <v>0</v>
      </c>
      <c r="EK24" s="31">
        <f t="shared" si="53"/>
        <v>0</v>
      </c>
      <c r="EL24" s="31">
        <f t="shared" si="54"/>
        <v>0</v>
      </c>
      <c r="EM24" s="31">
        <f t="shared" si="55"/>
        <v>0</v>
      </c>
      <c r="EN24" s="76"/>
      <c r="EO24" s="32">
        <f t="shared" si="56"/>
        <v>0</v>
      </c>
      <c r="EP24" s="33"/>
      <c r="EQ24" s="45"/>
      <c r="ER24" s="35"/>
      <c r="ES24" s="36">
        <f t="shared" si="57"/>
        <v>0</v>
      </c>
      <c r="ET24" s="14"/>
      <c r="EU24" s="30">
        <f t="shared" si="58"/>
        <v>0</v>
      </c>
      <c r="EV24" s="31">
        <f t="shared" ca="1" si="59"/>
        <v>0</v>
      </c>
      <c r="EW24" s="31">
        <f t="shared" ca="1" si="60"/>
        <v>0</v>
      </c>
      <c r="EX24" s="31">
        <f t="shared" ca="1" si="61"/>
        <v>0</v>
      </c>
      <c r="EY24" s="31">
        <f t="shared" ca="1" si="62"/>
        <v>0</v>
      </c>
      <c r="EZ24" s="31">
        <f t="shared" ca="1" si="63"/>
        <v>0</v>
      </c>
      <c r="FA24" s="31">
        <f t="shared" ca="1" si="64"/>
        <v>0</v>
      </c>
      <c r="FB24" s="31">
        <f t="shared" ca="1" si="65"/>
        <v>0</v>
      </c>
      <c r="FC24" s="31">
        <f t="shared" ca="1" si="66"/>
        <v>0</v>
      </c>
      <c r="FD24" s="31">
        <f t="shared" ca="1" si="67"/>
        <v>0</v>
      </c>
      <c r="FE24" s="31">
        <f t="shared" ca="1" si="68"/>
        <v>0</v>
      </c>
      <c r="FF24" s="31">
        <f t="shared" ca="1" si="69"/>
        <v>0</v>
      </c>
      <c r="FG24" s="31">
        <f t="shared" ca="1" si="70"/>
        <v>0</v>
      </c>
      <c r="FH24" s="31">
        <f t="shared" ca="1" si="71"/>
        <v>0</v>
      </c>
      <c r="FI24" s="31">
        <f t="shared" ca="1" si="72"/>
        <v>0</v>
      </c>
      <c r="FJ24" s="31">
        <f t="shared" ca="1" si="73"/>
        <v>0</v>
      </c>
      <c r="FK24" s="31">
        <f t="shared" ca="1" si="74"/>
        <v>0</v>
      </c>
      <c r="FL24" s="31">
        <f t="shared" ca="1" si="75"/>
        <v>0</v>
      </c>
      <c r="FM24" s="31">
        <f t="shared" ca="1" si="76"/>
        <v>0</v>
      </c>
      <c r="FN24" s="31">
        <f t="shared" ca="1" si="77"/>
        <v>0</v>
      </c>
      <c r="FO24" s="31">
        <f t="shared" ca="1" si="78"/>
        <v>0</v>
      </c>
      <c r="FP24" s="31">
        <f t="shared" ca="1" si="79"/>
        <v>0</v>
      </c>
      <c r="FQ24" s="31">
        <f t="shared" ca="1" si="80"/>
        <v>0</v>
      </c>
      <c r="FR24" s="31">
        <f t="shared" ca="1" si="81"/>
        <v>0</v>
      </c>
      <c r="FS24" s="31">
        <f t="shared" ca="1" si="82"/>
        <v>0</v>
      </c>
      <c r="FT24" s="31">
        <f t="shared" ca="1" si="83"/>
        <v>0</v>
      </c>
      <c r="FU24" s="31">
        <f t="shared" ca="1" si="84"/>
        <v>0</v>
      </c>
      <c r="FV24" s="31">
        <f t="shared" ca="1" si="85"/>
        <v>0</v>
      </c>
      <c r="FW24" s="31">
        <f t="shared" ca="1" si="86"/>
        <v>0</v>
      </c>
      <c r="FX24" s="31">
        <f t="shared" ca="1" si="87"/>
        <v>0</v>
      </c>
      <c r="FY24" s="31">
        <f t="shared" ca="1" si="88"/>
        <v>0</v>
      </c>
      <c r="FZ24" s="31">
        <f t="shared" ca="1" si="89"/>
        <v>0</v>
      </c>
      <c r="GA24" s="31">
        <f t="shared" ca="1" si="90"/>
        <v>0</v>
      </c>
      <c r="GB24" s="31">
        <f t="shared" ca="1" si="91"/>
        <v>0</v>
      </c>
      <c r="GC24" s="31">
        <f t="shared" ca="1" si="92"/>
        <v>0</v>
      </c>
      <c r="GD24" s="31">
        <f t="shared" ca="1" si="93"/>
        <v>0</v>
      </c>
      <c r="GE24" s="76"/>
      <c r="GF24" s="32">
        <f t="shared" ca="1" si="94"/>
        <v>0</v>
      </c>
      <c r="GG24" s="33"/>
      <c r="GH24" s="45"/>
      <c r="GI24" s="35"/>
      <c r="GJ24" s="36">
        <f t="shared" ca="1" si="95"/>
        <v>0</v>
      </c>
      <c r="GK24" s="14"/>
      <c r="GL24" s="14"/>
      <c r="GM24" s="14"/>
      <c r="GN24" s="14"/>
      <c r="GO24" s="14"/>
      <c r="GP24" s="14"/>
      <c r="GQ24" s="14"/>
      <c r="GR24" s="14"/>
      <c r="GS24" s="14"/>
    </row>
    <row r="25" spans="1:201" x14ac:dyDescent="0.2">
      <c r="A25" s="374" t="s">
        <v>244</v>
      </c>
      <c r="B25" s="46"/>
      <c r="C25" s="334"/>
      <c r="D25" s="347"/>
      <c r="E25" s="271">
        <f t="shared" si="0"/>
        <v>0</v>
      </c>
      <c r="F25" s="284">
        <f t="shared" si="1"/>
        <v>0</v>
      </c>
      <c r="G25" s="15" t="str">
        <f t="shared" si="96"/>
        <v/>
      </c>
      <c r="H25" s="16">
        <f t="shared" si="97"/>
        <v>0</v>
      </c>
      <c r="I25" s="201">
        <f t="shared" si="2"/>
        <v>0</v>
      </c>
      <c r="J25" s="252" t="str">
        <f t="shared" ref="J25" si="132">IFERROR(D24/D25,"")</f>
        <v/>
      </c>
      <c r="K25" s="262" t="str">
        <f t="shared" ref="K25" si="133">IFERROR(G24/G25,"")</f>
        <v/>
      </c>
      <c r="L25" s="324" t="str">
        <f t="shared" ref="L25" si="134">IFERROR(K25/J25-1,"")</f>
        <v/>
      </c>
      <c r="M25" s="337">
        <f t="shared" ref="M25" si="135">I24+I25</f>
        <v>0</v>
      </c>
      <c r="N25" s="152"/>
      <c r="O25" s="144">
        <f t="shared" si="127"/>
        <v>0</v>
      </c>
      <c r="P25" s="37">
        <f t="shared" si="4"/>
        <v>0</v>
      </c>
      <c r="Q25" s="226">
        <f t="shared" ca="1" si="5"/>
        <v>0</v>
      </c>
      <c r="R25" s="19"/>
      <c r="S25" s="363" t="str">
        <f t="shared" si="110"/>
        <v/>
      </c>
      <c r="T25" s="20">
        <f t="shared" si="7"/>
        <v>0</v>
      </c>
      <c r="U25" s="404">
        <v>280</v>
      </c>
      <c r="V25" s="267">
        <f t="shared" ca="1" si="8"/>
        <v>0</v>
      </c>
      <c r="W25" s="364" t="str">
        <f t="shared" si="99"/>
        <v>MERV - XMEV - GFGC280.AG - 24hs</v>
      </c>
      <c r="X25" s="364" t="str">
        <f t="shared" si="120"/>
        <v>GFGC280.AG</v>
      </c>
      <c r="Y25" s="365">
        <f>IFERROR(VLOOKUP($X25,HomeBroker!$A$2:$F$368,2,0),0)</f>
        <v>0</v>
      </c>
      <c r="Z25" s="409">
        <f>IFERROR(VLOOKUP($X25,HomeBroker!$A$2:$F$368,3,0),0)</f>
        <v>0</v>
      </c>
      <c r="AA25" s="407">
        <f>IFERROR(VLOOKUP($X25,HomeBroker!$A$2:$F$396,6,0),0)</f>
        <v>0</v>
      </c>
      <c r="AB25" s="409">
        <f>IFERROR(VLOOKUP($X25,HomeBroker!$A$2:$F$368,4,0),0)</f>
        <v>0</v>
      </c>
      <c r="AC25" s="365">
        <f>IFERROR(VLOOKUP($X25,HomeBroker!$A$2:$F$368,5,0),0)</f>
        <v>0</v>
      </c>
      <c r="AD25" s="368">
        <f>IFERROR(VLOOKUP($X25,HomeBroker!$A$2:$M$396,13,0),0)</f>
        <v>0</v>
      </c>
      <c r="AE25" s="369" t="str">
        <f t="shared" si="10"/>
        <v/>
      </c>
      <c r="AF25" s="20">
        <f t="shared" si="11"/>
        <v>0</v>
      </c>
      <c r="AG25" s="404">
        <f t="shared" si="100"/>
        <v>280</v>
      </c>
      <c r="AH25" s="267">
        <f t="shared" ca="1" si="12"/>
        <v>0</v>
      </c>
      <c r="AI25" s="364" t="str">
        <f t="shared" si="101"/>
        <v>MERV - XMEV - GFGV280.AG - 24hs</v>
      </c>
      <c r="AJ25" s="364" t="str">
        <f t="shared" si="121"/>
        <v>GFGV280.AG</v>
      </c>
      <c r="AK25" s="366">
        <f>IFERROR(VLOOKUP($AJ25,HomeBroker!$A$2:$F$368,2,0),0)</f>
        <v>0</v>
      </c>
      <c r="AL25" s="409">
        <f>IFERROR(VLOOKUP($AJ25,HomeBroker!$A$2:$F$368,3,0),0)</f>
        <v>0</v>
      </c>
      <c r="AM25" s="407">
        <f>IFERROR(VLOOKUP($AJ25,HomeBroker!$A$2:$F$396,6,0),0)</f>
        <v>0</v>
      </c>
      <c r="AN25" s="409">
        <f>IFERROR(VLOOKUP($AJ25,HomeBroker!$A$2:$F$368,4,0),0)</f>
        <v>0</v>
      </c>
      <c r="AO25" s="366">
        <f>IFERROR(VLOOKUP($AJ25,HomeBroker!$A$2:$F$368,5,0),0)</f>
        <v>0</v>
      </c>
      <c r="AP25" s="368">
        <f>IFERROR(VLOOKUP($AJ25,HomeBroker!$A$2:$M$396,13,0),0)</f>
        <v>0</v>
      </c>
      <c r="AQ25" s="17"/>
      <c r="AR25" s="375"/>
      <c r="AS25" s="376" t="s">
        <v>55</v>
      </c>
      <c r="AT25" s="54"/>
      <c r="AU25" s="254"/>
      <c r="AV25" s="259"/>
      <c r="AW25" s="38">
        <f t="shared" si="14"/>
        <v>0</v>
      </c>
      <c r="AX25" s="39">
        <f t="shared" si="15"/>
        <v>0</v>
      </c>
      <c r="AY25" s="372" t="s">
        <v>56</v>
      </c>
      <c r="AZ25" s="54"/>
      <c r="BA25" s="64"/>
      <c r="BB25" s="48"/>
      <c r="BC25" s="25">
        <f t="shared" si="16"/>
        <v>0</v>
      </c>
      <c r="BD25" s="40">
        <f t="shared" si="17"/>
        <v>0</v>
      </c>
      <c r="BE25" s="373" t="s">
        <v>57</v>
      </c>
      <c r="BF25" s="54"/>
      <c r="BG25" s="48"/>
      <c r="BH25" s="28">
        <f t="shared" si="18"/>
        <v>0</v>
      </c>
      <c r="BI25" s="29">
        <f t="shared" si="19"/>
        <v>0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7"/>
      <c r="DD25" s="30">
        <f t="shared" si="20"/>
        <v>0</v>
      </c>
      <c r="DE25" s="31">
        <f t="shared" si="21"/>
        <v>0</v>
      </c>
      <c r="DF25" s="31">
        <f t="shared" si="22"/>
        <v>0</v>
      </c>
      <c r="DG25" s="31">
        <f t="shared" si="23"/>
        <v>0</v>
      </c>
      <c r="DH25" s="31">
        <f t="shared" si="24"/>
        <v>0</v>
      </c>
      <c r="DI25" s="31">
        <f t="shared" si="25"/>
        <v>0</v>
      </c>
      <c r="DJ25" s="31">
        <f t="shared" si="26"/>
        <v>0</v>
      </c>
      <c r="DK25" s="31">
        <f t="shared" si="27"/>
        <v>0</v>
      </c>
      <c r="DL25" s="31">
        <f t="shared" si="28"/>
        <v>0</v>
      </c>
      <c r="DM25" s="31">
        <f t="shared" si="29"/>
        <v>0</v>
      </c>
      <c r="DN25" s="31">
        <f t="shared" si="30"/>
        <v>0</v>
      </c>
      <c r="DO25" s="31">
        <f t="shared" si="31"/>
        <v>0</v>
      </c>
      <c r="DP25" s="31">
        <f t="shared" si="32"/>
        <v>0</v>
      </c>
      <c r="DQ25" s="31">
        <f t="shared" si="33"/>
        <v>0</v>
      </c>
      <c r="DR25" s="31">
        <f t="shared" si="34"/>
        <v>0</v>
      </c>
      <c r="DS25" s="31">
        <f t="shared" si="35"/>
        <v>0</v>
      </c>
      <c r="DT25" s="31">
        <f t="shared" si="36"/>
        <v>0</v>
      </c>
      <c r="DU25" s="31">
        <f t="shared" si="37"/>
        <v>0</v>
      </c>
      <c r="DV25" s="31">
        <f t="shared" si="38"/>
        <v>0</v>
      </c>
      <c r="DW25" s="31">
        <f t="shared" si="39"/>
        <v>0</v>
      </c>
      <c r="DX25" s="31">
        <f t="shared" si="40"/>
        <v>0</v>
      </c>
      <c r="DY25" s="31">
        <f t="shared" si="41"/>
        <v>0</v>
      </c>
      <c r="DZ25" s="31">
        <f t="shared" si="42"/>
        <v>0</v>
      </c>
      <c r="EA25" s="31">
        <f t="shared" si="43"/>
        <v>0</v>
      </c>
      <c r="EB25" s="31">
        <f t="shared" si="44"/>
        <v>0</v>
      </c>
      <c r="EC25" s="31">
        <f t="shared" si="45"/>
        <v>0</v>
      </c>
      <c r="ED25" s="31">
        <f t="shared" si="46"/>
        <v>0</v>
      </c>
      <c r="EE25" s="31">
        <f t="shared" si="47"/>
        <v>0</v>
      </c>
      <c r="EF25" s="31">
        <f t="shared" si="48"/>
        <v>0</v>
      </c>
      <c r="EG25" s="31">
        <f t="shared" si="49"/>
        <v>0</v>
      </c>
      <c r="EH25" s="31">
        <f t="shared" si="50"/>
        <v>0</v>
      </c>
      <c r="EI25" s="31">
        <f t="shared" si="51"/>
        <v>0</v>
      </c>
      <c r="EJ25" s="31">
        <f t="shared" si="52"/>
        <v>0</v>
      </c>
      <c r="EK25" s="31">
        <f t="shared" si="53"/>
        <v>0</v>
      </c>
      <c r="EL25" s="31">
        <f t="shared" si="54"/>
        <v>0</v>
      </c>
      <c r="EM25" s="31">
        <f t="shared" si="55"/>
        <v>0</v>
      </c>
      <c r="EN25" s="76"/>
      <c r="EO25" s="32">
        <f t="shared" si="56"/>
        <v>0</v>
      </c>
      <c r="EP25" s="33"/>
      <c r="EQ25" s="45"/>
      <c r="ER25" s="35"/>
      <c r="ES25" s="36">
        <f t="shared" si="57"/>
        <v>0</v>
      </c>
      <c r="ET25" s="14"/>
      <c r="EU25" s="30">
        <f t="shared" si="58"/>
        <v>0</v>
      </c>
      <c r="EV25" s="31">
        <f t="shared" ca="1" si="59"/>
        <v>0</v>
      </c>
      <c r="EW25" s="31">
        <f t="shared" ca="1" si="60"/>
        <v>0</v>
      </c>
      <c r="EX25" s="31">
        <f t="shared" ca="1" si="61"/>
        <v>0</v>
      </c>
      <c r="EY25" s="31">
        <f t="shared" ca="1" si="62"/>
        <v>0</v>
      </c>
      <c r="EZ25" s="31">
        <f t="shared" ca="1" si="63"/>
        <v>0</v>
      </c>
      <c r="FA25" s="31">
        <f t="shared" ca="1" si="64"/>
        <v>0</v>
      </c>
      <c r="FB25" s="31">
        <f t="shared" ca="1" si="65"/>
        <v>0</v>
      </c>
      <c r="FC25" s="31">
        <f t="shared" ca="1" si="66"/>
        <v>0</v>
      </c>
      <c r="FD25" s="31">
        <f t="shared" ca="1" si="67"/>
        <v>0</v>
      </c>
      <c r="FE25" s="31">
        <f t="shared" ca="1" si="68"/>
        <v>0</v>
      </c>
      <c r="FF25" s="31">
        <f t="shared" ca="1" si="69"/>
        <v>0</v>
      </c>
      <c r="FG25" s="31">
        <f t="shared" ca="1" si="70"/>
        <v>0</v>
      </c>
      <c r="FH25" s="31">
        <f t="shared" ca="1" si="71"/>
        <v>0</v>
      </c>
      <c r="FI25" s="31">
        <f t="shared" ca="1" si="72"/>
        <v>0</v>
      </c>
      <c r="FJ25" s="31">
        <f t="shared" ca="1" si="73"/>
        <v>0</v>
      </c>
      <c r="FK25" s="31">
        <f t="shared" ca="1" si="74"/>
        <v>0</v>
      </c>
      <c r="FL25" s="31">
        <f t="shared" ca="1" si="75"/>
        <v>0</v>
      </c>
      <c r="FM25" s="31">
        <f t="shared" ca="1" si="76"/>
        <v>0</v>
      </c>
      <c r="FN25" s="31">
        <f t="shared" ca="1" si="77"/>
        <v>0</v>
      </c>
      <c r="FO25" s="31">
        <f t="shared" ca="1" si="78"/>
        <v>0</v>
      </c>
      <c r="FP25" s="31">
        <f t="shared" ca="1" si="79"/>
        <v>0</v>
      </c>
      <c r="FQ25" s="31">
        <f t="shared" ca="1" si="80"/>
        <v>0</v>
      </c>
      <c r="FR25" s="31">
        <f t="shared" ca="1" si="81"/>
        <v>0</v>
      </c>
      <c r="FS25" s="31">
        <f t="shared" ca="1" si="82"/>
        <v>0</v>
      </c>
      <c r="FT25" s="31">
        <f t="shared" ca="1" si="83"/>
        <v>0</v>
      </c>
      <c r="FU25" s="31">
        <f t="shared" ca="1" si="84"/>
        <v>0</v>
      </c>
      <c r="FV25" s="31">
        <f t="shared" ca="1" si="85"/>
        <v>0</v>
      </c>
      <c r="FW25" s="31">
        <f t="shared" ca="1" si="86"/>
        <v>0</v>
      </c>
      <c r="FX25" s="31">
        <f t="shared" ca="1" si="87"/>
        <v>0</v>
      </c>
      <c r="FY25" s="31">
        <f t="shared" ca="1" si="88"/>
        <v>0</v>
      </c>
      <c r="FZ25" s="31">
        <f t="shared" ca="1" si="89"/>
        <v>0</v>
      </c>
      <c r="GA25" s="31">
        <f t="shared" ca="1" si="90"/>
        <v>0</v>
      </c>
      <c r="GB25" s="31">
        <f t="shared" ca="1" si="91"/>
        <v>0</v>
      </c>
      <c r="GC25" s="31">
        <f t="shared" ca="1" si="92"/>
        <v>0</v>
      </c>
      <c r="GD25" s="31">
        <f t="shared" ca="1" si="93"/>
        <v>0</v>
      </c>
      <c r="GE25" s="76"/>
      <c r="GF25" s="32">
        <f t="shared" ca="1" si="94"/>
        <v>0</v>
      </c>
      <c r="GG25" s="33"/>
      <c r="GH25" s="45"/>
      <c r="GI25" s="35"/>
      <c r="GJ25" s="36">
        <f t="shared" ca="1" si="95"/>
        <v>0</v>
      </c>
      <c r="GK25" s="14"/>
      <c r="GL25" s="14"/>
      <c r="GM25" s="14"/>
      <c r="GN25" s="14"/>
      <c r="GO25" s="14"/>
      <c r="GP25" s="14"/>
      <c r="GQ25" s="14"/>
      <c r="GR25" s="14"/>
      <c r="GS25" s="14"/>
    </row>
    <row r="26" spans="1:201" x14ac:dyDescent="0.2">
      <c r="A26" s="377" t="s">
        <v>242</v>
      </c>
      <c r="B26" s="46"/>
      <c r="C26" s="334"/>
      <c r="D26" s="347"/>
      <c r="E26" s="271">
        <f t="shared" si="0"/>
        <v>0</v>
      </c>
      <c r="F26" s="284">
        <f t="shared" si="1"/>
        <v>0</v>
      </c>
      <c r="G26" s="15" t="str">
        <f t="shared" si="96"/>
        <v/>
      </c>
      <c r="H26" s="16">
        <f t="shared" si="97"/>
        <v>0</v>
      </c>
      <c r="I26" s="201">
        <f t="shared" si="2"/>
        <v>0</v>
      </c>
      <c r="J26" s="251"/>
      <c r="K26" s="121"/>
      <c r="L26" s="323"/>
      <c r="M26" s="323"/>
      <c r="N26" s="152"/>
      <c r="O26" s="144">
        <f t="shared" si="127"/>
        <v>0</v>
      </c>
      <c r="P26" s="37">
        <f t="shared" si="4"/>
        <v>0</v>
      </c>
      <c r="Q26" s="226">
        <f t="shared" ca="1" si="5"/>
        <v>0</v>
      </c>
      <c r="R26" s="19"/>
      <c r="S26" s="363" t="str">
        <f t="shared" si="110"/>
        <v/>
      </c>
      <c r="T26" s="20">
        <f t="shared" si="7"/>
        <v>0</v>
      </c>
      <c r="U26" s="404">
        <v>290</v>
      </c>
      <c r="V26" s="267">
        <f t="shared" ca="1" si="8"/>
        <v>0</v>
      </c>
      <c r="W26" s="364" t="str">
        <f t="shared" si="99"/>
        <v>MERV - XMEV - GFGC290.AG - 24hs</v>
      </c>
      <c r="X26" s="364" t="str">
        <f t="shared" si="120"/>
        <v>GFGC290.AG</v>
      </c>
      <c r="Y26" s="365">
        <f>IFERROR(VLOOKUP($X26,HomeBroker!$A$2:$F$368,2,0),0)</f>
        <v>0</v>
      </c>
      <c r="Z26" s="409">
        <f>IFERROR(VLOOKUP($X26,HomeBroker!$A$2:$F$368,3,0),0)</f>
        <v>0</v>
      </c>
      <c r="AA26" s="407">
        <f>IFERROR(VLOOKUP($X26,HomeBroker!$A$2:$F$396,6,0),0)</f>
        <v>0</v>
      </c>
      <c r="AB26" s="409">
        <f>IFERROR(VLOOKUP($X26,HomeBroker!$A$2:$F$368,4,0),0)</f>
        <v>0</v>
      </c>
      <c r="AC26" s="365">
        <f>IFERROR(VLOOKUP($X26,HomeBroker!$A$2:$F$368,5,0),0)</f>
        <v>0</v>
      </c>
      <c r="AD26" s="368">
        <f>IFERROR(VLOOKUP($X26,HomeBroker!$A$2:$M$396,13,0),0)</f>
        <v>0</v>
      </c>
      <c r="AE26" s="369" t="str">
        <f t="shared" si="10"/>
        <v/>
      </c>
      <c r="AF26" s="20">
        <f t="shared" si="11"/>
        <v>0</v>
      </c>
      <c r="AG26" s="404">
        <f t="shared" si="100"/>
        <v>290</v>
      </c>
      <c r="AH26" s="267">
        <f t="shared" ca="1" si="12"/>
        <v>0</v>
      </c>
      <c r="AI26" s="364" t="str">
        <f t="shared" si="101"/>
        <v>MERV - XMEV - GFGV290.AG - 24hs</v>
      </c>
      <c r="AJ26" s="364" t="str">
        <f t="shared" si="121"/>
        <v>GFGV290.AG</v>
      </c>
      <c r="AK26" s="366">
        <f>IFERROR(VLOOKUP($AJ26,HomeBroker!$A$2:$F$368,2,0),0)</f>
        <v>0</v>
      </c>
      <c r="AL26" s="409">
        <f>IFERROR(VLOOKUP($AJ26,HomeBroker!$A$2:$F$368,3,0),0)</f>
        <v>0</v>
      </c>
      <c r="AM26" s="407">
        <f>IFERROR(VLOOKUP($AJ26,HomeBroker!$A$2:$F$396,6,0),0)</f>
        <v>0</v>
      </c>
      <c r="AN26" s="409">
        <f>IFERROR(VLOOKUP($AJ26,HomeBroker!$A$2:$F$368,4,0),0)</f>
        <v>0</v>
      </c>
      <c r="AO26" s="366">
        <f>IFERROR(VLOOKUP($AJ26,HomeBroker!$A$2:$F$368,5,0),0)</f>
        <v>0</v>
      </c>
      <c r="AP26" s="368">
        <f>IFERROR(VLOOKUP($AJ26,HomeBroker!$A$2:$M$396,13,0),0)</f>
        <v>0</v>
      </c>
      <c r="AQ26" s="17"/>
      <c r="AR26" s="375"/>
      <c r="AS26" s="376" t="s">
        <v>55</v>
      </c>
      <c r="AT26" s="54"/>
      <c r="AU26" s="254"/>
      <c r="AV26" s="259"/>
      <c r="AW26" s="38">
        <f t="shared" si="14"/>
        <v>0</v>
      </c>
      <c r="AX26" s="39">
        <f t="shared" si="15"/>
        <v>0</v>
      </c>
      <c r="AY26" s="372" t="s">
        <v>56</v>
      </c>
      <c r="AZ26" s="54"/>
      <c r="BA26" s="64"/>
      <c r="BB26" s="48"/>
      <c r="BC26" s="25">
        <f t="shared" si="16"/>
        <v>0</v>
      </c>
      <c r="BD26" s="40">
        <f t="shared" si="17"/>
        <v>0</v>
      </c>
      <c r="BE26" s="373" t="s">
        <v>57</v>
      </c>
      <c r="BF26" s="54"/>
      <c r="BG26" s="48"/>
      <c r="BH26" s="28">
        <f t="shared" si="18"/>
        <v>0</v>
      </c>
      <c r="BI26" s="29">
        <f t="shared" si="19"/>
        <v>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17"/>
      <c r="DD26" s="30">
        <f t="shared" si="20"/>
        <v>0</v>
      </c>
      <c r="DE26" s="31">
        <f t="shared" si="21"/>
        <v>0</v>
      </c>
      <c r="DF26" s="31">
        <f t="shared" si="22"/>
        <v>0</v>
      </c>
      <c r="DG26" s="31">
        <f t="shared" si="23"/>
        <v>0</v>
      </c>
      <c r="DH26" s="31">
        <f t="shared" si="24"/>
        <v>0</v>
      </c>
      <c r="DI26" s="31">
        <f t="shared" si="25"/>
        <v>0</v>
      </c>
      <c r="DJ26" s="31">
        <f t="shared" si="26"/>
        <v>0</v>
      </c>
      <c r="DK26" s="31">
        <f t="shared" si="27"/>
        <v>0</v>
      </c>
      <c r="DL26" s="31">
        <f t="shared" si="28"/>
        <v>0</v>
      </c>
      <c r="DM26" s="31">
        <f t="shared" si="29"/>
        <v>0</v>
      </c>
      <c r="DN26" s="31">
        <f t="shared" si="30"/>
        <v>0</v>
      </c>
      <c r="DO26" s="31">
        <f t="shared" si="31"/>
        <v>0</v>
      </c>
      <c r="DP26" s="31">
        <f t="shared" si="32"/>
        <v>0</v>
      </c>
      <c r="DQ26" s="31">
        <f t="shared" si="33"/>
        <v>0</v>
      </c>
      <c r="DR26" s="31">
        <f t="shared" si="34"/>
        <v>0</v>
      </c>
      <c r="DS26" s="31">
        <f t="shared" si="35"/>
        <v>0</v>
      </c>
      <c r="DT26" s="31">
        <f t="shared" si="36"/>
        <v>0</v>
      </c>
      <c r="DU26" s="31">
        <f t="shared" si="37"/>
        <v>0</v>
      </c>
      <c r="DV26" s="31">
        <f t="shared" si="38"/>
        <v>0</v>
      </c>
      <c r="DW26" s="31">
        <f t="shared" si="39"/>
        <v>0</v>
      </c>
      <c r="DX26" s="31">
        <f t="shared" si="40"/>
        <v>0</v>
      </c>
      <c r="DY26" s="31">
        <f t="shared" si="41"/>
        <v>0</v>
      </c>
      <c r="DZ26" s="31">
        <f t="shared" si="42"/>
        <v>0</v>
      </c>
      <c r="EA26" s="31">
        <f t="shared" si="43"/>
        <v>0</v>
      </c>
      <c r="EB26" s="31">
        <f t="shared" si="44"/>
        <v>0</v>
      </c>
      <c r="EC26" s="31">
        <f t="shared" si="45"/>
        <v>0</v>
      </c>
      <c r="ED26" s="31">
        <f t="shared" si="46"/>
        <v>0</v>
      </c>
      <c r="EE26" s="31">
        <f t="shared" si="47"/>
        <v>0</v>
      </c>
      <c r="EF26" s="31">
        <f t="shared" si="48"/>
        <v>0</v>
      </c>
      <c r="EG26" s="31">
        <f t="shared" si="49"/>
        <v>0</v>
      </c>
      <c r="EH26" s="31">
        <f t="shared" si="50"/>
        <v>0</v>
      </c>
      <c r="EI26" s="31">
        <f t="shared" si="51"/>
        <v>0</v>
      </c>
      <c r="EJ26" s="31">
        <f t="shared" si="52"/>
        <v>0</v>
      </c>
      <c r="EK26" s="31">
        <f t="shared" si="53"/>
        <v>0</v>
      </c>
      <c r="EL26" s="31">
        <f t="shared" si="54"/>
        <v>0</v>
      </c>
      <c r="EM26" s="31">
        <f t="shared" si="55"/>
        <v>0</v>
      </c>
      <c r="EN26" s="76"/>
      <c r="EO26" s="32">
        <f t="shared" si="56"/>
        <v>0</v>
      </c>
      <c r="EP26" s="33"/>
      <c r="EQ26" s="45"/>
      <c r="ER26" s="35"/>
      <c r="ES26" s="36">
        <f t="shared" si="57"/>
        <v>0</v>
      </c>
      <c r="ET26" s="14"/>
      <c r="EU26" s="30">
        <f t="shared" si="58"/>
        <v>0</v>
      </c>
      <c r="EV26" s="31">
        <f t="shared" ca="1" si="59"/>
        <v>0</v>
      </c>
      <c r="EW26" s="31">
        <f t="shared" ca="1" si="60"/>
        <v>0</v>
      </c>
      <c r="EX26" s="31">
        <f t="shared" ca="1" si="61"/>
        <v>0</v>
      </c>
      <c r="EY26" s="31">
        <f t="shared" ca="1" si="62"/>
        <v>0</v>
      </c>
      <c r="EZ26" s="31">
        <f t="shared" ca="1" si="63"/>
        <v>0</v>
      </c>
      <c r="FA26" s="31">
        <f t="shared" ca="1" si="64"/>
        <v>0</v>
      </c>
      <c r="FB26" s="31">
        <f t="shared" ca="1" si="65"/>
        <v>0</v>
      </c>
      <c r="FC26" s="31">
        <f t="shared" ca="1" si="66"/>
        <v>0</v>
      </c>
      <c r="FD26" s="31">
        <f t="shared" ca="1" si="67"/>
        <v>0</v>
      </c>
      <c r="FE26" s="31">
        <f t="shared" ca="1" si="68"/>
        <v>0</v>
      </c>
      <c r="FF26" s="31">
        <f t="shared" ca="1" si="69"/>
        <v>0</v>
      </c>
      <c r="FG26" s="31">
        <f t="shared" ca="1" si="70"/>
        <v>0</v>
      </c>
      <c r="FH26" s="31">
        <f t="shared" ca="1" si="71"/>
        <v>0</v>
      </c>
      <c r="FI26" s="31">
        <f t="shared" ca="1" si="72"/>
        <v>0</v>
      </c>
      <c r="FJ26" s="31">
        <f t="shared" ca="1" si="73"/>
        <v>0</v>
      </c>
      <c r="FK26" s="31">
        <f t="shared" ca="1" si="74"/>
        <v>0</v>
      </c>
      <c r="FL26" s="31">
        <f t="shared" ca="1" si="75"/>
        <v>0</v>
      </c>
      <c r="FM26" s="31">
        <f t="shared" ca="1" si="76"/>
        <v>0</v>
      </c>
      <c r="FN26" s="31">
        <f t="shared" ca="1" si="77"/>
        <v>0</v>
      </c>
      <c r="FO26" s="31">
        <f t="shared" ca="1" si="78"/>
        <v>0</v>
      </c>
      <c r="FP26" s="31">
        <f t="shared" ca="1" si="79"/>
        <v>0</v>
      </c>
      <c r="FQ26" s="31">
        <f t="shared" ca="1" si="80"/>
        <v>0</v>
      </c>
      <c r="FR26" s="31">
        <f t="shared" ca="1" si="81"/>
        <v>0</v>
      </c>
      <c r="FS26" s="31">
        <f t="shared" ca="1" si="82"/>
        <v>0</v>
      </c>
      <c r="FT26" s="31">
        <f t="shared" ca="1" si="83"/>
        <v>0</v>
      </c>
      <c r="FU26" s="31">
        <f t="shared" ca="1" si="84"/>
        <v>0</v>
      </c>
      <c r="FV26" s="31">
        <f t="shared" ca="1" si="85"/>
        <v>0</v>
      </c>
      <c r="FW26" s="31">
        <f t="shared" ca="1" si="86"/>
        <v>0</v>
      </c>
      <c r="FX26" s="31">
        <f t="shared" ca="1" si="87"/>
        <v>0</v>
      </c>
      <c r="FY26" s="31">
        <f t="shared" ca="1" si="88"/>
        <v>0</v>
      </c>
      <c r="FZ26" s="31">
        <f t="shared" ca="1" si="89"/>
        <v>0</v>
      </c>
      <c r="GA26" s="31">
        <f t="shared" ca="1" si="90"/>
        <v>0</v>
      </c>
      <c r="GB26" s="31">
        <f t="shared" ca="1" si="91"/>
        <v>0</v>
      </c>
      <c r="GC26" s="31">
        <f t="shared" ca="1" si="92"/>
        <v>0</v>
      </c>
      <c r="GD26" s="31">
        <f t="shared" ca="1" si="93"/>
        <v>0</v>
      </c>
      <c r="GE26" s="76"/>
      <c r="GF26" s="32">
        <f t="shared" ca="1" si="94"/>
        <v>0</v>
      </c>
      <c r="GG26" s="33"/>
      <c r="GH26" s="45"/>
      <c r="GI26" s="35"/>
      <c r="GJ26" s="36">
        <f t="shared" ca="1" si="95"/>
        <v>0</v>
      </c>
      <c r="GK26" s="14"/>
      <c r="GL26" s="14"/>
      <c r="GM26" s="14"/>
      <c r="GN26" s="14"/>
      <c r="GO26" s="14"/>
      <c r="GP26" s="14"/>
      <c r="GQ26" s="14"/>
      <c r="GR26" s="14"/>
      <c r="GS26" s="14"/>
    </row>
    <row r="27" spans="1:201" x14ac:dyDescent="0.2">
      <c r="A27" s="362" t="s">
        <v>243</v>
      </c>
      <c r="B27" s="328"/>
      <c r="C27" s="334"/>
      <c r="D27" s="347"/>
      <c r="E27" s="271">
        <f t="shared" si="0"/>
        <v>0</v>
      </c>
      <c r="F27" s="284">
        <f t="shared" si="1"/>
        <v>0</v>
      </c>
      <c r="G27" s="15" t="str">
        <f t="shared" si="96"/>
        <v/>
      </c>
      <c r="H27" s="16">
        <f t="shared" si="97"/>
        <v>0</v>
      </c>
      <c r="I27" s="201">
        <f t="shared" si="2"/>
        <v>0</v>
      </c>
      <c r="J27" s="251"/>
      <c r="K27" s="121"/>
      <c r="L27" s="323"/>
      <c r="M27" s="323"/>
      <c r="N27" s="152"/>
      <c r="O27" s="144">
        <f t="shared" si="127"/>
        <v>0</v>
      </c>
      <c r="P27" s="53">
        <f t="shared" si="4"/>
        <v>0</v>
      </c>
      <c r="Q27" s="227">
        <f t="shared" ca="1" si="5"/>
        <v>0</v>
      </c>
      <c r="R27" s="19"/>
      <c r="S27" s="363" t="str">
        <f t="shared" si="110"/>
        <v/>
      </c>
      <c r="T27" s="20">
        <f t="shared" si="7"/>
        <v>0</v>
      </c>
      <c r="U27" s="404">
        <v>29254</v>
      </c>
      <c r="V27" s="267">
        <f t="shared" ca="1" si="8"/>
        <v>0</v>
      </c>
      <c r="W27" s="364" t="str">
        <f t="shared" si="99"/>
        <v>MERV - XMEV - GFGC29254A - 24hs</v>
      </c>
      <c r="X27" s="364" t="str">
        <f t="shared" si="120"/>
        <v>GFGC29254G</v>
      </c>
      <c r="Y27" s="365">
        <f>IFERROR(VLOOKUP($X27,HomeBroker!$A$2:$F$368,2,0),0)</f>
        <v>0</v>
      </c>
      <c r="Z27" s="409">
        <f>IFERROR(VLOOKUP($X27,HomeBroker!$A$2:$F$368,3,0),0)</f>
        <v>0</v>
      </c>
      <c r="AA27" s="407">
        <f>IFERROR(VLOOKUP($X27,HomeBroker!$A$2:$F$396,6,0),0)</f>
        <v>0</v>
      </c>
      <c r="AB27" s="409">
        <f>IFERROR(VLOOKUP($X27,HomeBroker!$A$2:$F$368,4,0),0)</f>
        <v>0</v>
      </c>
      <c r="AC27" s="365">
        <f>IFERROR(VLOOKUP($X27,HomeBroker!$A$2:$F$368,5,0),0)</f>
        <v>0</v>
      </c>
      <c r="AD27" s="368">
        <f>IFERROR(VLOOKUP($X27,HomeBroker!$A$2:$M$396,13,0),0)</f>
        <v>0</v>
      </c>
      <c r="AE27" s="369" t="str">
        <f t="shared" si="10"/>
        <v/>
      </c>
      <c r="AF27" s="20">
        <f t="shared" si="11"/>
        <v>0</v>
      </c>
      <c r="AG27" s="404">
        <f t="shared" si="100"/>
        <v>29254</v>
      </c>
      <c r="AH27" s="267">
        <f t="shared" ca="1" si="12"/>
        <v>0</v>
      </c>
      <c r="AI27" s="364" t="str">
        <f t="shared" si="101"/>
        <v>MERV - XMEV - GFGV29254A - 24hs</v>
      </c>
      <c r="AJ27" s="364" t="str">
        <f t="shared" si="121"/>
        <v>GFGV29254G</v>
      </c>
      <c r="AK27" s="366">
        <f>IFERROR(VLOOKUP($AJ27,HomeBroker!$A$2:$F$368,2,0),0)</f>
        <v>0</v>
      </c>
      <c r="AL27" s="409">
        <f>IFERROR(VLOOKUP($AJ27,HomeBroker!$A$2:$F$368,3,0),0)</f>
        <v>0</v>
      </c>
      <c r="AM27" s="407">
        <f>IFERROR(VLOOKUP($AJ27,HomeBroker!$A$2:$F$396,6,0),0)</f>
        <v>0</v>
      </c>
      <c r="AN27" s="409">
        <f>IFERROR(VLOOKUP($AJ27,HomeBroker!$A$2:$F$368,4,0),0)</f>
        <v>0</v>
      </c>
      <c r="AO27" s="366">
        <f>IFERROR(VLOOKUP($AJ27,HomeBroker!$A$2:$F$368,5,0),0)</f>
        <v>0</v>
      </c>
      <c r="AP27" s="368">
        <f>IFERROR(VLOOKUP($AJ27,HomeBroker!$A$2:$M$396,13,0),0)</f>
        <v>0</v>
      </c>
      <c r="AQ27" s="17"/>
      <c r="AR27" s="375"/>
      <c r="AS27" s="376" t="s">
        <v>55</v>
      </c>
      <c r="AT27" s="54"/>
      <c r="AU27" s="254"/>
      <c r="AV27" s="259"/>
      <c r="AW27" s="38">
        <f t="shared" si="14"/>
        <v>0</v>
      </c>
      <c r="AX27" s="39">
        <f t="shared" si="15"/>
        <v>0</v>
      </c>
      <c r="AY27" s="372" t="s">
        <v>56</v>
      </c>
      <c r="AZ27" s="54"/>
      <c r="BA27" s="64"/>
      <c r="BB27" s="48"/>
      <c r="BC27" s="25">
        <f t="shared" si="16"/>
        <v>0</v>
      </c>
      <c r="BD27" s="40">
        <f t="shared" si="17"/>
        <v>0</v>
      </c>
      <c r="BE27" s="373" t="s">
        <v>57</v>
      </c>
      <c r="BF27" s="54"/>
      <c r="BG27" s="48"/>
      <c r="BH27" s="28">
        <f t="shared" si="18"/>
        <v>0</v>
      </c>
      <c r="BI27" s="29">
        <f t="shared" si="19"/>
        <v>0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17"/>
      <c r="DD27" s="30">
        <f t="shared" si="20"/>
        <v>0</v>
      </c>
      <c r="DE27" s="31">
        <f t="shared" si="21"/>
        <v>0</v>
      </c>
      <c r="DF27" s="31">
        <f t="shared" si="22"/>
        <v>0</v>
      </c>
      <c r="DG27" s="31">
        <f t="shared" si="23"/>
        <v>0</v>
      </c>
      <c r="DH27" s="31">
        <f t="shared" si="24"/>
        <v>0</v>
      </c>
      <c r="DI27" s="31">
        <f t="shared" si="25"/>
        <v>0</v>
      </c>
      <c r="DJ27" s="31">
        <f t="shared" si="26"/>
        <v>0</v>
      </c>
      <c r="DK27" s="31">
        <f t="shared" si="27"/>
        <v>0</v>
      </c>
      <c r="DL27" s="31">
        <f t="shared" si="28"/>
        <v>0</v>
      </c>
      <c r="DM27" s="31">
        <f t="shared" si="29"/>
        <v>0</v>
      </c>
      <c r="DN27" s="31">
        <f t="shared" si="30"/>
        <v>0</v>
      </c>
      <c r="DO27" s="31">
        <f t="shared" si="31"/>
        <v>0</v>
      </c>
      <c r="DP27" s="31">
        <f t="shared" si="32"/>
        <v>0</v>
      </c>
      <c r="DQ27" s="31">
        <f t="shared" si="33"/>
        <v>0</v>
      </c>
      <c r="DR27" s="31">
        <f t="shared" si="34"/>
        <v>0</v>
      </c>
      <c r="DS27" s="31">
        <f t="shared" si="35"/>
        <v>0</v>
      </c>
      <c r="DT27" s="31">
        <f t="shared" si="36"/>
        <v>0</v>
      </c>
      <c r="DU27" s="31">
        <f t="shared" si="37"/>
        <v>0</v>
      </c>
      <c r="DV27" s="31">
        <f t="shared" si="38"/>
        <v>0</v>
      </c>
      <c r="DW27" s="31">
        <f t="shared" si="39"/>
        <v>0</v>
      </c>
      <c r="DX27" s="31">
        <f t="shared" si="40"/>
        <v>0</v>
      </c>
      <c r="DY27" s="31">
        <f t="shared" si="41"/>
        <v>0</v>
      </c>
      <c r="DZ27" s="31">
        <f t="shared" si="42"/>
        <v>0</v>
      </c>
      <c r="EA27" s="31">
        <f t="shared" si="43"/>
        <v>0</v>
      </c>
      <c r="EB27" s="31">
        <f t="shared" si="44"/>
        <v>0</v>
      </c>
      <c r="EC27" s="31">
        <f t="shared" si="45"/>
        <v>0</v>
      </c>
      <c r="ED27" s="31">
        <f t="shared" si="46"/>
        <v>0</v>
      </c>
      <c r="EE27" s="31">
        <f t="shared" si="47"/>
        <v>0</v>
      </c>
      <c r="EF27" s="31">
        <f t="shared" si="48"/>
        <v>0</v>
      </c>
      <c r="EG27" s="31">
        <f t="shared" si="49"/>
        <v>0</v>
      </c>
      <c r="EH27" s="31">
        <f t="shared" si="50"/>
        <v>0</v>
      </c>
      <c r="EI27" s="31">
        <f t="shared" si="51"/>
        <v>0</v>
      </c>
      <c r="EJ27" s="31">
        <f t="shared" si="52"/>
        <v>0</v>
      </c>
      <c r="EK27" s="31">
        <f t="shared" si="53"/>
        <v>0</v>
      </c>
      <c r="EL27" s="31">
        <f t="shared" si="54"/>
        <v>0</v>
      </c>
      <c r="EM27" s="31">
        <f t="shared" si="55"/>
        <v>0</v>
      </c>
      <c r="EN27" s="76"/>
      <c r="EO27" s="32">
        <f t="shared" si="56"/>
        <v>0</v>
      </c>
      <c r="EP27" s="33"/>
      <c r="EQ27" s="45"/>
      <c r="ER27" s="35"/>
      <c r="ES27" s="36">
        <f t="shared" si="57"/>
        <v>0</v>
      </c>
      <c r="ET27" s="14"/>
      <c r="EU27" s="30">
        <f t="shared" si="58"/>
        <v>0</v>
      </c>
      <c r="EV27" s="31">
        <f t="shared" ca="1" si="59"/>
        <v>0</v>
      </c>
      <c r="EW27" s="31">
        <f t="shared" ca="1" si="60"/>
        <v>0</v>
      </c>
      <c r="EX27" s="31">
        <f t="shared" ca="1" si="61"/>
        <v>0</v>
      </c>
      <c r="EY27" s="31">
        <f t="shared" ca="1" si="62"/>
        <v>0</v>
      </c>
      <c r="EZ27" s="31">
        <f t="shared" ca="1" si="63"/>
        <v>0</v>
      </c>
      <c r="FA27" s="31">
        <f t="shared" ca="1" si="64"/>
        <v>0</v>
      </c>
      <c r="FB27" s="31">
        <f t="shared" ca="1" si="65"/>
        <v>0</v>
      </c>
      <c r="FC27" s="31">
        <f t="shared" ca="1" si="66"/>
        <v>0</v>
      </c>
      <c r="FD27" s="31">
        <f t="shared" ca="1" si="67"/>
        <v>0</v>
      </c>
      <c r="FE27" s="31">
        <f t="shared" ca="1" si="68"/>
        <v>0</v>
      </c>
      <c r="FF27" s="31">
        <f t="shared" ca="1" si="69"/>
        <v>0</v>
      </c>
      <c r="FG27" s="31">
        <f t="shared" ca="1" si="70"/>
        <v>0</v>
      </c>
      <c r="FH27" s="31">
        <f t="shared" ca="1" si="71"/>
        <v>0</v>
      </c>
      <c r="FI27" s="31">
        <f t="shared" ca="1" si="72"/>
        <v>0</v>
      </c>
      <c r="FJ27" s="31">
        <f t="shared" ca="1" si="73"/>
        <v>0</v>
      </c>
      <c r="FK27" s="31">
        <f t="shared" ca="1" si="74"/>
        <v>0</v>
      </c>
      <c r="FL27" s="31">
        <f t="shared" ca="1" si="75"/>
        <v>0</v>
      </c>
      <c r="FM27" s="31">
        <f t="shared" ca="1" si="76"/>
        <v>0</v>
      </c>
      <c r="FN27" s="31">
        <f t="shared" ca="1" si="77"/>
        <v>0</v>
      </c>
      <c r="FO27" s="31">
        <f t="shared" ca="1" si="78"/>
        <v>0</v>
      </c>
      <c r="FP27" s="31">
        <f t="shared" ca="1" si="79"/>
        <v>0</v>
      </c>
      <c r="FQ27" s="31">
        <f t="shared" ca="1" si="80"/>
        <v>0</v>
      </c>
      <c r="FR27" s="31">
        <f t="shared" ca="1" si="81"/>
        <v>0</v>
      </c>
      <c r="FS27" s="31">
        <f t="shared" ca="1" si="82"/>
        <v>0</v>
      </c>
      <c r="FT27" s="31">
        <f t="shared" ca="1" si="83"/>
        <v>0</v>
      </c>
      <c r="FU27" s="31">
        <f t="shared" ca="1" si="84"/>
        <v>0</v>
      </c>
      <c r="FV27" s="31">
        <f t="shared" ca="1" si="85"/>
        <v>0</v>
      </c>
      <c r="FW27" s="31">
        <f t="shared" ca="1" si="86"/>
        <v>0</v>
      </c>
      <c r="FX27" s="31">
        <f t="shared" ca="1" si="87"/>
        <v>0</v>
      </c>
      <c r="FY27" s="31">
        <f t="shared" ca="1" si="88"/>
        <v>0</v>
      </c>
      <c r="FZ27" s="31">
        <f t="shared" ca="1" si="89"/>
        <v>0</v>
      </c>
      <c r="GA27" s="31">
        <f t="shared" ca="1" si="90"/>
        <v>0</v>
      </c>
      <c r="GB27" s="31">
        <f t="shared" ca="1" si="91"/>
        <v>0</v>
      </c>
      <c r="GC27" s="31">
        <f t="shared" ca="1" si="92"/>
        <v>0</v>
      </c>
      <c r="GD27" s="31">
        <f t="shared" ca="1" si="93"/>
        <v>0</v>
      </c>
      <c r="GE27" s="76"/>
      <c r="GF27" s="32">
        <f t="shared" ca="1" si="94"/>
        <v>0</v>
      </c>
      <c r="GG27" s="33"/>
      <c r="GH27" s="45"/>
      <c r="GI27" s="35"/>
      <c r="GJ27" s="36">
        <f t="shared" ca="1" si="95"/>
        <v>0</v>
      </c>
      <c r="GK27" s="14"/>
      <c r="GL27" s="14"/>
      <c r="GM27" s="14"/>
      <c r="GN27" s="14"/>
      <c r="GO27" s="14"/>
      <c r="GP27" s="14"/>
      <c r="GQ27" s="14"/>
      <c r="GR27" s="14"/>
      <c r="GS27" s="14"/>
    </row>
    <row r="28" spans="1:201" x14ac:dyDescent="0.2">
      <c r="A28" s="374" t="s">
        <v>244</v>
      </c>
      <c r="B28" s="46"/>
      <c r="C28" s="334"/>
      <c r="D28" s="347"/>
      <c r="E28" s="271">
        <f t="shared" si="0"/>
        <v>0</v>
      </c>
      <c r="F28" s="284">
        <f t="shared" si="1"/>
        <v>0</v>
      </c>
      <c r="G28" s="15" t="str">
        <f t="shared" si="96"/>
        <v/>
      </c>
      <c r="H28" s="16">
        <f t="shared" si="97"/>
        <v>0</v>
      </c>
      <c r="I28" s="201">
        <f t="shared" si="2"/>
        <v>0</v>
      </c>
      <c r="J28" s="252" t="str">
        <f t="shared" ref="J28" si="136">IFERROR(D27/D28,"")</f>
        <v/>
      </c>
      <c r="K28" s="262" t="str">
        <f t="shared" ref="K28" si="137">IFERROR(G27/G28,"")</f>
        <v/>
      </c>
      <c r="L28" s="324" t="str">
        <f t="shared" ref="L28" si="138">IFERROR(K28/J28-1,"")</f>
        <v/>
      </c>
      <c r="M28" s="337">
        <f t="shared" ref="M28" si="139">I27+I28</f>
        <v>0</v>
      </c>
      <c r="N28" s="153"/>
      <c r="O28" s="144">
        <f t="shared" si="127"/>
        <v>0</v>
      </c>
      <c r="P28" s="37">
        <f t="shared" si="4"/>
        <v>0</v>
      </c>
      <c r="Q28" s="226">
        <f t="shared" ca="1" si="5"/>
        <v>0</v>
      </c>
      <c r="R28" s="19"/>
      <c r="S28" s="363" t="str">
        <f t="shared" si="110"/>
        <v/>
      </c>
      <c r="T28" s="20">
        <f t="shared" si="7"/>
        <v>0</v>
      </c>
      <c r="U28" s="404">
        <v>310</v>
      </c>
      <c r="V28" s="267">
        <f t="shared" ca="1" si="8"/>
        <v>0</v>
      </c>
      <c r="W28" s="364" t="str">
        <f t="shared" si="99"/>
        <v>MERV - XMEV - GFGC310.AG - 24hs</v>
      </c>
      <c r="X28" s="364" t="str">
        <f t="shared" si="120"/>
        <v>GFGC310.AG</v>
      </c>
      <c r="Y28" s="365">
        <f>IFERROR(VLOOKUP($X28,HomeBroker!$A$2:$F$368,2,0),0)</f>
        <v>0</v>
      </c>
      <c r="Z28" s="409">
        <f>IFERROR(VLOOKUP($X28,HomeBroker!$A$2:$F$368,3,0),0)</f>
        <v>0</v>
      </c>
      <c r="AA28" s="407">
        <f>IFERROR(VLOOKUP($X28,HomeBroker!$A$2:$F$396,6,0),0)</f>
        <v>0</v>
      </c>
      <c r="AB28" s="409">
        <f>IFERROR(VLOOKUP($X28,HomeBroker!$A$2:$F$368,4,0),0)</f>
        <v>0</v>
      </c>
      <c r="AC28" s="365">
        <f>IFERROR(VLOOKUP($X28,HomeBroker!$A$2:$F$368,5,0),0)</f>
        <v>0</v>
      </c>
      <c r="AD28" s="368">
        <f>IFERROR(VLOOKUP($X28,HomeBroker!$A$2:$M$396,13,0),0)</f>
        <v>0</v>
      </c>
      <c r="AE28" s="369" t="str">
        <f t="shared" si="10"/>
        <v/>
      </c>
      <c r="AF28" s="20">
        <f t="shared" si="11"/>
        <v>0</v>
      </c>
      <c r="AG28" s="404">
        <f t="shared" si="100"/>
        <v>310</v>
      </c>
      <c r="AH28" s="267">
        <f t="shared" ca="1" si="12"/>
        <v>0</v>
      </c>
      <c r="AI28" s="364" t="str">
        <f t="shared" si="101"/>
        <v>MERV - XMEV - GFGV310.AG - 24hs</v>
      </c>
      <c r="AJ28" s="364" t="str">
        <f t="shared" si="121"/>
        <v>GFGV310.AG</v>
      </c>
      <c r="AK28" s="366">
        <f>IFERROR(VLOOKUP($AJ28,HomeBroker!$A$2:$F$368,2,0),0)</f>
        <v>0</v>
      </c>
      <c r="AL28" s="409">
        <f>IFERROR(VLOOKUP($AJ28,HomeBroker!$A$2:$F$368,3,0),0)</f>
        <v>0</v>
      </c>
      <c r="AM28" s="407">
        <f>IFERROR(VLOOKUP($AJ28,HomeBroker!$A$2:$F$396,6,0),0)</f>
        <v>0</v>
      </c>
      <c r="AN28" s="409">
        <f>IFERROR(VLOOKUP($AJ28,HomeBroker!$A$2:$F$368,4,0),0)</f>
        <v>0</v>
      </c>
      <c r="AO28" s="366">
        <f>IFERROR(VLOOKUP($AJ28,HomeBroker!$A$2:$F$368,5,0),0)</f>
        <v>0</v>
      </c>
      <c r="AP28" s="368">
        <f>IFERROR(VLOOKUP($AJ28,HomeBroker!$A$2:$M$396,13,0),0)</f>
        <v>0</v>
      </c>
      <c r="AQ28" s="17"/>
      <c r="AR28" s="375"/>
      <c r="AS28" s="376" t="s">
        <v>55</v>
      </c>
      <c r="AT28" s="54"/>
      <c r="AU28" s="254"/>
      <c r="AV28" s="259"/>
      <c r="AW28" s="38">
        <f t="shared" si="14"/>
        <v>0</v>
      </c>
      <c r="AX28" s="39">
        <f t="shared" si="15"/>
        <v>0</v>
      </c>
      <c r="AY28" s="372" t="s">
        <v>56</v>
      </c>
      <c r="AZ28" s="54"/>
      <c r="BA28" s="64"/>
      <c r="BB28" s="48"/>
      <c r="BC28" s="25">
        <f t="shared" si="16"/>
        <v>0</v>
      </c>
      <c r="BD28" s="40">
        <f t="shared" si="17"/>
        <v>0</v>
      </c>
      <c r="BE28" s="373" t="s">
        <v>57</v>
      </c>
      <c r="BF28" s="54"/>
      <c r="BG28" s="48"/>
      <c r="BH28" s="28">
        <f t="shared" si="18"/>
        <v>0</v>
      </c>
      <c r="BI28" s="29">
        <f t="shared" si="19"/>
        <v>0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17"/>
      <c r="DD28" s="30">
        <f t="shared" si="20"/>
        <v>0</v>
      </c>
      <c r="DE28" s="31">
        <f t="shared" si="21"/>
        <v>0</v>
      </c>
      <c r="DF28" s="31">
        <f t="shared" si="22"/>
        <v>0</v>
      </c>
      <c r="DG28" s="31">
        <f t="shared" si="23"/>
        <v>0</v>
      </c>
      <c r="DH28" s="31">
        <f t="shared" si="24"/>
        <v>0</v>
      </c>
      <c r="DI28" s="31">
        <f t="shared" si="25"/>
        <v>0</v>
      </c>
      <c r="DJ28" s="31">
        <f t="shared" si="26"/>
        <v>0</v>
      </c>
      <c r="DK28" s="31">
        <f t="shared" si="27"/>
        <v>0</v>
      </c>
      <c r="DL28" s="31">
        <f t="shared" si="28"/>
        <v>0</v>
      </c>
      <c r="DM28" s="31">
        <f t="shared" si="29"/>
        <v>0</v>
      </c>
      <c r="DN28" s="31">
        <f t="shared" si="30"/>
        <v>0</v>
      </c>
      <c r="DO28" s="31">
        <f t="shared" si="31"/>
        <v>0</v>
      </c>
      <c r="DP28" s="31">
        <f t="shared" si="32"/>
        <v>0</v>
      </c>
      <c r="DQ28" s="31">
        <f t="shared" si="33"/>
        <v>0</v>
      </c>
      <c r="DR28" s="31">
        <f t="shared" si="34"/>
        <v>0</v>
      </c>
      <c r="DS28" s="31">
        <f t="shared" si="35"/>
        <v>0</v>
      </c>
      <c r="DT28" s="31">
        <f t="shared" si="36"/>
        <v>0</v>
      </c>
      <c r="DU28" s="31">
        <f t="shared" si="37"/>
        <v>0</v>
      </c>
      <c r="DV28" s="31">
        <f t="shared" si="38"/>
        <v>0</v>
      </c>
      <c r="DW28" s="31">
        <f t="shared" si="39"/>
        <v>0</v>
      </c>
      <c r="DX28" s="31">
        <f t="shared" si="40"/>
        <v>0</v>
      </c>
      <c r="DY28" s="31">
        <f t="shared" si="41"/>
        <v>0</v>
      </c>
      <c r="DZ28" s="31">
        <f t="shared" si="42"/>
        <v>0</v>
      </c>
      <c r="EA28" s="31">
        <f t="shared" si="43"/>
        <v>0</v>
      </c>
      <c r="EB28" s="31">
        <f t="shared" si="44"/>
        <v>0</v>
      </c>
      <c r="EC28" s="31">
        <f t="shared" si="45"/>
        <v>0</v>
      </c>
      <c r="ED28" s="31">
        <f t="shared" si="46"/>
        <v>0</v>
      </c>
      <c r="EE28" s="31">
        <f t="shared" si="47"/>
        <v>0</v>
      </c>
      <c r="EF28" s="31">
        <f t="shared" si="48"/>
        <v>0</v>
      </c>
      <c r="EG28" s="31">
        <f t="shared" si="49"/>
        <v>0</v>
      </c>
      <c r="EH28" s="31">
        <f t="shared" si="50"/>
        <v>0</v>
      </c>
      <c r="EI28" s="31">
        <f t="shared" si="51"/>
        <v>0</v>
      </c>
      <c r="EJ28" s="31">
        <f t="shared" si="52"/>
        <v>0</v>
      </c>
      <c r="EK28" s="31">
        <f t="shared" si="53"/>
        <v>0</v>
      </c>
      <c r="EL28" s="31">
        <f t="shared" si="54"/>
        <v>0</v>
      </c>
      <c r="EM28" s="31">
        <f t="shared" si="55"/>
        <v>0</v>
      </c>
      <c r="EN28" s="76"/>
      <c r="EO28" s="32">
        <f t="shared" si="56"/>
        <v>0</v>
      </c>
      <c r="EP28" s="33"/>
      <c r="EQ28" s="45"/>
      <c r="ER28" s="35"/>
      <c r="ES28" s="36">
        <f t="shared" si="57"/>
        <v>0</v>
      </c>
      <c r="ET28" s="14"/>
      <c r="EU28" s="30">
        <f t="shared" si="58"/>
        <v>0</v>
      </c>
      <c r="EV28" s="31">
        <f t="shared" ca="1" si="59"/>
        <v>0</v>
      </c>
      <c r="EW28" s="31">
        <f t="shared" ca="1" si="60"/>
        <v>0</v>
      </c>
      <c r="EX28" s="31">
        <f t="shared" ca="1" si="61"/>
        <v>0</v>
      </c>
      <c r="EY28" s="31">
        <f t="shared" ca="1" si="62"/>
        <v>0</v>
      </c>
      <c r="EZ28" s="31">
        <f t="shared" ca="1" si="63"/>
        <v>0</v>
      </c>
      <c r="FA28" s="31">
        <f t="shared" ca="1" si="64"/>
        <v>0</v>
      </c>
      <c r="FB28" s="31">
        <f t="shared" ca="1" si="65"/>
        <v>0</v>
      </c>
      <c r="FC28" s="31">
        <f t="shared" ca="1" si="66"/>
        <v>0</v>
      </c>
      <c r="FD28" s="31">
        <f t="shared" ca="1" si="67"/>
        <v>0</v>
      </c>
      <c r="FE28" s="31">
        <f t="shared" ca="1" si="68"/>
        <v>0</v>
      </c>
      <c r="FF28" s="31">
        <f t="shared" ca="1" si="69"/>
        <v>0</v>
      </c>
      <c r="FG28" s="31">
        <f t="shared" ca="1" si="70"/>
        <v>0</v>
      </c>
      <c r="FH28" s="31">
        <f t="shared" ca="1" si="71"/>
        <v>0</v>
      </c>
      <c r="FI28" s="31">
        <f t="shared" ca="1" si="72"/>
        <v>0</v>
      </c>
      <c r="FJ28" s="31">
        <f t="shared" ca="1" si="73"/>
        <v>0</v>
      </c>
      <c r="FK28" s="31">
        <f t="shared" ca="1" si="74"/>
        <v>0</v>
      </c>
      <c r="FL28" s="31">
        <f t="shared" ca="1" si="75"/>
        <v>0</v>
      </c>
      <c r="FM28" s="31">
        <f t="shared" ca="1" si="76"/>
        <v>0</v>
      </c>
      <c r="FN28" s="31">
        <f t="shared" ca="1" si="77"/>
        <v>0</v>
      </c>
      <c r="FO28" s="31">
        <f t="shared" ca="1" si="78"/>
        <v>0</v>
      </c>
      <c r="FP28" s="31">
        <f t="shared" ca="1" si="79"/>
        <v>0</v>
      </c>
      <c r="FQ28" s="31">
        <f t="shared" ca="1" si="80"/>
        <v>0</v>
      </c>
      <c r="FR28" s="31">
        <f t="shared" ca="1" si="81"/>
        <v>0</v>
      </c>
      <c r="FS28" s="31">
        <f t="shared" ca="1" si="82"/>
        <v>0</v>
      </c>
      <c r="FT28" s="31">
        <f t="shared" ca="1" si="83"/>
        <v>0</v>
      </c>
      <c r="FU28" s="31">
        <f t="shared" ca="1" si="84"/>
        <v>0</v>
      </c>
      <c r="FV28" s="31">
        <f t="shared" ca="1" si="85"/>
        <v>0</v>
      </c>
      <c r="FW28" s="31">
        <f t="shared" ca="1" si="86"/>
        <v>0</v>
      </c>
      <c r="FX28" s="31">
        <f t="shared" ca="1" si="87"/>
        <v>0</v>
      </c>
      <c r="FY28" s="31">
        <f t="shared" ca="1" si="88"/>
        <v>0</v>
      </c>
      <c r="FZ28" s="31">
        <f t="shared" ca="1" si="89"/>
        <v>0</v>
      </c>
      <c r="GA28" s="31">
        <f t="shared" ca="1" si="90"/>
        <v>0</v>
      </c>
      <c r="GB28" s="31">
        <f t="shared" ca="1" si="91"/>
        <v>0</v>
      </c>
      <c r="GC28" s="31">
        <f t="shared" ca="1" si="92"/>
        <v>0</v>
      </c>
      <c r="GD28" s="31">
        <f t="shared" ca="1" si="93"/>
        <v>0</v>
      </c>
      <c r="GE28" s="76"/>
      <c r="GF28" s="32">
        <f t="shared" ca="1" si="94"/>
        <v>0</v>
      </c>
      <c r="GG28" s="33"/>
      <c r="GH28" s="45"/>
      <c r="GI28" s="35"/>
      <c r="GJ28" s="36">
        <f t="shared" ca="1" si="95"/>
        <v>0</v>
      </c>
      <c r="GK28" s="14"/>
      <c r="GL28" s="14"/>
      <c r="GM28" s="14"/>
      <c r="GN28" s="14"/>
      <c r="GO28" s="14"/>
      <c r="GP28" s="14"/>
      <c r="GQ28" s="14"/>
      <c r="GR28" s="14"/>
      <c r="GS28" s="14"/>
    </row>
    <row r="29" spans="1:201" x14ac:dyDescent="0.2">
      <c r="A29" s="377" t="s">
        <v>242</v>
      </c>
      <c r="B29" s="46"/>
      <c r="C29" s="334"/>
      <c r="D29" s="347"/>
      <c r="E29" s="271">
        <f t="shared" si="0"/>
        <v>0</v>
      </c>
      <c r="F29" s="284">
        <f t="shared" si="1"/>
        <v>0</v>
      </c>
      <c r="G29" s="15" t="str">
        <f t="shared" si="96"/>
        <v/>
      </c>
      <c r="H29" s="16">
        <f t="shared" si="97"/>
        <v>0</v>
      </c>
      <c r="I29" s="201">
        <f t="shared" si="2"/>
        <v>0</v>
      </c>
      <c r="J29" s="251"/>
      <c r="K29" s="121"/>
      <c r="L29" s="323"/>
      <c r="M29" s="323"/>
      <c r="N29" s="154" t="e">
        <f>+O29/$O$18-1</f>
        <v>#DIV/0!</v>
      </c>
      <c r="O29" s="147">
        <f t="shared" si="127"/>
        <v>0</v>
      </c>
      <c r="P29" s="37">
        <f t="shared" si="4"/>
        <v>0</v>
      </c>
      <c r="Q29" s="226">
        <f t="shared" ca="1" si="5"/>
        <v>0</v>
      </c>
      <c r="R29" s="19"/>
      <c r="S29" s="363" t="str">
        <f t="shared" si="110"/>
        <v/>
      </c>
      <c r="T29" s="20">
        <f t="shared" si="7"/>
        <v>0</v>
      </c>
      <c r="U29" s="405">
        <v>320</v>
      </c>
      <c r="V29" s="267">
        <f t="shared" ca="1" si="8"/>
        <v>0</v>
      </c>
      <c r="W29" s="364" t="str">
        <f t="shared" si="99"/>
        <v>MERV - XMEV - GFGC320.AG - 24hs</v>
      </c>
      <c r="X29" s="364" t="str">
        <f t="shared" si="120"/>
        <v>GFGC320.AG</v>
      </c>
      <c r="Y29" s="365">
        <f>IFERROR(VLOOKUP($X29,HomeBroker!$A$2:$F$368,2,0),0)</f>
        <v>0</v>
      </c>
      <c r="Z29" s="409">
        <f>IFERROR(VLOOKUP($X29,HomeBroker!$A$2:$F$368,3,0),0)</f>
        <v>0</v>
      </c>
      <c r="AA29" s="407">
        <f>IFERROR(VLOOKUP($X29,HomeBroker!$A$2:$F$396,6,0),0)</f>
        <v>0</v>
      </c>
      <c r="AB29" s="409">
        <f>IFERROR(VLOOKUP($X29,HomeBroker!$A$2:$F$368,4,0),0)</f>
        <v>0</v>
      </c>
      <c r="AC29" s="365">
        <f>IFERROR(VLOOKUP($X29,HomeBroker!$A$2:$F$368,5,0),0)</f>
        <v>0</v>
      </c>
      <c r="AD29" s="368">
        <f>IFERROR(VLOOKUP($X29,HomeBroker!$A$2:$M$396,13,0),0)</f>
        <v>0</v>
      </c>
      <c r="AE29" s="369" t="str">
        <f t="shared" si="10"/>
        <v/>
      </c>
      <c r="AF29" s="20">
        <f t="shared" si="11"/>
        <v>0</v>
      </c>
      <c r="AG29" s="404">
        <f t="shared" si="100"/>
        <v>320</v>
      </c>
      <c r="AH29" s="267">
        <f t="shared" ca="1" si="12"/>
        <v>0</v>
      </c>
      <c r="AI29" s="364" t="str">
        <f t="shared" si="101"/>
        <v>MERV - XMEV - GFGV320.AG - 24hs</v>
      </c>
      <c r="AJ29" s="364" t="str">
        <f t="shared" si="121"/>
        <v>GFGV320.AG</v>
      </c>
      <c r="AK29" s="366">
        <f>IFERROR(VLOOKUP($AJ29,HomeBroker!$A$2:$F$368,2,0),0)</f>
        <v>0</v>
      </c>
      <c r="AL29" s="409">
        <f>IFERROR(VLOOKUP($AJ29,HomeBroker!$A$2:$F$368,3,0),0)</f>
        <v>0</v>
      </c>
      <c r="AM29" s="407">
        <f>IFERROR(VLOOKUP($AJ29,HomeBroker!$A$2:$F$396,6,0),0)</f>
        <v>0</v>
      </c>
      <c r="AN29" s="409">
        <f>IFERROR(VLOOKUP($AJ29,HomeBroker!$A$2:$F$368,4,0),0)</f>
        <v>0</v>
      </c>
      <c r="AO29" s="366">
        <f>IFERROR(VLOOKUP($AJ29,HomeBroker!$A$2:$F$368,5,0),0)</f>
        <v>0</v>
      </c>
      <c r="AP29" s="368">
        <f>IFERROR(VLOOKUP($AJ29,HomeBroker!$A$2:$M$396,13,0),0)</f>
        <v>0</v>
      </c>
      <c r="AQ29" s="17"/>
      <c r="AR29" s="375"/>
      <c r="AS29" s="376" t="s">
        <v>55</v>
      </c>
      <c r="AT29" s="54"/>
      <c r="AU29" s="254"/>
      <c r="AV29" s="259"/>
      <c r="AW29" s="38">
        <f t="shared" si="14"/>
        <v>0</v>
      </c>
      <c r="AX29" s="39">
        <f t="shared" si="15"/>
        <v>0</v>
      </c>
      <c r="AY29" s="372" t="s">
        <v>56</v>
      </c>
      <c r="AZ29" s="54"/>
      <c r="BA29" s="64"/>
      <c r="BB29" s="48"/>
      <c r="BC29" s="25">
        <f t="shared" si="16"/>
        <v>0</v>
      </c>
      <c r="BD29" s="40">
        <f t="shared" si="17"/>
        <v>0</v>
      </c>
      <c r="BE29" s="373" t="s">
        <v>57</v>
      </c>
      <c r="BF29" s="54"/>
      <c r="BG29" s="48"/>
      <c r="BH29" s="28">
        <f t="shared" si="18"/>
        <v>0</v>
      </c>
      <c r="BI29" s="29">
        <f t="shared" si="19"/>
        <v>0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7"/>
      <c r="DD29" s="30">
        <f t="shared" si="20"/>
        <v>0</v>
      </c>
      <c r="DE29" s="31">
        <f t="shared" si="21"/>
        <v>0</v>
      </c>
      <c r="DF29" s="31">
        <f t="shared" si="22"/>
        <v>0</v>
      </c>
      <c r="DG29" s="31">
        <f t="shared" si="23"/>
        <v>0</v>
      </c>
      <c r="DH29" s="31">
        <f t="shared" si="24"/>
        <v>0</v>
      </c>
      <c r="DI29" s="31">
        <f t="shared" si="25"/>
        <v>0</v>
      </c>
      <c r="DJ29" s="31">
        <f t="shared" si="26"/>
        <v>0</v>
      </c>
      <c r="DK29" s="31">
        <f t="shared" si="27"/>
        <v>0</v>
      </c>
      <c r="DL29" s="31">
        <f t="shared" si="28"/>
        <v>0</v>
      </c>
      <c r="DM29" s="31">
        <f t="shared" si="29"/>
        <v>0</v>
      </c>
      <c r="DN29" s="31">
        <f t="shared" si="30"/>
        <v>0</v>
      </c>
      <c r="DO29" s="31">
        <f t="shared" si="31"/>
        <v>0</v>
      </c>
      <c r="DP29" s="31">
        <f t="shared" si="32"/>
        <v>0</v>
      </c>
      <c r="DQ29" s="31">
        <f t="shared" si="33"/>
        <v>0</v>
      </c>
      <c r="DR29" s="31">
        <f t="shared" si="34"/>
        <v>0</v>
      </c>
      <c r="DS29" s="31">
        <f t="shared" si="35"/>
        <v>0</v>
      </c>
      <c r="DT29" s="31">
        <f t="shared" si="36"/>
        <v>0</v>
      </c>
      <c r="DU29" s="31">
        <f t="shared" si="37"/>
        <v>0</v>
      </c>
      <c r="DV29" s="31">
        <f t="shared" si="38"/>
        <v>0</v>
      </c>
      <c r="DW29" s="31">
        <f t="shared" si="39"/>
        <v>0</v>
      </c>
      <c r="DX29" s="31">
        <f t="shared" si="40"/>
        <v>0</v>
      </c>
      <c r="DY29" s="31">
        <f t="shared" si="41"/>
        <v>0</v>
      </c>
      <c r="DZ29" s="31">
        <f t="shared" si="42"/>
        <v>0</v>
      </c>
      <c r="EA29" s="31">
        <f t="shared" si="43"/>
        <v>0</v>
      </c>
      <c r="EB29" s="31">
        <f t="shared" si="44"/>
        <v>0</v>
      </c>
      <c r="EC29" s="31">
        <f t="shared" si="45"/>
        <v>0</v>
      </c>
      <c r="ED29" s="31">
        <f t="shared" si="46"/>
        <v>0</v>
      </c>
      <c r="EE29" s="31">
        <f t="shared" si="47"/>
        <v>0</v>
      </c>
      <c r="EF29" s="31">
        <f t="shared" si="48"/>
        <v>0</v>
      </c>
      <c r="EG29" s="31">
        <f t="shared" si="49"/>
        <v>0</v>
      </c>
      <c r="EH29" s="31">
        <f t="shared" si="50"/>
        <v>0</v>
      </c>
      <c r="EI29" s="31">
        <f t="shared" si="51"/>
        <v>0</v>
      </c>
      <c r="EJ29" s="31">
        <f t="shared" si="52"/>
        <v>0</v>
      </c>
      <c r="EK29" s="31">
        <f t="shared" si="53"/>
        <v>0</v>
      </c>
      <c r="EL29" s="31">
        <f t="shared" si="54"/>
        <v>0</v>
      </c>
      <c r="EM29" s="31">
        <f t="shared" si="55"/>
        <v>0</v>
      </c>
      <c r="EN29" s="76"/>
      <c r="EO29" s="32">
        <f t="shared" si="56"/>
        <v>0</v>
      </c>
      <c r="EP29" s="33"/>
      <c r="EQ29" s="45"/>
      <c r="ER29" s="35"/>
      <c r="ES29" s="36">
        <f t="shared" si="57"/>
        <v>0</v>
      </c>
      <c r="ET29" s="14"/>
      <c r="EU29" s="30">
        <f t="shared" si="58"/>
        <v>0</v>
      </c>
      <c r="EV29" s="31">
        <f t="shared" ca="1" si="59"/>
        <v>0</v>
      </c>
      <c r="EW29" s="31">
        <f t="shared" ca="1" si="60"/>
        <v>0</v>
      </c>
      <c r="EX29" s="31">
        <f t="shared" ca="1" si="61"/>
        <v>0</v>
      </c>
      <c r="EY29" s="31">
        <f t="shared" ca="1" si="62"/>
        <v>0</v>
      </c>
      <c r="EZ29" s="31">
        <f t="shared" ca="1" si="63"/>
        <v>0</v>
      </c>
      <c r="FA29" s="31">
        <f t="shared" ca="1" si="64"/>
        <v>0</v>
      </c>
      <c r="FB29" s="31">
        <f t="shared" ca="1" si="65"/>
        <v>0</v>
      </c>
      <c r="FC29" s="31">
        <f t="shared" ca="1" si="66"/>
        <v>0</v>
      </c>
      <c r="FD29" s="31">
        <f t="shared" ca="1" si="67"/>
        <v>0</v>
      </c>
      <c r="FE29" s="31">
        <f t="shared" ca="1" si="68"/>
        <v>0</v>
      </c>
      <c r="FF29" s="31">
        <f t="shared" ca="1" si="69"/>
        <v>0</v>
      </c>
      <c r="FG29" s="31">
        <f t="shared" ca="1" si="70"/>
        <v>0</v>
      </c>
      <c r="FH29" s="31">
        <f t="shared" ca="1" si="71"/>
        <v>0</v>
      </c>
      <c r="FI29" s="31">
        <f t="shared" ca="1" si="72"/>
        <v>0</v>
      </c>
      <c r="FJ29" s="31">
        <f t="shared" ca="1" si="73"/>
        <v>0</v>
      </c>
      <c r="FK29" s="31">
        <f t="shared" ca="1" si="74"/>
        <v>0</v>
      </c>
      <c r="FL29" s="31">
        <f t="shared" ca="1" si="75"/>
        <v>0</v>
      </c>
      <c r="FM29" s="31">
        <f t="shared" ca="1" si="76"/>
        <v>0</v>
      </c>
      <c r="FN29" s="31">
        <f t="shared" ca="1" si="77"/>
        <v>0</v>
      </c>
      <c r="FO29" s="31">
        <f t="shared" ca="1" si="78"/>
        <v>0</v>
      </c>
      <c r="FP29" s="31">
        <f t="shared" ca="1" si="79"/>
        <v>0</v>
      </c>
      <c r="FQ29" s="31">
        <f t="shared" ca="1" si="80"/>
        <v>0</v>
      </c>
      <c r="FR29" s="31">
        <f t="shared" ca="1" si="81"/>
        <v>0</v>
      </c>
      <c r="FS29" s="31">
        <f t="shared" ca="1" si="82"/>
        <v>0</v>
      </c>
      <c r="FT29" s="31">
        <f t="shared" ca="1" si="83"/>
        <v>0</v>
      </c>
      <c r="FU29" s="31">
        <f t="shared" ca="1" si="84"/>
        <v>0</v>
      </c>
      <c r="FV29" s="31">
        <f t="shared" ca="1" si="85"/>
        <v>0</v>
      </c>
      <c r="FW29" s="31">
        <f t="shared" ca="1" si="86"/>
        <v>0</v>
      </c>
      <c r="FX29" s="31">
        <f t="shared" ca="1" si="87"/>
        <v>0</v>
      </c>
      <c r="FY29" s="31">
        <f t="shared" ca="1" si="88"/>
        <v>0</v>
      </c>
      <c r="FZ29" s="31">
        <f t="shared" ca="1" si="89"/>
        <v>0</v>
      </c>
      <c r="GA29" s="31">
        <f t="shared" ca="1" si="90"/>
        <v>0</v>
      </c>
      <c r="GB29" s="31">
        <f t="shared" ca="1" si="91"/>
        <v>0</v>
      </c>
      <c r="GC29" s="31">
        <f t="shared" ca="1" si="92"/>
        <v>0</v>
      </c>
      <c r="GD29" s="31">
        <f t="shared" ca="1" si="93"/>
        <v>0</v>
      </c>
      <c r="GE29" s="76"/>
      <c r="GF29" s="32">
        <f t="shared" ca="1" si="94"/>
        <v>0</v>
      </c>
      <c r="GG29" s="33"/>
      <c r="GH29" s="45"/>
      <c r="GI29" s="35"/>
      <c r="GJ29" s="36">
        <f t="shared" ca="1" si="95"/>
        <v>0</v>
      </c>
      <c r="GK29" s="14"/>
      <c r="GL29" s="14"/>
      <c r="GM29" s="14"/>
      <c r="GN29" s="14"/>
      <c r="GO29" s="14"/>
      <c r="GP29" s="14"/>
      <c r="GQ29" s="14"/>
      <c r="GR29" s="14"/>
      <c r="GS29" s="14"/>
    </row>
    <row r="30" spans="1:201" x14ac:dyDescent="0.2">
      <c r="A30" s="362" t="s">
        <v>243</v>
      </c>
      <c r="B30" s="46"/>
      <c r="C30" s="334"/>
      <c r="D30" s="347"/>
      <c r="E30" s="271">
        <f t="shared" si="0"/>
        <v>0</v>
      </c>
      <c r="F30" s="284">
        <f t="shared" si="1"/>
        <v>0</v>
      </c>
      <c r="G30" s="15" t="str">
        <f t="shared" si="96"/>
        <v/>
      </c>
      <c r="H30" s="16">
        <f t="shared" si="97"/>
        <v>0</v>
      </c>
      <c r="I30" s="201">
        <f t="shared" si="2"/>
        <v>0</v>
      </c>
      <c r="J30" s="251"/>
      <c r="K30" s="121"/>
      <c r="L30" s="323"/>
      <c r="M30" s="323"/>
      <c r="N30" s="154"/>
      <c r="O30" s="147">
        <f t="shared" si="127"/>
        <v>0</v>
      </c>
      <c r="P30" s="53">
        <f t="shared" si="4"/>
        <v>0</v>
      </c>
      <c r="Q30" s="227">
        <f t="shared" ca="1" si="5"/>
        <v>0</v>
      </c>
      <c r="R30" s="19"/>
      <c r="S30" s="363" t="str">
        <f t="shared" si="110"/>
        <v/>
      </c>
      <c r="T30" s="20">
        <f t="shared" si="7"/>
        <v>0</v>
      </c>
      <c r="U30" s="404">
        <v>330</v>
      </c>
      <c r="V30" s="267">
        <f t="shared" ca="1" si="8"/>
        <v>0</v>
      </c>
      <c r="W30" s="364" t="str">
        <f t="shared" ref="W30:W42" si="140">+IF(U30&lt;&gt;"",IF(LEN(U30)=1,CONCATENATE("MERV - XMEV - ",$O$43,"C",U30,".00",$Q$43," - 24hs"),IF(LEN(U30)=2,CONCATENATE("MERV - XMEV - ",$O$43,"C",U30,".0",$Q$43," - 24hs"),+IF(AND(LEN(U30)=3,U30&lt;10),CONCATENATE("MERV - XMEV - ",$O$43,"C",REPLACE(TEXT(U30,"0,00"),2,1,"."),$Q$43," - 24hs"),+IF(AND(LEN(U30)=3,U30&gt;=100),CONCATENATE("MERV - XMEV - ",$O$43,"C",U30,".",$Q$43," - 24hs"),+IF(AND(LEN(U30)=4,U30&lt;10),CONCATENATE("MERV - XMEV - ",$O$43,"C",REPLACE(TEXT(U30,""),2,1,"."),$Q$43," - 24hs"),+IF(AND(LEN(U30)=4,U30&gt;10),CONCATENATE("MERV - XMEV - ",$O$43,"C",REPLACE(TEXT(U30,"0"),3,1,"0"),$Q$43," - 24hs"),+IF(AND(LEN(U30)=6,U30&lt;100),CONCATENATE("MERV - XMEV - ",$O$43,"C",REPLACE(TEXT(U30,"0,00"),3,1,"0"),MID($Q$43,1,1)),+IF(AND(LEN(U30)=6,U30&gt;100),CONCATENATE("MERV - XMEV - ",$O$43,"C",U30*100,MID($Q$43,1,1)),+IF(AND(LEN(U30)=7,U30&gt;100),CONCATENATE("MERV - XMEV - ",$O$43,"C",REPLACE(TEXT(U30,",00"),3,1,""),U30*100,MID($Q$43,1,1)),0))))))))),"")</f>
        <v>MERV - XMEV - GFGC330.AG - 24hs</v>
      </c>
      <c r="X30" s="364" t="str">
        <f t="shared" si="120"/>
        <v>GFGC330.AG</v>
      </c>
      <c r="Y30" s="365">
        <f>IFERROR(VLOOKUP($X30,HomeBroker!$A$2:$F$368,2,0),0)</f>
        <v>0</v>
      </c>
      <c r="Z30" s="409">
        <f>IFERROR(VLOOKUP($X30,HomeBroker!$A$2:$F$368,3,0),0)</f>
        <v>0</v>
      </c>
      <c r="AA30" s="407">
        <f>IFERROR(VLOOKUP($X30,HomeBroker!$A$2:$F$396,6,0),0)</f>
        <v>0</v>
      </c>
      <c r="AB30" s="409">
        <f>IFERROR(VLOOKUP($X30,HomeBroker!$A$2:$F$368,4,0),0)</f>
        <v>0</v>
      </c>
      <c r="AC30" s="365">
        <f>IFERROR(VLOOKUP($X30,HomeBroker!$A$2:$F$368,5,0),0)</f>
        <v>0</v>
      </c>
      <c r="AD30" s="368">
        <f>IFERROR(VLOOKUP($X30,HomeBroker!$A$2:$M$396,13,0),0)</f>
        <v>0</v>
      </c>
      <c r="AE30" s="369" t="str">
        <f t="shared" si="10"/>
        <v/>
      </c>
      <c r="AF30" s="20">
        <f t="shared" si="11"/>
        <v>0</v>
      </c>
      <c r="AG30" s="404">
        <f t="shared" si="100"/>
        <v>330</v>
      </c>
      <c r="AH30" s="267">
        <f t="shared" ca="1" si="12"/>
        <v>0</v>
      </c>
      <c r="AI30" s="364" t="str">
        <f t="shared" si="101"/>
        <v>MERV - XMEV - GFGV330.AG - 24hs</v>
      </c>
      <c r="AJ30" s="364" t="str">
        <f t="shared" si="121"/>
        <v>GFGV330.AG</v>
      </c>
      <c r="AK30" s="366">
        <f>IFERROR(VLOOKUP($AJ30,HomeBroker!$A$2:$F$368,2,0),0)</f>
        <v>0</v>
      </c>
      <c r="AL30" s="409">
        <f>IFERROR(VLOOKUP($AJ30,HomeBroker!$A$2:$F$368,3,0),0)</f>
        <v>0</v>
      </c>
      <c r="AM30" s="407">
        <f>IFERROR(VLOOKUP($AJ30,HomeBroker!$A$2:$F$396,6,0),0)</f>
        <v>0</v>
      </c>
      <c r="AN30" s="409">
        <f>IFERROR(VLOOKUP($AJ30,HomeBroker!$A$2:$F$368,4,0),0)</f>
        <v>0</v>
      </c>
      <c r="AO30" s="366">
        <f>IFERROR(VLOOKUP($AJ30,HomeBroker!$A$2:$F$368,5,0),0)</f>
        <v>0</v>
      </c>
      <c r="AP30" s="368">
        <f>IFERROR(VLOOKUP($AJ30,HomeBroker!$A$2:$M$396,13,0),0)</f>
        <v>0</v>
      </c>
      <c r="AQ30" s="17"/>
      <c r="AR30" s="375"/>
      <c r="AS30" s="376" t="s">
        <v>55</v>
      </c>
      <c r="AT30" s="54"/>
      <c r="AU30" s="254"/>
      <c r="AV30" s="259"/>
      <c r="AW30" s="38">
        <f t="shared" si="14"/>
        <v>0</v>
      </c>
      <c r="AX30" s="39">
        <f t="shared" si="15"/>
        <v>0</v>
      </c>
      <c r="AY30" s="372" t="s">
        <v>56</v>
      </c>
      <c r="AZ30" s="54"/>
      <c r="BA30" s="64"/>
      <c r="BB30" s="48"/>
      <c r="BC30" s="25">
        <f t="shared" si="16"/>
        <v>0</v>
      </c>
      <c r="BD30" s="40">
        <f t="shared" si="17"/>
        <v>0</v>
      </c>
      <c r="BE30" s="373" t="s">
        <v>57</v>
      </c>
      <c r="BF30" s="54"/>
      <c r="BG30" s="48"/>
      <c r="BH30" s="28">
        <f t="shared" si="18"/>
        <v>0</v>
      </c>
      <c r="BI30" s="29">
        <f t="shared" si="19"/>
        <v>0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7"/>
      <c r="DD30" s="30">
        <f t="shared" si="20"/>
        <v>0</v>
      </c>
      <c r="DE30" s="31">
        <f t="shared" si="21"/>
        <v>0</v>
      </c>
      <c r="DF30" s="31">
        <f t="shared" si="22"/>
        <v>0</v>
      </c>
      <c r="DG30" s="31">
        <f t="shared" si="23"/>
        <v>0</v>
      </c>
      <c r="DH30" s="31">
        <f t="shared" si="24"/>
        <v>0</v>
      </c>
      <c r="DI30" s="31">
        <f t="shared" si="25"/>
        <v>0</v>
      </c>
      <c r="DJ30" s="31">
        <f t="shared" si="26"/>
        <v>0</v>
      </c>
      <c r="DK30" s="31">
        <f t="shared" si="27"/>
        <v>0</v>
      </c>
      <c r="DL30" s="31">
        <f t="shared" si="28"/>
        <v>0</v>
      </c>
      <c r="DM30" s="31">
        <f t="shared" si="29"/>
        <v>0</v>
      </c>
      <c r="DN30" s="31">
        <f t="shared" si="30"/>
        <v>0</v>
      </c>
      <c r="DO30" s="31">
        <f t="shared" si="31"/>
        <v>0</v>
      </c>
      <c r="DP30" s="31">
        <f t="shared" si="32"/>
        <v>0</v>
      </c>
      <c r="DQ30" s="31">
        <f t="shared" si="33"/>
        <v>0</v>
      </c>
      <c r="DR30" s="31">
        <f t="shared" si="34"/>
        <v>0</v>
      </c>
      <c r="DS30" s="31">
        <f t="shared" si="35"/>
        <v>0</v>
      </c>
      <c r="DT30" s="31">
        <f t="shared" si="36"/>
        <v>0</v>
      </c>
      <c r="DU30" s="31">
        <f t="shared" si="37"/>
        <v>0</v>
      </c>
      <c r="DV30" s="31">
        <f t="shared" si="38"/>
        <v>0</v>
      </c>
      <c r="DW30" s="31">
        <f t="shared" si="39"/>
        <v>0</v>
      </c>
      <c r="DX30" s="31">
        <f t="shared" si="40"/>
        <v>0</v>
      </c>
      <c r="DY30" s="31">
        <f t="shared" si="41"/>
        <v>0</v>
      </c>
      <c r="DZ30" s="31">
        <f t="shared" si="42"/>
        <v>0</v>
      </c>
      <c r="EA30" s="31">
        <f t="shared" si="43"/>
        <v>0</v>
      </c>
      <c r="EB30" s="31">
        <f t="shared" si="44"/>
        <v>0</v>
      </c>
      <c r="EC30" s="31">
        <f t="shared" si="45"/>
        <v>0</v>
      </c>
      <c r="ED30" s="31">
        <f t="shared" si="46"/>
        <v>0</v>
      </c>
      <c r="EE30" s="31">
        <f t="shared" si="47"/>
        <v>0</v>
      </c>
      <c r="EF30" s="31">
        <f t="shared" si="48"/>
        <v>0</v>
      </c>
      <c r="EG30" s="31">
        <f t="shared" si="49"/>
        <v>0</v>
      </c>
      <c r="EH30" s="31">
        <f t="shared" si="50"/>
        <v>0</v>
      </c>
      <c r="EI30" s="31">
        <f t="shared" si="51"/>
        <v>0</v>
      </c>
      <c r="EJ30" s="31">
        <f t="shared" si="52"/>
        <v>0</v>
      </c>
      <c r="EK30" s="31">
        <f t="shared" si="53"/>
        <v>0</v>
      </c>
      <c r="EL30" s="31">
        <f t="shared" si="54"/>
        <v>0</v>
      </c>
      <c r="EM30" s="31">
        <f t="shared" si="55"/>
        <v>0</v>
      </c>
      <c r="EN30" s="76"/>
      <c r="EO30" s="32">
        <f t="shared" si="56"/>
        <v>0</v>
      </c>
      <c r="EP30" s="33"/>
      <c r="EQ30" s="45"/>
      <c r="ER30" s="35"/>
      <c r="ES30" s="36">
        <f t="shared" si="57"/>
        <v>0</v>
      </c>
      <c r="ET30" s="14"/>
      <c r="EU30" s="30">
        <f t="shared" si="58"/>
        <v>0</v>
      </c>
      <c r="EV30" s="31">
        <f t="shared" ca="1" si="59"/>
        <v>0</v>
      </c>
      <c r="EW30" s="31">
        <f t="shared" ca="1" si="60"/>
        <v>0</v>
      </c>
      <c r="EX30" s="31">
        <f t="shared" ca="1" si="61"/>
        <v>0</v>
      </c>
      <c r="EY30" s="31">
        <f t="shared" ca="1" si="62"/>
        <v>0</v>
      </c>
      <c r="EZ30" s="31">
        <f t="shared" ca="1" si="63"/>
        <v>0</v>
      </c>
      <c r="FA30" s="31">
        <f t="shared" ca="1" si="64"/>
        <v>0</v>
      </c>
      <c r="FB30" s="31">
        <f t="shared" ca="1" si="65"/>
        <v>0</v>
      </c>
      <c r="FC30" s="31">
        <f t="shared" ca="1" si="66"/>
        <v>0</v>
      </c>
      <c r="FD30" s="31">
        <f t="shared" ca="1" si="67"/>
        <v>0</v>
      </c>
      <c r="FE30" s="31">
        <f t="shared" ca="1" si="68"/>
        <v>0</v>
      </c>
      <c r="FF30" s="31">
        <f t="shared" ca="1" si="69"/>
        <v>0</v>
      </c>
      <c r="FG30" s="31">
        <f t="shared" ca="1" si="70"/>
        <v>0</v>
      </c>
      <c r="FH30" s="31">
        <f t="shared" ca="1" si="71"/>
        <v>0</v>
      </c>
      <c r="FI30" s="31">
        <f t="shared" ca="1" si="72"/>
        <v>0</v>
      </c>
      <c r="FJ30" s="31">
        <f t="shared" ca="1" si="73"/>
        <v>0</v>
      </c>
      <c r="FK30" s="31">
        <f t="shared" ca="1" si="74"/>
        <v>0</v>
      </c>
      <c r="FL30" s="31">
        <f t="shared" ca="1" si="75"/>
        <v>0</v>
      </c>
      <c r="FM30" s="31">
        <f t="shared" ca="1" si="76"/>
        <v>0</v>
      </c>
      <c r="FN30" s="31">
        <f t="shared" ca="1" si="77"/>
        <v>0</v>
      </c>
      <c r="FO30" s="31">
        <f t="shared" ca="1" si="78"/>
        <v>0</v>
      </c>
      <c r="FP30" s="31">
        <f t="shared" ca="1" si="79"/>
        <v>0</v>
      </c>
      <c r="FQ30" s="31">
        <f t="shared" ca="1" si="80"/>
        <v>0</v>
      </c>
      <c r="FR30" s="31">
        <f t="shared" ca="1" si="81"/>
        <v>0</v>
      </c>
      <c r="FS30" s="31">
        <f t="shared" ca="1" si="82"/>
        <v>0</v>
      </c>
      <c r="FT30" s="31">
        <f t="shared" ca="1" si="83"/>
        <v>0</v>
      </c>
      <c r="FU30" s="31">
        <f t="shared" ca="1" si="84"/>
        <v>0</v>
      </c>
      <c r="FV30" s="31">
        <f t="shared" ca="1" si="85"/>
        <v>0</v>
      </c>
      <c r="FW30" s="31">
        <f t="shared" ca="1" si="86"/>
        <v>0</v>
      </c>
      <c r="FX30" s="31">
        <f t="shared" ca="1" si="87"/>
        <v>0</v>
      </c>
      <c r="FY30" s="31">
        <f t="shared" ca="1" si="88"/>
        <v>0</v>
      </c>
      <c r="FZ30" s="31">
        <f t="shared" ca="1" si="89"/>
        <v>0</v>
      </c>
      <c r="GA30" s="31">
        <f t="shared" ca="1" si="90"/>
        <v>0</v>
      </c>
      <c r="GB30" s="31">
        <f t="shared" ca="1" si="91"/>
        <v>0</v>
      </c>
      <c r="GC30" s="31">
        <f t="shared" ca="1" si="92"/>
        <v>0</v>
      </c>
      <c r="GD30" s="31">
        <f t="shared" ca="1" si="93"/>
        <v>0</v>
      </c>
      <c r="GE30" s="76"/>
      <c r="GF30" s="32">
        <f t="shared" ca="1" si="94"/>
        <v>0</v>
      </c>
      <c r="GG30" s="33"/>
      <c r="GH30" s="45"/>
      <c r="GI30" s="35"/>
      <c r="GJ30" s="36">
        <f t="shared" ca="1" si="95"/>
        <v>0</v>
      </c>
      <c r="GK30" s="14"/>
      <c r="GL30" s="14"/>
      <c r="GM30" s="14"/>
      <c r="GN30" s="14"/>
      <c r="GO30" s="14"/>
      <c r="GP30" s="14"/>
      <c r="GQ30" s="14"/>
      <c r="GR30" s="14"/>
      <c r="GS30" s="14"/>
    </row>
    <row r="31" spans="1:201" x14ac:dyDescent="0.2">
      <c r="A31" s="374" t="s">
        <v>244</v>
      </c>
      <c r="B31" s="321"/>
      <c r="C31" s="334"/>
      <c r="D31" s="347"/>
      <c r="E31" s="271">
        <f t="shared" si="0"/>
        <v>0</v>
      </c>
      <c r="F31" s="284">
        <f t="shared" si="1"/>
        <v>0</v>
      </c>
      <c r="G31" s="15" t="str">
        <f t="shared" si="96"/>
        <v/>
      </c>
      <c r="H31" s="16">
        <f t="shared" si="97"/>
        <v>0</v>
      </c>
      <c r="I31" s="201">
        <f t="shared" si="2"/>
        <v>0</v>
      </c>
      <c r="J31" s="252" t="str">
        <f t="shared" ref="J31" si="141">IFERROR(D30/D31,"")</f>
        <v/>
      </c>
      <c r="K31" s="262" t="str">
        <f t="shared" ref="K31" si="142">IFERROR(G30/G31,"")</f>
        <v/>
      </c>
      <c r="L31" s="324" t="str">
        <f t="shared" ref="L31" si="143">IFERROR(K31/J31-1,"")</f>
        <v/>
      </c>
      <c r="M31" s="337">
        <f t="shared" ref="M31" si="144">I30+I31</f>
        <v>0</v>
      </c>
      <c r="N31" s="155"/>
      <c r="O31" s="147">
        <f t="shared" si="127"/>
        <v>0</v>
      </c>
      <c r="P31" s="37">
        <f t="shared" si="4"/>
        <v>0</v>
      </c>
      <c r="Q31" s="226">
        <f t="shared" ca="1" si="5"/>
        <v>0</v>
      </c>
      <c r="R31" s="19"/>
      <c r="S31" s="363" t="str">
        <f t="shared" si="110"/>
        <v/>
      </c>
      <c r="T31" s="20">
        <f t="shared" si="7"/>
        <v>0</v>
      </c>
      <c r="U31" s="404">
        <v>340</v>
      </c>
      <c r="V31" s="267">
        <f t="shared" ca="1" si="8"/>
        <v>0</v>
      </c>
      <c r="W31" s="364" t="str">
        <f t="shared" si="140"/>
        <v>MERV - XMEV - GFGC340.AG - 24hs</v>
      </c>
      <c r="X31" s="364" t="str">
        <f t="shared" si="120"/>
        <v>GFGC340.AG</v>
      </c>
      <c r="Y31" s="365">
        <f>IFERROR(VLOOKUP($X31,HomeBroker!$A$2:$F$368,2,0),0)</f>
        <v>0</v>
      </c>
      <c r="Z31" s="409">
        <f>IFERROR(VLOOKUP($X31,HomeBroker!$A$2:$F$368,3,0),0)</f>
        <v>0</v>
      </c>
      <c r="AA31" s="407">
        <f>IFERROR(VLOOKUP($X31,HomeBroker!$A$2:$F$396,6,0),0)</f>
        <v>0</v>
      </c>
      <c r="AB31" s="409">
        <f>IFERROR(VLOOKUP($X31,HomeBroker!$A$2:$F$368,4,0),0)</f>
        <v>0</v>
      </c>
      <c r="AC31" s="365">
        <f>IFERROR(VLOOKUP($X31,HomeBroker!$A$2:$F$368,5,0),0)</f>
        <v>0</v>
      </c>
      <c r="AD31" s="368">
        <f>IFERROR(VLOOKUP($X31,HomeBroker!$A$2:$M$396,13,0),0)</f>
        <v>0</v>
      </c>
      <c r="AE31" s="369" t="str">
        <f t="shared" si="10"/>
        <v/>
      </c>
      <c r="AF31" s="20">
        <f t="shared" si="11"/>
        <v>0</v>
      </c>
      <c r="AG31" s="404">
        <f t="shared" si="100"/>
        <v>340</v>
      </c>
      <c r="AH31" s="267">
        <f t="shared" ca="1" si="12"/>
        <v>0</v>
      </c>
      <c r="AI31" s="364" t="str">
        <f t="shared" si="101"/>
        <v>MERV - XMEV - GFGV340.AG - 24hs</v>
      </c>
      <c r="AJ31" s="364" t="str">
        <f t="shared" si="121"/>
        <v>GFGV340.AG</v>
      </c>
      <c r="AK31" s="366">
        <f>IFERROR(VLOOKUP($AJ31,HomeBroker!$A$2:$F$368,2,0),0)</f>
        <v>0</v>
      </c>
      <c r="AL31" s="409">
        <f>IFERROR(VLOOKUP($AJ31,HomeBroker!$A$2:$F$368,3,0),0)</f>
        <v>0</v>
      </c>
      <c r="AM31" s="407">
        <f>IFERROR(VLOOKUP($AJ31,HomeBroker!$A$2:$F$396,6,0),0)</f>
        <v>0</v>
      </c>
      <c r="AN31" s="409">
        <f>IFERROR(VLOOKUP($AJ31,HomeBroker!$A$2:$F$368,4,0),0)</f>
        <v>0</v>
      </c>
      <c r="AO31" s="366">
        <f>IFERROR(VLOOKUP($AJ31,HomeBroker!$A$2:$F$368,5,0),0)</f>
        <v>0</v>
      </c>
      <c r="AP31" s="368">
        <f>IFERROR(VLOOKUP($AJ31,HomeBroker!$A$2:$M$396,13,0),0)</f>
        <v>0</v>
      </c>
      <c r="AQ31" s="17"/>
      <c r="AR31" s="375"/>
      <c r="AS31" s="376" t="s">
        <v>55</v>
      </c>
      <c r="AT31" s="54"/>
      <c r="AU31" s="254"/>
      <c r="AV31" s="259"/>
      <c r="AW31" s="38">
        <f t="shared" si="14"/>
        <v>0</v>
      </c>
      <c r="AX31" s="39">
        <f t="shared" si="15"/>
        <v>0</v>
      </c>
      <c r="AY31" s="372" t="s">
        <v>56</v>
      </c>
      <c r="AZ31" s="54"/>
      <c r="BA31" s="64"/>
      <c r="BB31" s="48"/>
      <c r="BC31" s="25">
        <f t="shared" si="16"/>
        <v>0</v>
      </c>
      <c r="BD31" s="40">
        <f t="shared" si="17"/>
        <v>0</v>
      </c>
      <c r="BE31" s="373" t="s">
        <v>57</v>
      </c>
      <c r="BF31" s="54"/>
      <c r="BG31" s="48"/>
      <c r="BH31" s="28">
        <f t="shared" si="18"/>
        <v>0</v>
      </c>
      <c r="BI31" s="29">
        <f t="shared" si="19"/>
        <v>0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7"/>
      <c r="DD31" s="30">
        <f t="shared" si="20"/>
        <v>0</v>
      </c>
      <c r="DE31" s="31">
        <f t="shared" si="21"/>
        <v>0</v>
      </c>
      <c r="DF31" s="31">
        <f t="shared" si="22"/>
        <v>0</v>
      </c>
      <c r="DG31" s="31">
        <f t="shared" si="23"/>
        <v>0</v>
      </c>
      <c r="DH31" s="31">
        <f t="shared" si="24"/>
        <v>0</v>
      </c>
      <c r="DI31" s="31">
        <f t="shared" si="25"/>
        <v>0</v>
      </c>
      <c r="DJ31" s="31">
        <f t="shared" si="26"/>
        <v>0</v>
      </c>
      <c r="DK31" s="31">
        <f t="shared" si="27"/>
        <v>0</v>
      </c>
      <c r="DL31" s="31">
        <f t="shared" si="28"/>
        <v>0</v>
      </c>
      <c r="DM31" s="31">
        <f t="shared" si="29"/>
        <v>0</v>
      </c>
      <c r="DN31" s="31">
        <f t="shared" si="30"/>
        <v>0</v>
      </c>
      <c r="DO31" s="31">
        <f t="shared" si="31"/>
        <v>0</v>
      </c>
      <c r="DP31" s="31">
        <f t="shared" si="32"/>
        <v>0</v>
      </c>
      <c r="DQ31" s="31">
        <f t="shared" si="33"/>
        <v>0</v>
      </c>
      <c r="DR31" s="31">
        <f t="shared" si="34"/>
        <v>0</v>
      </c>
      <c r="DS31" s="31">
        <f t="shared" si="35"/>
        <v>0</v>
      </c>
      <c r="DT31" s="31">
        <f t="shared" si="36"/>
        <v>0</v>
      </c>
      <c r="DU31" s="31">
        <f t="shared" si="37"/>
        <v>0</v>
      </c>
      <c r="DV31" s="31">
        <f t="shared" si="38"/>
        <v>0</v>
      </c>
      <c r="DW31" s="31">
        <f t="shared" si="39"/>
        <v>0</v>
      </c>
      <c r="DX31" s="31">
        <f t="shared" si="40"/>
        <v>0</v>
      </c>
      <c r="DY31" s="31">
        <f t="shared" si="41"/>
        <v>0</v>
      </c>
      <c r="DZ31" s="31">
        <f t="shared" si="42"/>
        <v>0</v>
      </c>
      <c r="EA31" s="31">
        <f t="shared" si="43"/>
        <v>0</v>
      </c>
      <c r="EB31" s="31">
        <f t="shared" si="44"/>
        <v>0</v>
      </c>
      <c r="EC31" s="31">
        <f t="shared" si="45"/>
        <v>0</v>
      </c>
      <c r="ED31" s="31">
        <f t="shared" si="46"/>
        <v>0</v>
      </c>
      <c r="EE31" s="31">
        <f t="shared" si="47"/>
        <v>0</v>
      </c>
      <c r="EF31" s="31">
        <f t="shared" si="48"/>
        <v>0</v>
      </c>
      <c r="EG31" s="31">
        <f t="shared" si="49"/>
        <v>0</v>
      </c>
      <c r="EH31" s="31">
        <f t="shared" si="50"/>
        <v>0</v>
      </c>
      <c r="EI31" s="31">
        <f t="shared" si="51"/>
        <v>0</v>
      </c>
      <c r="EJ31" s="31">
        <f t="shared" si="52"/>
        <v>0</v>
      </c>
      <c r="EK31" s="31">
        <f t="shared" si="53"/>
        <v>0</v>
      </c>
      <c r="EL31" s="31">
        <f t="shared" si="54"/>
        <v>0</v>
      </c>
      <c r="EM31" s="31">
        <f t="shared" si="55"/>
        <v>0</v>
      </c>
      <c r="EN31" s="76"/>
      <c r="EO31" s="32">
        <f t="shared" si="56"/>
        <v>0</v>
      </c>
      <c r="EP31" s="33"/>
      <c r="EQ31" s="45"/>
      <c r="ER31" s="35"/>
      <c r="ES31" s="36">
        <f t="shared" si="57"/>
        <v>0</v>
      </c>
      <c r="ET31" s="14"/>
      <c r="EU31" s="30">
        <f t="shared" si="58"/>
        <v>0</v>
      </c>
      <c r="EV31" s="31">
        <f t="shared" ca="1" si="59"/>
        <v>0</v>
      </c>
      <c r="EW31" s="31">
        <f t="shared" ca="1" si="60"/>
        <v>0</v>
      </c>
      <c r="EX31" s="31">
        <f t="shared" ca="1" si="61"/>
        <v>0</v>
      </c>
      <c r="EY31" s="31">
        <f t="shared" ca="1" si="62"/>
        <v>0</v>
      </c>
      <c r="EZ31" s="31">
        <f t="shared" ca="1" si="63"/>
        <v>0</v>
      </c>
      <c r="FA31" s="31">
        <f t="shared" ca="1" si="64"/>
        <v>0</v>
      </c>
      <c r="FB31" s="31">
        <f t="shared" ca="1" si="65"/>
        <v>0</v>
      </c>
      <c r="FC31" s="31">
        <f t="shared" ca="1" si="66"/>
        <v>0</v>
      </c>
      <c r="FD31" s="31">
        <f t="shared" ca="1" si="67"/>
        <v>0</v>
      </c>
      <c r="FE31" s="31">
        <f t="shared" ca="1" si="68"/>
        <v>0</v>
      </c>
      <c r="FF31" s="31">
        <f t="shared" ca="1" si="69"/>
        <v>0</v>
      </c>
      <c r="FG31" s="31">
        <f t="shared" ca="1" si="70"/>
        <v>0</v>
      </c>
      <c r="FH31" s="31">
        <f t="shared" ca="1" si="71"/>
        <v>0</v>
      </c>
      <c r="FI31" s="31">
        <f t="shared" ca="1" si="72"/>
        <v>0</v>
      </c>
      <c r="FJ31" s="31">
        <f t="shared" ca="1" si="73"/>
        <v>0</v>
      </c>
      <c r="FK31" s="31">
        <f t="shared" ca="1" si="74"/>
        <v>0</v>
      </c>
      <c r="FL31" s="31">
        <f t="shared" ca="1" si="75"/>
        <v>0</v>
      </c>
      <c r="FM31" s="31">
        <f t="shared" ca="1" si="76"/>
        <v>0</v>
      </c>
      <c r="FN31" s="31">
        <f t="shared" ca="1" si="77"/>
        <v>0</v>
      </c>
      <c r="FO31" s="31">
        <f t="shared" ca="1" si="78"/>
        <v>0</v>
      </c>
      <c r="FP31" s="31">
        <f t="shared" ca="1" si="79"/>
        <v>0</v>
      </c>
      <c r="FQ31" s="31">
        <f t="shared" ca="1" si="80"/>
        <v>0</v>
      </c>
      <c r="FR31" s="31">
        <f t="shared" ca="1" si="81"/>
        <v>0</v>
      </c>
      <c r="FS31" s="31">
        <f t="shared" ca="1" si="82"/>
        <v>0</v>
      </c>
      <c r="FT31" s="31">
        <f t="shared" ca="1" si="83"/>
        <v>0</v>
      </c>
      <c r="FU31" s="31">
        <f t="shared" ca="1" si="84"/>
        <v>0</v>
      </c>
      <c r="FV31" s="31">
        <f t="shared" ca="1" si="85"/>
        <v>0</v>
      </c>
      <c r="FW31" s="31">
        <f t="shared" ca="1" si="86"/>
        <v>0</v>
      </c>
      <c r="FX31" s="31">
        <f t="shared" ca="1" si="87"/>
        <v>0</v>
      </c>
      <c r="FY31" s="31">
        <f t="shared" ca="1" si="88"/>
        <v>0</v>
      </c>
      <c r="FZ31" s="31">
        <f t="shared" ca="1" si="89"/>
        <v>0</v>
      </c>
      <c r="GA31" s="31">
        <f t="shared" ca="1" si="90"/>
        <v>0</v>
      </c>
      <c r="GB31" s="31">
        <f t="shared" ca="1" si="91"/>
        <v>0</v>
      </c>
      <c r="GC31" s="31">
        <f t="shared" ca="1" si="92"/>
        <v>0</v>
      </c>
      <c r="GD31" s="31">
        <f t="shared" ca="1" si="93"/>
        <v>0</v>
      </c>
      <c r="GE31" s="76"/>
      <c r="GF31" s="32">
        <f t="shared" ca="1" si="94"/>
        <v>0</v>
      </c>
      <c r="GG31" s="33"/>
      <c r="GH31" s="45"/>
      <c r="GI31" s="35"/>
      <c r="GJ31" s="36">
        <f t="shared" ca="1" si="95"/>
        <v>0</v>
      </c>
      <c r="GK31" s="14"/>
      <c r="GL31" s="14"/>
      <c r="GM31" s="14"/>
      <c r="GN31" s="14"/>
      <c r="GO31" s="14"/>
      <c r="GP31" s="14"/>
      <c r="GQ31" s="14"/>
      <c r="GR31" s="14"/>
      <c r="GS31" s="14"/>
    </row>
    <row r="32" spans="1:201" x14ac:dyDescent="0.2">
      <c r="A32" s="377" t="s">
        <v>242</v>
      </c>
      <c r="B32" s="321"/>
      <c r="C32" s="334"/>
      <c r="D32" s="347"/>
      <c r="E32" s="271">
        <f t="shared" si="0"/>
        <v>0</v>
      </c>
      <c r="F32" s="284">
        <f t="shared" si="1"/>
        <v>0</v>
      </c>
      <c r="G32" s="15" t="str">
        <f t="shared" si="96"/>
        <v/>
      </c>
      <c r="H32" s="16">
        <f t="shared" si="97"/>
        <v>0</v>
      </c>
      <c r="I32" s="201">
        <f t="shared" si="2"/>
        <v>0</v>
      </c>
      <c r="J32" s="251"/>
      <c r="K32" s="121"/>
      <c r="L32" s="323"/>
      <c r="M32" s="323"/>
      <c r="N32" s="155"/>
      <c r="O32" s="147">
        <f t="shared" si="127"/>
        <v>0</v>
      </c>
      <c r="P32" s="37">
        <f t="shared" si="4"/>
        <v>0</v>
      </c>
      <c r="Q32" s="226">
        <f t="shared" ca="1" si="5"/>
        <v>0</v>
      </c>
      <c r="R32" s="19"/>
      <c r="S32" s="363" t="str">
        <f t="shared" si="110"/>
        <v/>
      </c>
      <c r="T32" s="20">
        <f t="shared" si="7"/>
        <v>0</v>
      </c>
      <c r="U32" s="404">
        <v>350</v>
      </c>
      <c r="V32" s="267">
        <f t="shared" ca="1" si="8"/>
        <v>0</v>
      </c>
      <c r="W32" s="364" t="str">
        <f t="shared" si="140"/>
        <v>MERV - XMEV - GFGC350.AG - 24hs</v>
      </c>
      <c r="X32" s="364" t="str">
        <f t="shared" si="120"/>
        <v>GFGC350.AG</v>
      </c>
      <c r="Y32" s="365">
        <f>IFERROR(VLOOKUP($X32,HomeBroker!$A$2:$F$368,2,0),0)</f>
        <v>0</v>
      </c>
      <c r="Z32" s="409">
        <f>IFERROR(VLOOKUP($X32,HomeBroker!$A$2:$F$368,3,0),0)</f>
        <v>0</v>
      </c>
      <c r="AA32" s="407">
        <f>IFERROR(VLOOKUP($X32,HomeBroker!$A$2:$F$396,6,0),0)</f>
        <v>0</v>
      </c>
      <c r="AB32" s="409">
        <f>IFERROR(VLOOKUP($X32,HomeBroker!$A$2:$F$368,4,0),0)</f>
        <v>0</v>
      </c>
      <c r="AC32" s="365">
        <f>IFERROR(VLOOKUP($X32,HomeBroker!$A$2:$F$368,5,0),0)</f>
        <v>0</v>
      </c>
      <c r="AD32" s="368">
        <f>IFERROR(VLOOKUP($X32,HomeBroker!$A$2:$M$396,13,0),0)</f>
        <v>0</v>
      </c>
      <c r="AE32" s="369" t="str">
        <f t="shared" si="10"/>
        <v/>
      </c>
      <c r="AF32" s="20">
        <f t="shared" si="11"/>
        <v>0</v>
      </c>
      <c r="AG32" s="404">
        <f t="shared" si="100"/>
        <v>350</v>
      </c>
      <c r="AH32" s="267">
        <f t="shared" ca="1" si="12"/>
        <v>0</v>
      </c>
      <c r="AI32" s="364" t="str">
        <f t="shared" si="101"/>
        <v>MERV - XMEV - GFGV350.AG - 24hs</v>
      </c>
      <c r="AJ32" s="364" t="str">
        <f t="shared" si="121"/>
        <v>GFGV350.AG</v>
      </c>
      <c r="AK32" s="366">
        <f>IFERROR(VLOOKUP($AJ32,HomeBroker!$A$2:$F$368,2,0),0)</f>
        <v>0</v>
      </c>
      <c r="AL32" s="409">
        <f>IFERROR(VLOOKUP($AJ32,HomeBroker!$A$2:$F$368,3,0),0)</f>
        <v>0</v>
      </c>
      <c r="AM32" s="407">
        <f>IFERROR(VLOOKUP($AJ32,HomeBroker!$A$2:$F$396,6,0),0)</f>
        <v>0</v>
      </c>
      <c r="AN32" s="409">
        <f>IFERROR(VLOOKUP($AJ32,HomeBroker!$A$2:$F$368,4,0),0)</f>
        <v>0</v>
      </c>
      <c r="AO32" s="366">
        <f>IFERROR(VLOOKUP($AJ32,HomeBroker!$A$2:$F$368,5,0),0)</f>
        <v>0</v>
      </c>
      <c r="AP32" s="368">
        <f>IFERROR(VLOOKUP($AJ32,HomeBroker!$A$2:$M$396,13,0),0)</f>
        <v>0</v>
      </c>
      <c r="AQ32" s="17"/>
      <c r="AR32" s="375"/>
      <c r="AS32" s="376" t="s">
        <v>55</v>
      </c>
      <c r="AT32" s="54"/>
      <c r="AU32" s="254"/>
      <c r="AV32" s="259"/>
      <c r="AW32" s="38">
        <f t="shared" si="14"/>
        <v>0</v>
      </c>
      <c r="AX32" s="39">
        <f t="shared" si="15"/>
        <v>0</v>
      </c>
      <c r="AY32" s="372" t="s">
        <v>56</v>
      </c>
      <c r="AZ32" s="54"/>
      <c r="BA32" s="64"/>
      <c r="BB32" s="48"/>
      <c r="BC32" s="25">
        <f t="shared" si="16"/>
        <v>0</v>
      </c>
      <c r="BD32" s="40">
        <f t="shared" si="17"/>
        <v>0</v>
      </c>
      <c r="BE32" s="373" t="s">
        <v>57</v>
      </c>
      <c r="BF32" s="54"/>
      <c r="BG32" s="48"/>
      <c r="BH32" s="28">
        <f t="shared" si="18"/>
        <v>0</v>
      </c>
      <c r="BI32" s="29">
        <f t="shared" si="19"/>
        <v>0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17"/>
      <c r="DD32" s="30">
        <f t="shared" si="20"/>
        <v>0</v>
      </c>
      <c r="DE32" s="31">
        <f t="shared" si="21"/>
        <v>0</v>
      </c>
      <c r="DF32" s="31">
        <f t="shared" si="22"/>
        <v>0</v>
      </c>
      <c r="DG32" s="31">
        <f t="shared" si="23"/>
        <v>0</v>
      </c>
      <c r="DH32" s="31">
        <f t="shared" si="24"/>
        <v>0</v>
      </c>
      <c r="DI32" s="31">
        <f t="shared" si="25"/>
        <v>0</v>
      </c>
      <c r="DJ32" s="31">
        <f t="shared" si="26"/>
        <v>0</v>
      </c>
      <c r="DK32" s="31">
        <f t="shared" si="27"/>
        <v>0</v>
      </c>
      <c r="DL32" s="31">
        <f t="shared" si="28"/>
        <v>0</v>
      </c>
      <c r="DM32" s="31">
        <f t="shared" si="29"/>
        <v>0</v>
      </c>
      <c r="DN32" s="31">
        <f t="shared" si="30"/>
        <v>0</v>
      </c>
      <c r="DO32" s="31">
        <f t="shared" si="31"/>
        <v>0</v>
      </c>
      <c r="DP32" s="31">
        <f t="shared" si="32"/>
        <v>0</v>
      </c>
      <c r="DQ32" s="31">
        <f t="shared" si="33"/>
        <v>0</v>
      </c>
      <c r="DR32" s="31">
        <f t="shared" si="34"/>
        <v>0</v>
      </c>
      <c r="DS32" s="31">
        <f t="shared" si="35"/>
        <v>0</v>
      </c>
      <c r="DT32" s="31">
        <f t="shared" si="36"/>
        <v>0</v>
      </c>
      <c r="DU32" s="31">
        <f t="shared" si="37"/>
        <v>0</v>
      </c>
      <c r="DV32" s="31">
        <f t="shared" si="38"/>
        <v>0</v>
      </c>
      <c r="DW32" s="31">
        <f t="shared" si="39"/>
        <v>0</v>
      </c>
      <c r="DX32" s="31">
        <f t="shared" si="40"/>
        <v>0</v>
      </c>
      <c r="DY32" s="31">
        <f t="shared" si="41"/>
        <v>0</v>
      </c>
      <c r="DZ32" s="31">
        <f t="shared" si="42"/>
        <v>0</v>
      </c>
      <c r="EA32" s="31">
        <f t="shared" si="43"/>
        <v>0</v>
      </c>
      <c r="EB32" s="31">
        <f t="shared" si="44"/>
        <v>0</v>
      </c>
      <c r="EC32" s="31">
        <f t="shared" si="45"/>
        <v>0</v>
      </c>
      <c r="ED32" s="31">
        <f t="shared" si="46"/>
        <v>0</v>
      </c>
      <c r="EE32" s="31">
        <f t="shared" si="47"/>
        <v>0</v>
      </c>
      <c r="EF32" s="31">
        <f t="shared" si="48"/>
        <v>0</v>
      </c>
      <c r="EG32" s="31">
        <f t="shared" si="49"/>
        <v>0</v>
      </c>
      <c r="EH32" s="31">
        <f t="shared" si="50"/>
        <v>0</v>
      </c>
      <c r="EI32" s="31">
        <f t="shared" si="51"/>
        <v>0</v>
      </c>
      <c r="EJ32" s="31">
        <f t="shared" si="52"/>
        <v>0</v>
      </c>
      <c r="EK32" s="31">
        <f t="shared" si="53"/>
        <v>0</v>
      </c>
      <c r="EL32" s="31">
        <f t="shared" si="54"/>
        <v>0</v>
      </c>
      <c r="EM32" s="31">
        <f t="shared" si="55"/>
        <v>0</v>
      </c>
      <c r="EN32" s="76"/>
      <c r="EO32" s="32">
        <f t="shared" si="56"/>
        <v>0</v>
      </c>
      <c r="EP32" s="33"/>
      <c r="EQ32" s="45"/>
      <c r="ER32" s="35"/>
      <c r="ES32" s="36">
        <f t="shared" si="57"/>
        <v>0</v>
      </c>
      <c r="ET32" s="14"/>
      <c r="EU32" s="30">
        <f t="shared" si="58"/>
        <v>0</v>
      </c>
      <c r="EV32" s="31">
        <f t="shared" ca="1" si="59"/>
        <v>0</v>
      </c>
      <c r="EW32" s="31">
        <f t="shared" ca="1" si="60"/>
        <v>0</v>
      </c>
      <c r="EX32" s="31">
        <f t="shared" ca="1" si="61"/>
        <v>0</v>
      </c>
      <c r="EY32" s="31">
        <f t="shared" ca="1" si="62"/>
        <v>0</v>
      </c>
      <c r="EZ32" s="31">
        <f t="shared" ca="1" si="63"/>
        <v>0</v>
      </c>
      <c r="FA32" s="31">
        <f t="shared" ca="1" si="64"/>
        <v>0</v>
      </c>
      <c r="FB32" s="31">
        <f t="shared" ca="1" si="65"/>
        <v>0</v>
      </c>
      <c r="FC32" s="31">
        <f t="shared" ca="1" si="66"/>
        <v>0</v>
      </c>
      <c r="FD32" s="31">
        <f t="shared" ca="1" si="67"/>
        <v>0</v>
      </c>
      <c r="FE32" s="31">
        <f t="shared" ca="1" si="68"/>
        <v>0</v>
      </c>
      <c r="FF32" s="31">
        <f t="shared" ca="1" si="69"/>
        <v>0</v>
      </c>
      <c r="FG32" s="31">
        <f t="shared" ca="1" si="70"/>
        <v>0</v>
      </c>
      <c r="FH32" s="31">
        <f t="shared" ca="1" si="71"/>
        <v>0</v>
      </c>
      <c r="FI32" s="31">
        <f t="shared" ca="1" si="72"/>
        <v>0</v>
      </c>
      <c r="FJ32" s="31">
        <f t="shared" ca="1" si="73"/>
        <v>0</v>
      </c>
      <c r="FK32" s="31">
        <f t="shared" ca="1" si="74"/>
        <v>0</v>
      </c>
      <c r="FL32" s="31">
        <f t="shared" ca="1" si="75"/>
        <v>0</v>
      </c>
      <c r="FM32" s="31">
        <f t="shared" ca="1" si="76"/>
        <v>0</v>
      </c>
      <c r="FN32" s="31">
        <f t="shared" ca="1" si="77"/>
        <v>0</v>
      </c>
      <c r="FO32" s="31">
        <f t="shared" ca="1" si="78"/>
        <v>0</v>
      </c>
      <c r="FP32" s="31">
        <f t="shared" ca="1" si="79"/>
        <v>0</v>
      </c>
      <c r="FQ32" s="31">
        <f t="shared" ca="1" si="80"/>
        <v>0</v>
      </c>
      <c r="FR32" s="31">
        <f t="shared" ca="1" si="81"/>
        <v>0</v>
      </c>
      <c r="FS32" s="31">
        <f t="shared" ca="1" si="82"/>
        <v>0</v>
      </c>
      <c r="FT32" s="31">
        <f t="shared" ca="1" si="83"/>
        <v>0</v>
      </c>
      <c r="FU32" s="31">
        <f t="shared" ca="1" si="84"/>
        <v>0</v>
      </c>
      <c r="FV32" s="31">
        <f t="shared" ca="1" si="85"/>
        <v>0</v>
      </c>
      <c r="FW32" s="31">
        <f t="shared" ca="1" si="86"/>
        <v>0</v>
      </c>
      <c r="FX32" s="31">
        <f t="shared" ca="1" si="87"/>
        <v>0</v>
      </c>
      <c r="FY32" s="31">
        <f t="shared" ca="1" si="88"/>
        <v>0</v>
      </c>
      <c r="FZ32" s="31">
        <f t="shared" ca="1" si="89"/>
        <v>0</v>
      </c>
      <c r="GA32" s="31">
        <f t="shared" ca="1" si="90"/>
        <v>0</v>
      </c>
      <c r="GB32" s="31">
        <f t="shared" ca="1" si="91"/>
        <v>0</v>
      </c>
      <c r="GC32" s="31">
        <f t="shared" ca="1" si="92"/>
        <v>0</v>
      </c>
      <c r="GD32" s="31">
        <f t="shared" ca="1" si="93"/>
        <v>0</v>
      </c>
      <c r="GE32" s="76"/>
      <c r="GF32" s="32">
        <f t="shared" ca="1" si="94"/>
        <v>0</v>
      </c>
      <c r="GG32" s="33"/>
      <c r="GH32" s="45"/>
      <c r="GI32" s="35"/>
      <c r="GJ32" s="36">
        <f t="shared" ca="1" si="95"/>
        <v>0</v>
      </c>
      <c r="GK32" s="14"/>
      <c r="GL32" s="14"/>
      <c r="GM32" s="14"/>
      <c r="GN32" s="14"/>
      <c r="GO32" s="14"/>
      <c r="GP32" s="14"/>
      <c r="GQ32" s="14"/>
      <c r="GR32" s="14"/>
      <c r="GS32" s="14"/>
    </row>
    <row r="33" spans="1:201" x14ac:dyDescent="0.2">
      <c r="A33" s="362" t="s">
        <v>243</v>
      </c>
      <c r="B33" s="321"/>
      <c r="C33" s="334"/>
      <c r="D33" s="347"/>
      <c r="E33" s="271">
        <f t="shared" si="0"/>
        <v>0</v>
      </c>
      <c r="F33" s="284">
        <f t="shared" si="1"/>
        <v>0</v>
      </c>
      <c r="G33" s="15" t="str">
        <f t="shared" si="96"/>
        <v/>
      </c>
      <c r="H33" s="16">
        <f t="shared" si="97"/>
        <v>0</v>
      </c>
      <c r="I33" s="201">
        <f t="shared" si="2"/>
        <v>0</v>
      </c>
      <c r="J33" s="251"/>
      <c r="K33" s="121"/>
      <c r="L33" s="323"/>
      <c r="M33" s="323"/>
      <c r="N33" s="155"/>
      <c r="O33" s="147">
        <f t="shared" si="127"/>
        <v>0</v>
      </c>
      <c r="P33" s="53">
        <f t="shared" si="4"/>
        <v>0</v>
      </c>
      <c r="Q33" s="227">
        <f t="shared" ca="1" si="5"/>
        <v>0</v>
      </c>
      <c r="R33" s="19"/>
      <c r="S33" s="363" t="str">
        <f t="shared" si="110"/>
        <v/>
      </c>
      <c r="T33" s="20">
        <f t="shared" si="7"/>
        <v>0</v>
      </c>
      <c r="U33" s="404">
        <v>360</v>
      </c>
      <c r="V33" s="267">
        <f t="shared" ca="1" si="8"/>
        <v>0</v>
      </c>
      <c r="W33" s="364" t="str">
        <f t="shared" si="140"/>
        <v>MERV - XMEV - GFGC360.AG - 24hs</v>
      </c>
      <c r="X33" s="364" t="str">
        <f t="shared" si="120"/>
        <v>GFGC360.AG</v>
      </c>
      <c r="Y33" s="365">
        <f>IFERROR(VLOOKUP($X33,HomeBroker!$A$2:$F$368,2,0),0)</f>
        <v>0</v>
      </c>
      <c r="Z33" s="409">
        <f>IFERROR(VLOOKUP($X33,HomeBroker!$A$2:$F$368,3,0),0)</f>
        <v>0</v>
      </c>
      <c r="AA33" s="407">
        <f>IFERROR(VLOOKUP($X33,HomeBroker!$A$2:$F$396,6,0),0)</f>
        <v>0</v>
      </c>
      <c r="AB33" s="409">
        <f>IFERROR(VLOOKUP($X33,HomeBroker!$A$2:$F$368,4,0),0)</f>
        <v>0</v>
      </c>
      <c r="AC33" s="365">
        <f>IFERROR(VLOOKUP($X33,HomeBroker!$A$2:$F$368,5,0),0)</f>
        <v>0</v>
      </c>
      <c r="AD33" s="368">
        <f>IFERROR(VLOOKUP($X33,HomeBroker!$A$2:$M$396,13,0),0)</f>
        <v>0</v>
      </c>
      <c r="AE33" s="369" t="str">
        <f t="shared" si="10"/>
        <v/>
      </c>
      <c r="AF33" s="20">
        <f t="shared" si="11"/>
        <v>0</v>
      </c>
      <c r="AG33" s="404">
        <f t="shared" si="100"/>
        <v>360</v>
      </c>
      <c r="AH33" s="267">
        <f t="shared" ca="1" si="12"/>
        <v>0</v>
      </c>
      <c r="AI33" s="364" t="str">
        <f t="shared" si="101"/>
        <v>MERV - XMEV - GFGV360.AG - 24hs</v>
      </c>
      <c r="AJ33" s="364" t="str">
        <f t="shared" si="121"/>
        <v>GFGV360.AG</v>
      </c>
      <c r="AK33" s="366">
        <f>IFERROR(VLOOKUP($AJ33,HomeBroker!$A$2:$F$368,2,0),0)</f>
        <v>0</v>
      </c>
      <c r="AL33" s="409">
        <f>IFERROR(VLOOKUP($AJ33,HomeBroker!$A$2:$F$368,3,0),0)</f>
        <v>0</v>
      </c>
      <c r="AM33" s="407">
        <f>IFERROR(VLOOKUP($AJ33,HomeBroker!$A$2:$F$396,6,0),0)</f>
        <v>0</v>
      </c>
      <c r="AN33" s="409">
        <f>IFERROR(VLOOKUP($AJ33,HomeBroker!$A$2:$F$368,4,0),0)</f>
        <v>0</v>
      </c>
      <c r="AO33" s="366">
        <f>IFERROR(VLOOKUP($AJ33,HomeBroker!$A$2:$F$368,5,0),0)</f>
        <v>0</v>
      </c>
      <c r="AP33" s="368">
        <f>IFERROR(VLOOKUP($AJ33,HomeBroker!$A$2:$M$396,13,0),0)</f>
        <v>0</v>
      </c>
      <c r="AQ33" s="17"/>
      <c r="AR33" s="375"/>
      <c r="AS33" s="376" t="s">
        <v>55</v>
      </c>
      <c r="AT33" s="54"/>
      <c r="AU33" s="254"/>
      <c r="AV33" s="259"/>
      <c r="AW33" s="38">
        <f t="shared" si="14"/>
        <v>0</v>
      </c>
      <c r="AX33" s="39">
        <f t="shared" si="15"/>
        <v>0</v>
      </c>
      <c r="AY33" s="372" t="s">
        <v>56</v>
      </c>
      <c r="AZ33" s="54"/>
      <c r="BA33" s="64"/>
      <c r="BB33" s="48"/>
      <c r="BC33" s="25">
        <f t="shared" si="16"/>
        <v>0</v>
      </c>
      <c r="BD33" s="40">
        <f t="shared" si="17"/>
        <v>0</v>
      </c>
      <c r="BE33" s="373" t="s">
        <v>57</v>
      </c>
      <c r="BF33" s="54"/>
      <c r="BG33" s="48"/>
      <c r="BH33" s="28">
        <f t="shared" si="18"/>
        <v>0</v>
      </c>
      <c r="BI33" s="29">
        <f t="shared" si="19"/>
        <v>0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17"/>
      <c r="DD33" s="30">
        <f t="shared" si="20"/>
        <v>0</v>
      </c>
      <c r="DE33" s="31">
        <f t="shared" si="21"/>
        <v>0</v>
      </c>
      <c r="DF33" s="31">
        <f t="shared" si="22"/>
        <v>0</v>
      </c>
      <c r="DG33" s="31">
        <f t="shared" si="23"/>
        <v>0</v>
      </c>
      <c r="DH33" s="31">
        <f t="shared" si="24"/>
        <v>0</v>
      </c>
      <c r="DI33" s="31">
        <f t="shared" si="25"/>
        <v>0</v>
      </c>
      <c r="DJ33" s="31">
        <f t="shared" si="26"/>
        <v>0</v>
      </c>
      <c r="DK33" s="31">
        <f t="shared" si="27"/>
        <v>0</v>
      </c>
      <c r="DL33" s="31">
        <f t="shared" si="28"/>
        <v>0</v>
      </c>
      <c r="DM33" s="31">
        <f t="shared" si="29"/>
        <v>0</v>
      </c>
      <c r="DN33" s="31">
        <f t="shared" si="30"/>
        <v>0</v>
      </c>
      <c r="DO33" s="31">
        <f t="shared" si="31"/>
        <v>0</v>
      </c>
      <c r="DP33" s="31">
        <f t="shared" si="32"/>
        <v>0</v>
      </c>
      <c r="DQ33" s="31">
        <f t="shared" si="33"/>
        <v>0</v>
      </c>
      <c r="DR33" s="31">
        <f t="shared" si="34"/>
        <v>0</v>
      </c>
      <c r="DS33" s="31">
        <f t="shared" si="35"/>
        <v>0</v>
      </c>
      <c r="DT33" s="31">
        <f t="shared" si="36"/>
        <v>0</v>
      </c>
      <c r="DU33" s="31">
        <f t="shared" si="37"/>
        <v>0</v>
      </c>
      <c r="DV33" s="31">
        <f t="shared" si="38"/>
        <v>0</v>
      </c>
      <c r="DW33" s="31">
        <f t="shared" si="39"/>
        <v>0</v>
      </c>
      <c r="DX33" s="31">
        <f t="shared" si="40"/>
        <v>0</v>
      </c>
      <c r="DY33" s="31">
        <f t="shared" si="41"/>
        <v>0</v>
      </c>
      <c r="DZ33" s="31">
        <f t="shared" si="42"/>
        <v>0</v>
      </c>
      <c r="EA33" s="31">
        <f t="shared" si="43"/>
        <v>0</v>
      </c>
      <c r="EB33" s="31">
        <f t="shared" si="44"/>
        <v>0</v>
      </c>
      <c r="EC33" s="31">
        <f t="shared" si="45"/>
        <v>0</v>
      </c>
      <c r="ED33" s="31">
        <f t="shared" si="46"/>
        <v>0</v>
      </c>
      <c r="EE33" s="31">
        <f t="shared" si="47"/>
        <v>0</v>
      </c>
      <c r="EF33" s="31">
        <f t="shared" si="48"/>
        <v>0</v>
      </c>
      <c r="EG33" s="31">
        <f t="shared" si="49"/>
        <v>0</v>
      </c>
      <c r="EH33" s="31">
        <f t="shared" si="50"/>
        <v>0</v>
      </c>
      <c r="EI33" s="31">
        <f t="shared" si="51"/>
        <v>0</v>
      </c>
      <c r="EJ33" s="31">
        <f t="shared" si="52"/>
        <v>0</v>
      </c>
      <c r="EK33" s="31">
        <f t="shared" si="53"/>
        <v>0</v>
      </c>
      <c r="EL33" s="31">
        <f t="shared" si="54"/>
        <v>0</v>
      </c>
      <c r="EM33" s="31">
        <f t="shared" si="55"/>
        <v>0</v>
      </c>
      <c r="EN33" s="76"/>
      <c r="EO33" s="32">
        <f t="shared" si="56"/>
        <v>0</v>
      </c>
      <c r="EP33" s="33"/>
      <c r="EQ33" s="45"/>
      <c r="ER33" s="35"/>
      <c r="ES33" s="36">
        <f t="shared" si="57"/>
        <v>0</v>
      </c>
      <c r="ET33" s="14"/>
      <c r="EU33" s="30">
        <f t="shared" si="58"/>
        <v>0</v>
      </c>
      <c r="EV33" s="31">
        <f t="shared" ca="1" si="59"/>
        <v>0</v>
      </c>
      <c r="EW33" s="31">
        <f t="shared" ca="1" si="60"/>
        <v>0</v>
      </c>
      <c r="EX33" s="31">
        <f t="shared" ca="1" si="61"/>
        <v>0</v>
      </c>
      <c r="EY33" s="31">
        <f t="shared" ca="1" si="62"/>
        <v>0</v>
      </c>
      <c r="EZ33" s="31">
        <f t="shared" ca="1" si="63"/>
        <v>0</v>
      </c>
      <c r="FA33" s="31">
        <f t="shared" ca="1" si="64"/>
        <v>0</v>
      </c>
      <c r="FB33" s="31">
        <f t="shared" ca="1" si="65"/>
        <v>0</v>
      </c>
      <c r="FC33" s="31">
        <f t="shared" ca="1" si="66"/>
        <v>0</v>
      </c>
      <c r="FD33" s="31">
        <f t="shared" ca="1" si="67"/>
        <v>0</v>
      </c>
      <c r="FE33" s="31">
        <f t="shared" ca="1" si="68"/>
        <v>0</v>
      </c>
      <c r="FF33" s="31">
        <f t="shared" ca="1" si="69"/>
        <v>0</v>
      </c>
      <c r="FG33" s="31">
        <f t="shared" ca="1" si="70"/>
        <v>0</v>
      </c>
      <c r="FH33" s="31">
        <f t="shared" ca="1" si="71"/>
        <v>0</v>
      </c>
      <c r="FI33" s="31">
        <f t="shared" ca="1" si="72"/>
        <v>0</v>
      </c>
      <c r="FJ33" s="31">
        <f t="shared" ca="1" si="73"/>
        <v>0</v>
      </c>
      <c r="FK33" s="31">
        <f t="shared" ca="1" si="74"/>
        <v>0</v>
      </c>
      <c r="FL33" s="31">
        <f t="shared" ca="1" si="75"/>
        <v>0</v>
      </c>
      <c r="FM33" s="31">
        <f t="shared" ca="1" si="76"/>
        <v>0</v>
      </c>
      <c r="FN33" s="31">
        <f t="shared" ca="1" si="77"/>
        <v>0</v>
      </c>
      <c r="FO33" s="31">
        <f t="shared" ca="1" si="78"/>
        <v>0</v>
      </c>
      <c r="FP33" s="31">
        <f t="shared" ca="1" si="79"/>
        <v>0</v>
      </c>
      <c r="FQ33" s="31">
        <f t="shared" ca="1" si="80"/>
        <v>0</v>
      </c>
      <c r="FR33" s="31">
        <f t="shared" ca="1" si="81"/>
        <v>0</v>
      </c>
      <c r="FS33" s="31">
        <f t="shared" ca="1" si="82"/>
        <v>0</v>
      </c>
      <c r="FT33" s="31">
        <f t="shared" ca="1" si="83"/>
        <v>0</v>
      </c>
      <c r="FU33" s="31">
        <f t="shared" ca="1" si="84"/>
        <v>0</v>
      </c>
      <c r="FV33" s="31">
        <f t="shared" ca="1" si="85"/>
        <v>0</v>
      </c>
      <c r="FW33" s="31">
        <f t="shared" ca="1" si="86"/>
        <v>0</v>
      </c>
      <c r="FX33" s="31">
        <f t="shared" ca="1" si="87"/>
        <v>0</v>
      </c>
      <c r="FY33" s="31">
        <f t="shared" ca="1" si="88"/>
        <v>0</v>
      </c>
      <c r="FZ33" s="31">
        <f t="shared" ca="1" si="89"/>
        <v>0</v>
      </c>
      <c r="GA33" s="31">
        <f t="shared" ca="1" si="90"/>
        <v>0</v>
      </c>
      <c r="GB33" s="31">
        <f t="shared" ca="1" si="91"/>
        <v>0</v>
      </c>
      <c r="GC33" s="31">
        <f t="shared" ca="1" si="92"/>
        <v>0</v>
      </c>
      <c r="GD33" s="31">
        <f t="shared" ca="1" si="93"/>
        <v>0</v>
      </c>
      <c r="GE33" s="76"/>
      <c r="GF33" s="32">
        <f t="shared" ca="1" si="94"/>
        <v>0</v>
      </c>
      <c r="GG33" s="33"/>
      <c r="GH33" s="45"/>
      <c r="GI33" s="35"/>
      <c r="GJ33" s="36">
        <f t="shared" ca="1" si="95"/>
        <v>0</v>
      </c>
      <c r="GK33" s="14"/>
      <c r="GL33" s="14"/>
      <c r="GM33" s="14"/>
      <c r="GN33" s="14"/>
      <c r="GO33" s="14"/>
      <c r="GP33" s="14"/>
      <c r="GQ33" s="14"/>
      <c r="GR33" s="14"/>
      <c r="GS33" s="14"/>
    </row>
    <row r="34" spans="1:201" ht="15.75" thickBot="1" x14ac:dyDescent="0.25">
      <c r="A34" s="374" t="s">
        <v>244</v>
      </c>
      <c r="B34" s="321"/>
      <c r="C34" s="334"/>
      <c r="D34" s="347"/>
      <c r="E34" s="271">
        <f t="shared" si="0"/>
        <v>0</v>
      </c>
      <c r="F34" s="284">
        <f t="shared" si="1"/>
        <v>0</v>
      </c>
      <c r="G34" s="15" t="str">
        <f t="shared" si="96"/>
        <v/>
      </c>
      <c r="H34" s="16">
        <f t="shared" si="97"/>
        <v>0</v>
      </c>
      <c r="I34" s="201">
        <f t="shared" si="2"/>
        <v>0</v>
      </c>
      <c r="J34" s="252" t="str">
        <f t="shared" ref="J34" si="145">IFERROR(D33/D34,"")</f>
        <v/>
      </c>
      <c r="K34" s="262" t="str">
        <f t="shared" ref="K34" si="146">IFERROR(G33/G34,"")</f>
        <v/>
      </c>
      <c r="L34" s="324" t="str">
        <f t="shared" ref="L34" si="147">IFERROR(K34/J34-1,"")</f>
        <v/>
      </c>
      <c r="M34" s="337">
        <f t="shared" ref="M34" si="148">I33+I34</f>
        <v>0</v>
      </c>
      <c r="N34" s="156"/>
      <c r="O34" s="148">
        <f t="shared" si="127"/>
        <v>0</v>
      </c>
      <c r="P34" s="65">
        <f t="shared" si="4"/>
        <v>0</v>
      </c>
      <c r="Q34" s="228">
        <f t="shared" ca="1" si="5"/>
        <v>0</v>
      </c>
      <c r="R34" s="329"/>
      <c r="S34" s="363" t="str">
        <f t="shared" si="110"/>
        <v/>
      </c>
      <c r="T34" s="20">
        <f t="shared" si="7"/>
        <v>0</v>
      </c>
      <c r="U34" s="404"/>
      <c r="V34" s="267">
        <f t="shared" ca="1" si="8"/>
        <v>0</v>
      </c>
      <c r="W34" s="364" t="str">
        <f t="shared" si="140"/>
        <v/>
      </c>
      <c r="X34" s="364" t="str">
        <f t="shared" si="120"/>
        <v/>
      </c>
      <c r="Y34" s="365">
        <f>IFERROR(VLOOKUP($X34,HomeBroker!$A$2:$F$368,2,0),0)</f>
        <v>0</v>
      </c>
      <c r="Z34" s="409">
        <f>IFERROR(VLOOKUP($X34,HomeBroker!$A$2:$F$368,3,0),0)</f>
        <v>0</v>
      </c>
      <c r="AA34" s="407">
        <f>IFERROR(VLOOKUP($X34,HomeBroker!$A$2:$F$396,6,0),0)</f>
        <v>0</v>
      </c>
      <c r="AB34" s="409">
        <f>IFERROR(VLOOKUP($X34,HomeBroker!$A$2:$F$368,4,0),0)</f>
        <v>0</v>
      </c>
      <c r="AC34" s="365">
        <f>IFERROR(VLOOKUP($X34,HomeBroker!$A$2:$F$368,5,0),0)</f>
        <v>0</v>
      </c>
      <c r="AD34" s="368">
        <f>IFERROR(VLOOKUP($X34,HomeBroker!$A$2:$M$396,13,0),0)</f>
        <v>0</v>
      </c>
      <c r="AE34" s="369" t="str">
        <f t="shared" si="10"/>
        <v/>
      </c>
      <c r="AF34" s="20">
        <f t="shared" si="11"/>
        <v>0</v>
      </c>
      <c r="AG34" s="404"/>
      <c r="AH34" s="267">
        <f t="shared" ca="1" si="12"/>
        <v>0</v>
      </c>
      <c r="AI34" s="364" t="str">
        <f t="shared" si="101"/>
        <v/>
      </c>
      <c r="AJ34" s="364" t="str">
        <f t="shared" si="121"/>
        <v/>
      </c>
      <c r="AK34" s="366">
        <f>IFERROR(VLOOKUP($AJ34,HomeBroker!$A$2:$F$368,2,0),0)</f>
        <v>0</v>
      </c>
      <c r="AL34" s="366">
        <f>IFERROR(VLOOKUP($AJ34,HomeBroker!$A$2:$F$368,3,0),0)</f>
        <v>0</v>
      </c>
      <c r="AM34" s="407">
        <f>IFERROR(VLOOKUP($AJ34,HomeBroker!$A$2:$F$396,6,0),0)</f>
        <v>0</v>
      </c>
      <c r="AN34" s="366">
        <f>IFERROR(VLOOKUP($AJ34,HomeBroker!$A$2:$F$368,4,0),0)</f>
        <v>0</v>
      </c>
      <c r="AO34" s="366">
        <f>IFERROR(VLOOKUP($AJ34,HomeBroker!$A$2:$F$368,5,0),0)</f>
        <v>0</v>
      </c>
      <c r="AP34" s="368">
        <f>IFERROR(VLOOKUP($AJ34,HomeBroker!$A$2:$M$396,13,0),0)</f>
        <v>0</v>
      </c>
      <c r="AQ34" s="17"/>
      <c r="AR34" s="375"/>
      <c r="AS34" s="376" t="s">
        <v>55</v>
      </c>
      <c r="AT34" s="54"/>
      <c r="AU34" s="254"/>
      <c r="AV34" s="259"/>
      <c r="AW34" s="38">
        <f t="shared" si="14"/>
        <v>0</v>
      </c>
      <c r="AX34" s="39">
        <f t="shared" si="15"/>
        <v>0</v>
      </c>
      <c r="AY34" s="372" t="s">
        <v>56</v>
      </c>
      <c r="AZ34" s="54"/>
      <c r="BA34" s="64"/>
      <c r="BB34" s="48"/>
      <c r="BC34" s="25">
        <f t="shared" si="16"/>
        <v>0</v>
      </c>
      <c r="BD34" s="40">
        <f t="shared" si="17"/>
        <v>0</v>
      </c>
      <c r="BE34" s="373" t="s">
        <v>57</v>
      </c>
      <c r="BF34" s="54"/>
      <c r="BG34" s="48"/>
      <c r="BH34" s="28">
        <f t="shared" si="18"/>
        <v>0</v>
      </c>
      <c r="BI34" s="29">
        <f t="shared" si="19"/>
        <v>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17"/>
      <c r="DD34" s="30">
        <f t="shared" si="20"/>
        <v>0</v>
      </c>
      <c r="DE34" s="31">
        <f t="shared" si="21"/>
        <v>0</v>
      </c>
      <c r="DF34" s="31">
        <f t="shared" si="22"/>
        <v>0</v>
      </c>
      <c r="DG34" s="31">
        <f t="shared" si="23"/>
        <v>0</v>
      </c>
      <c r="DH34" s="31">
        <f t="shared" si="24"/>
        <v>0</v>
      </c>
      <c r="DI34" s="31">
        <f t="shared" si="25"/>
        <v>0</v>
      </c>
      <c r="DJ34" s="31">
        <f t="shared" si="26"/>
        <v>0</v>
      </c>
      <c r="DK34" s="31">
        <f t="shared" si="27"/>
        <v>0</v>
      </c>
      <c r="DL34" s="31">
        <f t="shared" si="28"/>
        <v>0</v>
      </c>
      <c r="DM34" s="31">
        <f t="shared" si="29"/>
        <v>0</v>
      </c>
      <c r="DN34" s="31">
        <f t="shared" si="30"/>
        <v>0</v>
      </c>
      <c r="DO34" s="31">
        <f t="shared" si="31"/>
        <v>0</v>
      </c>
      <c r="DP34" s="31">
        <f t="shared" si="32"/>
        <v>0</v>
      </c>
      <c r="DQ34" s="31">
        <f t="shared" si="33"/>
        <v>0</v>
      </c>
      <c r="DR34" s="31">
        <f t="shared" si="34"/>
        <v>0</v>
      </c>
      <c r="DS34" s="31">
        <f t="shared" si="35"/>
        <v>0</v>
      </c>
      <c r="DT34" s="31">
        <f t="shared" si="36"/>
        <v>0</v>
      </c>
      <c r="DU34" s="31">
        <f t="shared" si="37"/>
        <v>0</v>
      </c>
      <c r="DV34" s="31">
        <f t="shared" si="38"/>
        <v>0</v>
      </c>
      <c r="DW34" s="31">
        <f t="shared" si="39"/>
        <v>0</v>
      </c>
      <c r="DX34" s="31">
        <f t="shared" si="40"/>
        <v>0</v>
      </c>
      <c r="DY34" s="31">
        <f t="shared" si="41"/>
        <v>0</v>
      </c>
      <c r="DZ34" s="31">
        <f t="shared" si="42"/>
        <v>0</v>
      </c>
      <c r="EA34" s="31">
        <f t="shared" si="43"/>
        <v>0</v>
      </c>
      <c r="EB34" s="31">
        <f t="shared" si="44"/>
        <v>0</v>
      </c>
      <c r="EC34" s="31">
        <f t="shared" si="45"/>
        <v>0</v>
      </c>
      <c r="ED34" s="31">
        <f t="shared" si="46"/>
        <v>0</v>
      </c>
      <c r="EE34" s="31">
        <f t="shared" si="47"/>
        <v>0</v>
      </c>
      <c r="EF34" s="31">
        <f t="shared" si="48"/>
        <v>0</v>
      </c>
      <c r="EG34" s="31">
        <f t="shared" si="49"/>
        <v>0</v>
      </c>
      <c r="EH34" s="31">
        <f t="shared" si="50"/>
        <v>0</v>
      </c>
      <c r="EI34" s="31">
        <f t="shared" si="51"/>
        <v>0</v>
      </c>
      <c r="EJ34" s="31">
        <f t="shared" si="52"/>
        <v>0</v>
      </c>
      <c r="EK34" s="31">
        <f t="shared" si="53"/>
        <v>0</v>
      </c>
      <c r="EL34" s="31">
        <f t="shared" si="54"/>
        <v>0</v>
      </c>
      <c r="EM34" s="31">
        <f t="shared" si="55"/>
        <v>0</v>
      </c>
      <c r="EN34" s="76"/>
      <c r="EO34" s="32">
        <f t="shared" si="56"/>
        <v>0</v>
      </c>
      <c r="EP34" s="33"/>
      <c r="EQ34" s="66"/>
      <c r="ER34" s="67"/>
      <c r="ES34" s="68">
        <f t="shared" si="57"/>
        <v>0</v>
      </c>
      <c r="ET34" s="14"/>
      <c r="EU34" s="30">
        <f t="shared" si="58"/>
        <v>0</v>
      </c>
      <c r="EV34" s="31">
        <f t="shared" ca="1" si="59"/>
        <v>0</v>
      </c>
      <c r="EW34" s="31">
        <f t="shared" ca="1" si="60"/>
        <v>0</v>
      </c>
      <c r="EX34" s="31">
        <f t="shared" ca="1" si="61"/>
        <v>0</v>
      </c>
      <c r="EY34" s="31">
        <f t="shared" ca="1" si="62"/>
        <v>0</v>
      </c>
      <c r="EZ34" s="31">
        <f t="shared" ca="1" si="63"/>
        <v>0</v>
      </c>
      <c r="FA34" s="31">
        <f t="shared" ca="1" si="64"/>
        <v>0</v>
      </c>
      <c r="FB34" s="31">
        <f t="shared" ca="1" si="65"/>
        <v>0</v>
      </c>
      <c r="FC34" s="31">
        <f t="shared" ca="1" si="66"/>
        <v>0</v>
      </c>
      <c r="FD34" s="31">
        <f t="shared" ca="1" si="67"/>
        <v>0</v>
      </c>
      <c r="FE34" s="31">
        <f t="shared" ca="1" si="68"/>
        <v>0</v>
      </c>
      <c r="FF34" s="31">
        <f t="shared" ca="1" si="69"/>
        <v>0</v>
      </c>
      <c r="FG34" s="31">
        <f t="shared" ca="1" si="70"/>
        <v>0</v>
      </c>
      <c r="FH34" s="31">
        <f t="shared" ca="1" si="71"/>
        <v>0</v>
      </c>
      <c r="FI34" s="31">
        <f t="shared" ca="1" si="72"/>
        <v>0</v>
      </c>
      <c r="FJ34" s="31">
        <f t="shared" ca="1" si="73"/>
        <v>0</v>
      </c>
      <c r="FK34" s="31">
        <f t="shared" ca="1" si="74"/>
        <v>0</v>
      </c>
      <c r="FL34" s="31">
        <f t="shared" ca="1" si="75"/>
        <v>0</v>
      </c>
      <c r="FM34" s="31">
        <f t="shared" ca="1" si="76"/>
        <v>0</v>
      </c>
      <c r="FN34" s="31">
        <f t="shared" ca="1" si="77"/>
        <v>0</v>
      </c>
      <c r="FO34" s="31">
        <f t="shared" ca="1" si="78"/>
        <v>0</v>
      </c>
      <c r="FP34" s="31">
        <f t="shared" ca="1" si="79"/>
        <v>0</v>
      </c>
      <c r="FQ34" s="31">
        <f t="shared" ca="1" si="80"/>
        <v>0</v>
      </c>
      <c r="FR34" s="31">
        <f t="shared" ca="1" si="81"/>
        <v>0</v>
      </c>
      <c r="FS34" s="31">
        <f t="shared" ca="1" si="82"/>
        <v>0</v>
      </c>
      <c r="FT34" s="31">
        <f t="shared" ca="1" si="83"/>
        <v>0</v>
      </c>
      <c r="FU34" s="31">
        <f t="shared" ca="1" si="84"/>
        <v>0</v>
      </c>
      <c r="FV34" s="31">
        <f t="shared" ca="1" si="85"/>
        <v>0</v>
      </c>
      <c r="FW34" s="31">
        <f t="shared" ca="1" si="86"/>
        <v>0</v>
      </c>
      <c r="FX34" s="31">
        <f t="shared" ca="1" si="87"/>
        <v>0</v>
      </c>
      <c r="FY34" s="31">
        <f t="shared" ca="1" si="88"/>
        <v>0</v>
      </c>
      <c r="FZ34" s="31">
        <f t="shared" ca="1" si="89"/>
        <v>0</v>
      </c>
      <c r="GA34" s="31">
        <f t="shared" ca="1" si="90"/>
        <v>0</v>
      </c>
      <c r="GB34" s="31">
        <f t="shared" ca="1" si="91"/>
        <v>0</v>
      </c>
      <c r="GC34" s="31">
        <f t="shared" ca="1" si="92"/>
        <v>0</v>
      </c>
      <c r="GD34" s="31">
        <f t="shared" ca="1" si="93"/>
        <v>0</v>
      </c>
      <c r="GE34" s="76"/>
      <c r="GF34" s="32">
        <f t="shared" ca="1" si="94"/>
        <v>0</v>
      </c>
      <c r="GG34" s="33"/>
      <c r="GH34" s="66"/>
      <c r="GI34" s="67"/>
      <c r="GJ34" s="68">
        <f t="shared" ca="1" si="95"/>
        <v>0</v>
      </c>
      <c r="GK34" s="14"/>
      <c r="GL34" s="14"/>
      <c r="GM34" s="14"/>
      <c r="GN34" s="14"/>
      <c r="GO34" s="14"/>
      <c r="GP34" s="14"/>
      <c r="GQ34" s="14"/>
      <c r="GR34" s="14"/>
      <c r="GS34" s="14"/>
    </row>
    <row r="35" spans="1:201" x14ac:dyDescent="0.2">
      <c r="A35" s="377" t="s">
        <v>242</v>
      </c>
      <c r="B35" s="321"/>
      <c r="C35" s="334"/>
      <c r="D35" s="347"/>
      <c r="E35" s="271">
        <f t="shared" si="0"/>
        <v>0</v>
      </c>
      <c r="F35" s="284">
        <f t="shared" si="1"/>
        <v>0</v>
      </c>
      <c r="G35" s="15" t="str">
        <f t="shared" si="96"/>
        <v/>
      </c>
      <c r="H35" s="16">
        <f t="shared" si="97"/>
        <v>0</v>
      </c>
      <c r="I35" s="201">
        <f t="shared" si="2"/>
        <v>0</v>
      </c>
      <c r="J35" s="251"/>
      <c r="K35" s="121"/>
      <c r="L35" s="323"/>
      <c r="M35" s="323"/>
      <c r="N35" s="69"/>
      <c r="O35" s="69"/>
      <c r="P35" s="69"/>
      <c r="Q35" s="69"/>
      <c r="R35" s="6"/>
      <c r="S35" s="363" t="str">
        <f t="shared" si="110"/>
        <v/>
      </c>
      <c r="T35" s="20">
        <f t="shared" si="7"/>
        <v>0</v>
      </c>
      <c r="U35" s="404"/>
      <c r="V35" s="267">
        <f t="shared" ca="1" si="8"/>
        <v>0</v>
      </c>
      <c r="W35" s="364" t="str">
        <f t="shared" si="140"/>
        <v/>
      </c>
      <c r="X35" s="364" t="str">
        <f t="shared" si="120"/>
        <v/>
      </c>
      <c r="Y35" s="365">
        <f>IFERROR(VLOOKUP($X35,HomeBroker!$A$2:$F$368,2,0),0)</f>
        <v>0</v>
      </c>
      <c r="Z35" s="366">
        <f>IFERROR(VLOOKUP($X35,HomeBroker!$A$2:$F$368,3,0),0)</f>
        <v>0</v>
      </c>
      <c r="AA35" s="367">
        <f>IFERROR(VLOOKUP($X35,HomeBroker!$A$2:$F$396,6,0),0)</f>
        <v>0</v>
      </c>
      <c r="AB35" s="366">
        <f>IFERROR(VLOOKUP($X35,HomeBroker!$A$2:$F$368,4,0),0)</f>
        <v>0</v>
      </c>
      <c r="AC35" s="365">
        <f>IFERROR(VLOOKUP($X35,HomeBroker!$A$2:$F$368,5,0),0)</f>
        <v>0</v>
      </c>
      <c r="AD35" s="368">
        <f>IFERROR(VLOOKUP($X35,HomeBroker!$A$2:$M$396,13,0),0)</f>
        <v>0</v>
      </c>
      <c r="AE35" s="369" t="str">
        <f t="shared" si="10"/>
        <v/>
      </c>
      <c r="AF35" s="20">
        <f t="shared" si="11"/>
        <v>0</v>
      </c>
      <c r="AG35" s="404"/>
      <c r="AH35" s="267">
        <f t="shared" ca="1" si="12"/>
        <v>0</v>
      </c>
      <c r="AI35" s="364" t="str">
        <f t="shared" si="101"/>
        <v/>
      </c>
      <c r="AJ35" s="364" t="str">
        <f t="shared" si="121"/>
        <v/>
      </c>
      <c r="AK35" s="366">
        <f>IFERROR(VLOOKUP($AJ35,HomeBroker!$A$2:$F$368,2,0),0)</f>
        <v>0</v>
      </c>
      <c r="AL35" s="366">
        <f>IFERROR(VLOOKUP($AJ35,HomeBroker!$A$2:$F$368,3,0),0)</f>
        <v>0</v>
      </c>
      <c r="AM35" s="407">
        <f>IFERROR(VLOOKUP($AJ35,HomeBroker!$A$2:$F$396,6,0),0)</f>
        <v>0</v>
      </c>
      <c r="AN35" s="366">
        <f>IFERROR(VLOOKUP($AJ35,HomeBroker!$A$2:$F$368,4,0),0)</f>
        <v>0</v>
      </c>
      <c r="AO35" s="366">
        <f>IFERROR(VLOOKUP($AJ35,HomeBroker!$A$2:$F$368,5,0),0)</f>
        <v>0</v>
      </c>
      <c r="AP35" s="368">
        <f>IFERROR(VLOOKUP($AJ35,HomeBroker!$A$2:$M$396,13,0),0)</f>
        <v>0</v>
      </c>
      <c r="AQ35" s="17"/>
      <c r="AR35" s="375"/>
      <c r="AS35" s="376" t="s">
        <v>55</v>
      </c>
      <c r="AT35" s="54"/>
      <c r="AU35" s="254"/>
      <c r="AV35" s="259"/>
      <c r="AW35" s="38">
        <f t="shared" si="14"/>
        <v>0</v>
      </c>
      <c r="AX35" s="39">
        <f t="shared" si="15"/>
        <v>0</v>
      </c>
      <c r="AY35" s="372" t="s">
        <v>56</v>
      </c>
      <c r="AZ35" s="54"/>
      <c r="BA35" s="64"/>
      <c r="BB35" s="48"/>
      <c r="BC35" s="25">
        <f t="shared" si="16"/>
        <v>0</v>
      </c>
      <c r="BD35" s="40">
        <f t="shared" si="17"/>
        <v>0</v>
      </c>
      <c r="BE35" s="373" t="s">
        <v>57</v>
      </c>
      <c r="BF35" s="54"/>
      <c r="BG35" s="48"/>
      <c r="BH35" s="28">
        <f t="shared" si="18"/>
        <v>0</v>
      </c>
      <c r="BI35" s="29">
        <f t="shared" si="19"/>
        <v>0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7"/>
      <c r="DD35" s="70" t="s">
        <v>10</v>
      </c>
      <c r="DE35" s="128" t="s">
        <v>63</v>
      </c>
      <c r="DF35" s="128" t="s">
        <v>64</v>
      </c>
      <c r="DG35" s="128" t="s">
        <v>65</v>
      </c>
      <c r="DH35" s="128" t="s">
        <v>66</v>
      </c>
      <c r="DI35" s="128" t="s">
        <v>67</v>
      </c>
      <c r="DJ35" s="128" t="s">
        <v>68</v>
      </c>
      <c r="DK35" s="128" t="s">
        <v>69</v>
      </c>
      <c r="DL35" s="128" t="s">
        <v>70</v>
      </c>
      <c r="DM35" s="128" t="s">
        <v>71</v>
      </c>
      <c r="DN35" s="128" t="s">
        <v>72</v>
      </c>
      <c r="DO35" s="128" t="s">
        <v>73</v>
      </c>
      <c r="DP35" s="128" t="s">
        <v>74</v>
      </c>
      <c r="DQ35" s="128" t="s">
        <v>75</v>
      </c>
      <c r="DR35" s="128" t="s">
        <v>76</v>
      </c>
      <c r="DS35" s="128" t="s">
        <v>77</v>
      </c>
      <c r="DT35" s="128" t="s">
        <v>78</v>
      </c>
      <c r="DU35" s="128" t="s">
        <v>79</v>
      </c>
      <c r="DV35" s="128" t="s">
        <v>80</v>
      </c>
      <c r="DW35" s="128" t="s">
        <v>81</v>
      </c>
      <c r="DX35" s="128" t="s">
        <v>82</v>
      </c>
      <c r="DY35" s="128" t="s">
        <v>83</v>
      </c>
      <c r="DZ35" s="128" t="s">
        <v>84</v>
      </c>
      <c r="EA35" s="128" t="s">
        <v>85</v>
      </c>
      <c r="EB35" s="128" t="s">
        <v>86</v>
      </c>
      <c r="EC35" s="128" t="s">
        <v>87</v>
      </c>
      <c r="ED35" s="128" t="s">
        <v>88</v>
      </c>
      <c r="EE35" s="128" t="s">
        <v>89</v>
      </c>
      <c r="EF35" s="128" t="s">
        <v>90</v>
      </c>
      <c r="EG35" s="128" t="s">
        <v>91</v>
      </c>
      <c r="EH35" s="128" t="s">
        <v>92</v>
      </c>
      <c r="EI35" s="128" t="s">
        <v>93</v>
      </c>
      <c r="EJ35" s="128" t="s">
        <v>94</v>
      </c>
      <c r="EK35" s="128" t="s">
        <v>95</v>
      </c>
      <c r="EL35" s="128" t="s">
        <v>96</v>
      </c>
      <c r="EM35" s="128" t="s">
        <v>97</v>
      </c>
      <c r="EN35" s="71" t="s">
        <v>98</v>
      </c>
      <c r="EO35" s="71" t="s">
        <v>99</v>
      </c>
      <c r="EP35" s="71" t="s">
        <v>100</v>
      </c>
      <c r="EQ35" s="72" t="s">
        <v>68</v>
      </c>
      <c r="ER35" s="73"/>
      <c r="ES35" s="74" t="s">
        <v>53</v>
      </c>
      <c r="ET35" s="14"/>
      <c r="EU35" s="70" t="s">
        <v>10</v>
      </c>
      <c r="EV35" s="128" t="s">
        <v>63</v>
      </c>
      <c r="EW35" s="128" t="s">
        <v>64</v>
      </c>
      <c r="EX35" s="128" t="s">
        <v>65</v>
      </c>
      <c r="EY35" s="128" t="s">
        <v>66</v>
      </c>
      <c r="EZ35" s="128" t="s">
        <v>67</v>
      </c>
      <c r="FA35" s="128" t="s">
        <v>68</v>
      </c>
      <c r="FB35" s="128" t="s">
        <v>69</v>
      </c>
      <c r="FC35" s="128" t="s">
        <v>70</v>
      </c>
      <c r="FD35" s="128" t="s">
        <v>71</v>
      </c>
      <c r="FE35" s="128" t="s">
        <v>72</v>
      </c>
      <c r="FF35" s="128" t="s">
        <v>73</v>
      </c>
      <c r="FG35" s="128" t="s">
        <v>74</v>
      </c>
      <c r="FH35" s="128" t="s">
        <v>75</v>
      </c>
      <c r="FI35" s="128" t="s">
        <v>76</v>
      </c>
      <c r="FJ35" s="128" t="s">
        <v>77</v>
      </c>
      <c r="FK35" s="128" t="s">
        <v>78</v>
      </c>
      <c r="FL35" s="128" t="s">
        <v>79</v>
      </c>
      <c r="FM35" s="128" t="s">
        <v>80</v>
      </c>
      <c r="FN35" s="128" t="s">
        <v>81</v>
      </c>
      <c r="FO35" s="128" t="s">
        <v>82</v>
      </c>
      <c r="FP35" s="128" t="s">
        <v>83</v>
      </c>
      <c r="FQ35" s="128" t="s">
        <v>84</v>
      </c>
      <c r="FR35" s="128" t="s">
        <v>85</v>
      </c>
      <c r="FS35" s="128" t="s">
        <v>86</v>
      </c>
      <c r="FT35" s="128" t="s">
        <v>87</v>
      </c>
      <c r="FU35" s="128" t="s">
        <v>88</v>
      </c>
      <c r="FV35" s="128" t="s">
        <v>89</v>
      </c>
      <c r="FW35" s="128" t="s">
        <v>90</v>
      </c>
      <c r="FX35" s="128" t="s">
        <v>91</v>
      </c>
      <c r="FY35" s="128" t="s">
        <v>92</v>
      </c>
      <c r="FZ35" s="128" t="s">
        <v>93</v>
      </c>
      <c r="GA35" s="128" t="s">
        <v>94</v>
      </c>
      <c r="GB35" s="128" t="s">
        <v>95</v>
      </c>
      <c r="GC35" s="128" t="s">
        <v>96</v>
      </c>
      <c r="GD35" s="128" t="s">
        <v>97</v>
      </c>
      <c r="GE35" s="71" t="s">
        <v>98</v>
      </c>
      <c r="GF35" s="71" t="s">
        <v>99</v>
      </c>
      <c r="GG35" s="71" t="s">
        <v>100</v>
      </c>
      <c r="GH35" s="72" t="s">
        <v>68</v>
      </c>
      <c r="GI35" s="73"/>
      <c r="GJ35" s="74" t="s">
        <v>53</v>
      </c>
      <c r="GK35" s="14"/>
      <c r="GL35" s="14"/>
      <c r="GM35" s="14"/>
      <c r="GN35" s="14"/>
      <c r="GO35" s="14"/>
      <c r="GP35" s="14"/>
      <c r="GQ35" s="14"/>
      <c r="GR35" s="14"/>
      <c r="GS35" s="14"/>
    </row>
    <row r="36" spans="1:201" x14ac:dyDescent="0.2">
      <c r="A36" s="378"/>
      <c r="B36" s="321"/>
      <c r="C36" s="334"/>
      <c r="D36" s="347"/>
      <c r="E36" s="271">
        <f t="shared" si="0"/>
        <v>0</v>
      </c>
      <c r="F36" s="284">
        <f t="shared" si="1"/>
        <v>0</v>
      </c>
      <c r="G36" s="15" t="str">
        <f t="shared" si="96"/>
        <v/>
      </c>
      <c r="H36" s="16">
        <f t="shared" si="97"/>
        <v>0</v>
      </c>
      <c r="I36" s="201">
        <f t="shared" si="2"/>
        <v>0</v>
      </c>
      <c r="J36" s="251"/>
      <c r="K36" s="121"/>
      <c r="L36" s="323"/>
      <c r="M36" s="323"/>
      <c r="N36" s="531" t="s">
        <v>101</v>
      </c>
      <c r="O36" s="532"/>
      <c r="P36" s="533"/>
      <c r="Q36" s="75">
        <f>SUM(AX:AX)+SUM(BD:BD)+SUM(BI:BI)+$F$76</f>
        <v>0</v>
      </c>
      <c r="R36" s="6"/>
      <c r="S36" s="363" t="str">
        <f t="shared" si="110"/>
        <v/>
      </c>
      <c r="T36" s="20">
        <f t="shared" si="7"/>
        <v>0</v>
      </c>
      <c r="U36" s="404"/>
      <c r="V36" s="267">
        <f t="shared" ca="1" si="8"/>
        <v>0</v>
      </c>
      <c r="W36" s="364" t="str">
        <f t="shared" si="140"/>
        <v/>
      </c>
      <c r="X36" s="364" t="str">
        <f t="shared" si="120"/>
        <v/>
      </c>
      <c r="Y36" s="365">
        <f>IFERROR(VLOOKUP($X36,HomeBroker!$A$2:$F$368,2,0),0)</f>
        <v>0</v>
      </c>
      <c r="Z36" s="366">
        <f>IFERROR(VLOOKUP($X36,HomeBroker!$A$2:$F$368,3,0),0)</f>
        <v>0</v>
      </c>
      <c r="AA36" s="367">
        <f>IFERROR(VLOOKUP($X36,HomeBroker!$A$2:$F$396,6,0),0)</f>
        <v>0</v>
      </c>
      <c r="AB36" s="366">
        <f>IFERROR(VLOOKUP($X36,HomeBroker!$A$2:$F$368,4,0),0)</f>
        <v>0</v>
      </c>
      <c r="AC36" s="365">
        <f>IFERROR(VLOOKUP($X36,HomeBroker!$A$2:$F$368,5,0),0)</f>
        <v>0</v>
      </c>
      <c r="AD36" s="368">
        <f>IFERROR(VLOOKUP($X36,HomeBroker!$A$2:$M$396,13,0),0)</f>
        <v>0</v>
      </c>
      <c r="AE36" s="369" t="str">
        <f t="shared" si="10"/>
        <v/>
      </c>
      <c r="AF36" s="20">
        <f t="shared" si="11"/>
        <v>0</v>
      </c>
      <c r="AG36" s="404"/>
      <c r="AH36" s="267">
        <f t="shared" ca="1" si="12"/>
        <v>0</v>
      </c>
      <c r="AI36" s="364" t="str">
        <f t="shared" si="101"/>
        <v/>
      </c>
      <c r="AJ36" s="364" t="str">
        <f t="shared" si="121"/>
        <v/>
      </c>
      <c r="AK36" s="366">
        <f>IFERROR(VLOOKUP($AJ36,HomeBroker!$A$2:$F$368,2,0),0)</f>
        <v>0</v>
      </c>
      <c r="AL36" s="366">
        <f>IFERROR(VLOOKUP($AJ36,HomeBroker!$A$2:$F$368,3,0),0)</f>
        <v>0</v>
      </c>
      <c r="AM36" s="407">
        <f>IFERROR(VLOOKUP($AJ36,HomeBroker!$A$2:$F$396,6,0),0)</f>
        <v>0</v>
      </c>
      <c r="AN36" s="366">
        <f>IFERROR(VLOOKUP($AJ36,HomeBroker!$A$2:$F$368,4,0),0)</f>
        <v>0</v>
      </c>
      <c r="AO36" s="366">
        <f>IFERROR(VLOOKUP($AJ36,HomeBroker!$A$2:$F$368,5,0),0)</f>
        <v>0</v>
      </c>
      <c r="AP36" s="368">
        <f>IFERROR(VLOOKUP($AJ36,HomeBroker!$A$2:$M$396,13,0),0)</f>
        <v>0</v>
      </c>
      <c r="AQ36" s="17"/>
      <c r="AR36" s="375"/>
      <c r="AS36" s="376" t="s">
        <v>55</v>
      </c>
      <c r="AT36" s="54"/>
      <c r="AU36" s="254"/>
      <c r="AV36" s="259"/>
      <c r="AW36" s="38">
        <f t="shared" si="14"/>
        <v>0</v>
      </c>
      <c r="AX36" s="39">
        <f t="shared" si="15"/>
        <v>0</v>
      </c>
      <c r="AY36" s="372" t="s">
        <v>56</v>
      </c>
      <c r="AZ36" s="54"/>
      <c r="BA36" s="64"/>
      <c r="BB36" s="48"/>
      <c r="BC36" s="25">
        <f t="shared" si="16"/>
        <v>0</v>
      </c>
      <c r="BD36" s="40">
        <f t="shared" si="17"/>
        <v>0</v>
      </c>
      <c r="BE36" s="373" t="s">
        <v>57</v>
      </c>
      <c r="BF36" s="54"/>
      <c r="BG36" s="48"/>
      <c r="BH36" s="28">
        <f t="shared" si="18"/>
        <v>0</v>
      </c>
      <c r="BI36" s="29">
        <f t="shared" si="19"/>
        <v>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7"/>
      <c r="DD36" s="30">
        <f t="shared" ref="DD36:DD67" si="149">DD3</f>
        <v>0</v>
      </c>
      <c r="DE36" s="31">
        <f t="shared" ref="DE36:DE67" si="150">IF($DD36&lt;$C$38,$B$38*100*($C$38-$DD36),0)</f>
        <v>0</v>
      </c>
      <c r="DF36" s="31">
        <f t="shared" ref="DF36:DF67" si="151">IF($DD36&lt;$C$39,$B$39*100*($C$39-$DD36),0)</f>
        <v>0</v>
      </c>
      <c r="DG36" s="31">
        <f t="shared" ref="DG36:DG67" si="152">IF($DD36&lt;$C$40,$B$40*100*($C$40-$DD36),0)</f>
        <v>0</v>
      </c>
      <c r="DH36" s="31">
        <f t="shared" ref="DH36:DH67" si="153">IF($DD36&lt;$C$41,$B$41*100*($C$41-$DD36),0)</f>
        <v>0</v>
      </c>
      <c r="DI36" s="31">
        <f t="shared" ref="DI36:DI67" si="154">IF($DD36&lt;$C$42,$B$42*100*($C$42-$DD36),0)</f>
        <v>0</v>
      </c>
      <c r="DJ36" s="31">
        <f t="shared" ref="DJ36:DJ67" si="155">IF($DD36&lt;$C$43,$B$43*100*($C$43-$DD36),0)</f>
        <v>0</v>
      </c>
      <c r="DK36" s="31">
        <f t="shared" ref="DK36:DK67" si="156">IF($DD36&lt;$C$44,$B$44*100*($C$44-$DD36),0)</f>
        <v>0</v>
      </c>
      <c r="DL36" s="31">
        <f t="shared" ref="DL36:DL67" si="157">IF($DD36&lt;$C$45,$B$45*100*($C$45-$DD36),0)</f>
        <v>0</v>
      </c>
      <c r="DM36" s="31">
        <f t="shared" ref="DM36:DM67" si="158">IF($DD36&lt;$C$46,$B$46*100*($C$46-$DD36),0)</f>
        <v>0</v>
      </c>
      <c r="DN36" s="31">
        <f t="shared" ref="DN36:DN67" si="159">IF($DD36&lt;$C$47,$B$47*100*($C$47-$DD36),0)</f>
        <v>0</v>
      </c>
      <c r="DO36" s="31">
        <f t="shared" ref="DO36:DO67" si="160">IF($DD36&lt;$C$48,$B$48*100*($C$48-$DD36),0)</f>
        <v>0</v>
      </c>
      <c r="DP36" s="31">
        <f t="shared" ref="DP36:DP67" si="161">IF($DD36&lt;$C$49,$B$49*100*($C$49-$DD36),0)</f>
        <v>0</v>
      </c>
      <c r="DQ36" s="31">
        <f t="shared" ref="DQ36:DQ67" si="162">IF($DD36&lt;$C$50,$B$50*100*($C$50-$DD36),0)</f>
        <v>0</v>
      </c>
      <c r="DR36" s="31">
        <f t="shared" ref="DR36:DR67" si="163">IF($DD36&lt;$C$51,$B$51*100*($C$51-$DD36),0)</f>
        <v>0</v>
      </c>
      <c r="DS36" s="31">
        <f t="shared" ref="DS36:DS67" si="164">IF($DD36&lt;$C$52,$B$52*100*($C$52-$DD36),0)</f>
        <v>0</v>
      </c>
      <c r="DT36" s="31">
        <f t="shared" ref="DT36:DT67" si="165">IF($DD36&lt;$C$53,$B$53*100*($C$53-$DD36),0)</f>
        <v>0</v>
      </c>
      <c r="DU36" s="31">
        <f t="shared" ref="DU36:DU67" si="166">IF($DD36&lt;$C$54,$B$54*100*($C$54-$DD36),0)</f>
        <v>0</v>
      </c>
      <c r="DV36" s="31">
        <f t="shared" ref="DV36:DV67" si="167">IF($DD36&lt;$C$55,$B$55*100*($C$55-$DD36),0)</f>
        <v>0</v>
      </c>
      <c r="DW36" s="31">
        <f t="shared" ref="DW36:DW67" si="168">IF($DD36&lt;$C$56,$B$56*100*($C$56-$DD36),0)</f>
        <v>0</v>
      </c>
      <c r="DX36" s="31">
        <f t="shared" ref="DX36:DX67" si="169">IF($DD36&lt;$C$57,$B$57*100*($C$57-$DD36),0)</f>
        <v>0</v>
      </c>
      <c r="DY36" s="31">
        <f t="shared" ref="DY36:DY67" si="170">IF($DD36&lt;$C$58,$B$58*100*($C$58-$DD36),0)</f>
        <v>0</v>
      </c>
      <c r="DZ36" s="31">
        <f t="shared" ref="DZ36:DZ67" si="171">IF($DD36&lt;$C$59,$B$59*100*($C$59-$DD36),0)</f>
        <v>0</v>
      </c>
      <c r="EA36" s="31">
        <f t="shared" ref="EA36:EA67" si="172">IF($DD36&lt;$C$60,$B$60*100*($C$60-$DD36),0)</f>
        <v>0</v>
      </c>
      <c r="EB36" s="31">
        <f t="shared" ref="EB36:EB67" si="173">IF($DD36&lt;$C$61,$B$61*100*($C$61-$DD36),0)</f>
        <v>0</v>
      </c>
      <c r="EC36" s="31">
        <f t="shared" ref="EC36:EC67" si="174">IF($DD36&lt;$C$62,$B$62*100*($C$62-$DD36),0)</f>
        <v>0</v>
      </c>
      <c r="ED36" s="31">
        <f t="shared" ref="ED36:ED67" si="175">IF($DD36&lt;$C$63,$B$63*100*($C$63-$DD36),0)</f>
        <v>0</v>
      </c>
      <c r="EE36" s="31">
        <f t="shared" ref="EE36:EE67" si="176">IF($DD36&lt;$C$64,$B$64*100*($C$64-$DD36),0)</f>
        <v>0</v>
      </c>
      <c r="EF36" s="31">
        <f t="shared" ref="EF36:EF67" si="177">IF($DD36&lt;$C$65,$B$65*100*($C$65-$DD36),0)</f>
        <v>0</v>
      </c>
      <c r="EG36" s="31">
        <f t="shared" ref="EG36:EG67" si="178">IF($DD36&lt;$C$66,$B$66*100*($C$66-$DD36),0)</f>
        <v>0</v>
      </c>
      <c r="EH36" s="31">
        <f t="shared" ref="EH36:EH67" si="179">IF($DD36&lt;$C$67,$B$67*100*($C$67-$DD36),0)</f>
        <v>0</v>
      </c>
      <c r="EI36" s="31">
        <f t="shared" ref="EI36:EI67" si="180">IF($DD36&lt;$C$68,$B$68*100*($C$68-$DD36),0)</f>
        <v>0</v>
      </c>
      <c r="EJ36" s="31">
        <f t="shared" ref="EJ36:EJ67" si="181">IF($DD36&lt;$C$69,$B$69*100*($C$69-$DD36),0)</f>
        <v>0</v>
      </c>
      <c r="EK36" s="31">
        <f t="shared" ref="EK36:EK67" si="182">IF($DD36&lt;$C$70,$B$70*100*($C$70-$DD36),0)</f>
        <v>0</v>
      </c>
      <c r="EL36" s="31">
        <f t="shared" ref="EL36:EL67" si="183">IF($DD36&lt;$C$71,$B$71*100*($C$71-$DD36),0)</f>
        <v>0</v>
      </c>
      <c r="EM36" s="31">
        <f t="shared" ref="EM36:EM67" si="184">IF($DD36&lt;$C$72,$B$72*100*($C$72-$DD36),0)</f>
        <v>0</v>
      </c>
      <c r="EN36" s="31">
        <f t="shared" ref="EN36:EN67" si="185">$DD36*$B$73</f>
        <v>0</v>
      </c>
      <c r="EO36" s="31">
        <f t="shared" ref="EO36:EO67" si="186">$DD36*$B$74</f>
        <v>0</v>
      </c>
      <c r="EP36" s="31">
        <f t="shared" ref="EP36:EP67" si="187">$DD36*$B$75</f>
        <v>0</v>
      </c>
      <c r="EQ36" s="31">
        <f t="shared" ref="EQ36:EQ67" si="188">$DD36*$AE$43</f>
        <v>0</v>
      </c>
      <c r="ER36" s="76"/>
      <c r="ES36" s="77">
        <f t="shared" ref="ES36:ES67" si="189">SUM(DE36:EQ36)</f>
        <v>0</v>
      </c>
      <c r="ET36" s="14"/>
      <c r="EU36" s="30">
        <f t="shared" ref="EU36:EU67" si="190">EU3</f>
        <v>0</v>
      </c>
      <c r="EV36" s="31">
        <f t="shared" ref="EV36:EV67" ca="1" si="191">IFERROR((NORMSDIST(-(((LN($EU36/$C$38)+($Q$48+($Q$47^2)/2)*$Q$51)/($Q$47*SQRT($Q$51)))-$Q$47*SQRT($Q$51)))*$C$38*EXP(-$Q$48*$Q$51)-NORMSDIST(-((LN($EU36/$C$38)+($Q$48+($Q$47^2)/2)*$Q$51)/($Q$47*SQRT($Q$51))))*$EU36)*100*$B$38,0)</f>
        <v>0</v>
      </c>
      <c r="EW36" s="31">
        <f t="shared" ref="EW36:EW67" ca="1" si="192">IFERROR((NORMSDIST(-(((LN($EU36/$C$39)+($Q$48+($Q$47^2)/2)*$Q$51)/($Q$47*SQRT($Q$51)))-$Q$47*SQRT($Q$51)))*$C$39*EXP(-$Q$48*$Q$51)-NORMSDIST(-((LN($EU36/$C$39)+($Q$48+($Q$47^2)/2)*$Q$51)/($Q$47*SQRT($Q$51))))*$EU36)*100*$B$39,0)</f>
        <v>0</v>
      </c>
      <c r="EX36" s="31">
        <f t="shared" ref="EX36:EX67" ca="1" si="193">IFERROR((NORMSDIST(-(((LN($EU36/$C$40)+($Q$48+($Q$47^2)/2)*$Q$51)/($Q$47*SQRT($Q$51)))-$Q$47*SQRT($Q$51)))*$C$40*EXP(-$Q$48*$Q$51)-NORMSDIST(-((LN($EU36/$C$40)+($Q$48+($Q$47^2)/2)*$Q$51)/($Q$47*SQRT($Q$51))))*$EU36)*100*$B$40,0)</f>
        <v>0</v>
      </c>
      <c r="EY36" s="31">
        <f t="shared" ref="EY36:EY67" ca="1" si="194">IFERROR((NORMSDIST(-(((LN($EU36/$C$41)+($Q$48+($Q$47^2)/2)*$Q$51)/($Q$47*SQRT($Q$51)))-$Q$47*SQRT($Q$51)))*$C$41*EXP(-$Q$48*$Q$51)-NORMSDIST(-((LN($EU36/$C$41)+($Q$48+($Q$47^2)/2)*$Q$51)/($Q$47*SQRT($Q$51))))*$EU36)*100*$B$41,0)</f>
        <v>0</v>
      </c>
      <c r="EZ36" s="31">
        <f t="shared" ref="EZ36:EZ67" ca="1" si="195">IFERROR((NORMSDIST(-(((LN($EU36/$C$42)+($Q$48+($Q$47^2)/2)*$Q$51)/($Q$47*SQRT($Q$51)))-$Q$47*SQRT($Q$51)))*$C$42*EXP(-$Q$48*$Q$51)-NORMSDIST(-((LN($EU36/$C$42)+($Q$48+($Q$47^2)/2)*$Q$51)/($Q$47*SQRT($Q$51))))*$EU36)*100*$B$42,0)</f>
        <v>0</v>
      </c>
      <c r="FA36" s="31">
        <f t="shared" ref="FA36:FA67" ca="1" si="196">IFERROR((NORMSDIST(-(((LN($EU36/$C$43)+($Q$48+($Q$47^2)/2)*$Q$51)/($Q$47*SQRT($Q$51)))-$Q$47*SQRT($Q$51)))*$C$43*EXP(-$Q$48*$Q$51)-NORMSDIST(-((LN($EU36/$C$43)+($Q$48+($Q$47^2)/2)*$Q$51)/($Q$47*SQRT($Q$51))))*$EU36)*100*$B$43,0)</f>
        <v>0</v>
      </c>
      <c r="FB36" s="31">
        <f t="shared" ref="FB36:FB67" ca="1" si="197">IFERROR((NORMSDIST(-(((LN($EU36/$C$44)+($Q$48+($Q$47^2)/2)*$Q$51)/($Q$47*SQRT($Q$51)))-$Q$47*SQRT($Q$51)))*$C$44*EXP(-$Q$48*$Q$51)-NORMSDIST(-((LN($EU36/$C$44)+($Q$48+($Q$47^2)/2)*$Q$51)/($Q$47*SQRT($Q$51))))*$EU36)*100*$B$44,0)</f>
        <v>0</v>
      </c>
      <c r="FC36" s="31">
        <f t="shared" ref="FC36:FC67" ca="1" si="198">IFERROR((NORMSDIST(-(((LN($EU36/$C$45)+($Q$48+($Q$47^2)/2)*$Q$51)/($Q$47*SQRT($Q$51)))-$Q$47*SQRT($Q$51)))*$C$45*EXP(-$Q$48*$Q$51)-NORMSDIST(-((LN($EU36/$C$45)+($Q$48+($Q$47^2)/2)*$Q$51)/($Q$47*SQRT($Q$51))))*$EU36)*100*$B$45,0)</f>
        <v>0</v>
      </c>
      <c r="FD36" s="31">
        <f t="shared" ref="FD36:FD67" ca="1" si="199">IFERROR((NORMSDIST(-(((LN($EU36/$C$46)+($Q$48+($Q$47^2)/2)*$Q$51)/($Q$47*SQRT($Q$51)))-$Q$47*SQRT($Q$51)))*$C$46*EXP(-$Q$48*$Q$51)-NORMSDIST(-((LN($EU36/$C$46)+($Q$48+($Q$47^2)/2)*$Q$51)/($Q$47*SQRT($Q$51))))*$EU36)*100*$B$46,0)</f>
        <v>0</v>
      </c>
      <c r="FE36" s="31">
        <f t="shared" ref="FE36:FE67" ca="1" si="200">IFERROR((NORMSDIST(-(((LN($EU36/$C$47)+($Q$48+($Q$47^2)/2)*$Q$51)/($Q$47*SQRT($Q$51)))-$Q$47*SQRT($Q$51)))*$C$47*EXP(-$Q$48*$Q$51)-NORMSDIST(-((LN($EU36/$C$47)+($Q$48+($Q$47^2)/2)*$Q$51)/($Q$47*SQRT($Q$51))))*$EU36)*100*$B$47,0)</f>
        <v>0</v>
      </c>
      <c r="FF36" s="31">
        <f t="shared" ref="FF36:FF67" ca="1" si="201">IFERROR((NORMSDIST(-(((LN($EU36/$C$48)+($Q$48+($Q$47^2)/2)*$Q$51)/($Q$47*SQRT($Q$51)))-$Q$47*SQRT($Q$51)))*$C$48*EXP(-$Q$48*$Q$51)-NORMSDIST(-((LN($EU36/$C$48)+($Q$48+($Q$47^2)/2)*$Q$51)/($Q$47*SQRT($Q$51))))*$EU36)*100*$B$48,0)</f>
        <v>0</v>
      </c>
      <c r="FG36" s="31">
        <f t="shared" ref="FG36:FG67" ca="1" si="202">IFERROR((NORMSDIST(-(((LN($EU36/$C$49)+($Q$48+($Q$47^2)/2)*$Q$51)/($Q$47*SQRT($Q$51)))-$Q$47*SQRT($Q$51)))*$C$49*EXP(-$Q$48*$Q$51)-NORMSDIST(-((LN($EU36/$C$49)+($Q$48+($Q$47^2)/2)*$Q$51)/($Q$47*SQRT($Q$51))))*$EU36)*100*$B$49,0)</f>
        <v>0</v>
      </c>
      <c r="FH36" s="31">
        <f t="shared" ref="FH36:FH67" ca="1" si="203">IFERROR((NORMSDIST(-(((LN($EU36/$C$50)+($Q$48+($Q$47^2)/2)*$Q$51)/($Q$47*SQRT($Q$51)))-$Q$47*SQRT($Q$51)))*$C$50*EXP(-$Q$48*$Q$51)-NORMSDIST(-((LN($EU36/$C$50)+($Q$48+($Q$47^2)/2)*$Q$51)/($Q$47*SQRT($Q$51))))*$EU36)*100*$B$50,0)</f>
        <v>0</v>
      </c>
      <c r="FI36" s="31">
        <f t="shared" ref="FI36:FI67" ca="1" si="204">IFERROR((NORMSDIST(-(((LN($EU36/$C$51)+($Q$48+($Q$47^2)/2)*$Q$51)/($Q$47*SQRT($Q$51)))-$Q$47*SQRT($Q$51)))*$C$51*EXP(-$Q$48*$Q$51)-NORMSDIST(-((LN($EU36/$C$51)+($Q$48+($Q$47^2)/2)*$Q$51)/($Q$47*SQRT($Q$51))))*$EU36)*100*$B$51,0)</f>
        <v>0</v>
      </c>
      <c r="FJ36" s="31">
        <f t="shared" ref="FJ36:FJ67" ca="1" si="205">IFERROR((NORMSDIST(-(((LN($EU36/$C$52)+($Q$48+($Q$47^2)/2)*$Q$51)/($Q$47*SQRT($Q$51)))-$Q$47*SQRT($Q$51)))*$C$52*EXP(-$Q$48*$Q$51)-NORMSDIST(-((LN($EU36/$C$52)+($Q$48+($Q$47^2)/2)*$Q$51)/($Q$47*SQRT($Q$51))))*$EU36)*100*$B$52,0)</f>
        <v>0</v>
      </c>
      <c r="FK36" s="31">
        <f t="shared" ref="FK36:FK67" ca="1" si="206">IFERROR((NORMSDIST(-(((LN($EU36/$C$53)+($Q$48+($Q$47^2)/2)*$Q$51)/($Q$47*SQRT($Q$51)))-$Q$47*SQRT($Q$51)))*$C$53*EXP(-$Q$48*$Q$51)-NORMSDIST(-((LN($EU36/$C$53)+($Q$48+($Q$47^2)/2)*$Q$51)/($Q$47*SQRT($Q$51))))*$EU36)*100*$B$53,0)</f>
        <v>0</v>
      </c>
      <c r="FL36" s="31">
        <f t="shared" ref="FL36:FL67" ca="1" si="207">IFERROR((NORMSDIST(-(((LN($EU36/$C$54)+($Q$48+($Q$47^2)/2)*$Q$51)/($Q$47*SQRT($Q$51)))-$Q$47*SQRT($Q$51)))*$C$54*EXP(-$Q$48*$Q$51)-NORMSDIST(-((LN($EU36/$C$54)+($Q$48+($Q$47^2)/2)*$Q$51)/($Q$47*SQRT($Q$51))))*$EU36)*100*$B$54,0)</f>
        <v>0</v>
      </c>
      <c r="FM36" s="31">
        <f t="shared" ref="FM36:FM67" ca="1" si="208">IFERROR((NORMSDIST(-(((LN($EU36/$C$55)+($Q$48+($Q$47^2)/2)*$Q$51)/($Q$47*SQRT($Q$51)))-$Q$47*SQRT($Q$51)))*$C$55*EXP(-$Q$48*$Q$51)-NORMSDIST(-((LN($EU36/$C$55)+($Q$48+($Q$47^2)/2)*$Q$51)/($Q$47*SQRT($Q$51))))*$EU36)*100*$B$55,0)</f>
        <v>0</v>
      </c>
      <c r="FN36" s="31">
        <f t="shared" ref="FN36:FN67" ca="1" si="209">IFERROR((NORMSDIST(-(((LN($EU36/$C$56)+($Q$48+($Q$47^2)/2)*$Q$51)/($Q$47*SQRT($Q$51)))-$Q$47*SQRT($Q$51)))*$C$56*EXP(-$Q$48*$Q$51)-NORMSDIST(-((LN($EU36/$C$56)+($Q$48+($Q$47^2)/2)*$Q$51)/($Q$47*SQRT($Q$51))))*$EU36)*100*$B$56,0)</f>
        <v>0</v>
      </c>
      <c r="FO36" s="31">
        <f t="shared" ref="FO36:FO67" ca="1" si="210">IFERROR((NORMSDIST(-(((LN($EU36/$C$57)+($Q$48+($Q$47^2)/2)*$Q$51)/($Q$47*SQRT($Q$51)))-$Q$47*SQRT($Q$51)))*$C$57*EXP(-$Q$48*$Q$51)-NORMSDIST(-((LN($EU36/$C$57)+($Q$48+($Q$47^2)/2)*$Q$51)/($Q$47*SQRT($Q$51))))*$EU36)*100*$B$57,0)</f>
        <v>0</v>
      </c>
      <c r="FP36" s="31">
        <f t="shared" ref="FP36:FP67" ca="1" si="211">IFERROR((NORMSDIST(-(((LN($EU36/$C$58)+($Q$48+($Q$47^2)/2)*$Q$51)/($Q$47*SQRT($Q$51)))-$Q$47*SQRT($Q$51)))*$C$58*EXP(-$Q$48*$Q$51)-NORMSDIST(-((LN($EU36/$C$58)+($Q$48+($Q$47^2)/2)*$Q$51)/($Q$47*SQRT($Q$51))))*$EU36)*100*$B$58,0)</f>
        <v>0</v>
      </c>
      <c r="FQ36" s="31">
        <f t="shared" ref="FQ36:FQ67" ca="1" si="212">IFERROR((NORMSDIST(-(((LN($EU36/$C$59)+($Q$48+($Q$47^2)/2)*$Q$51)/($Q$47*SQRT($Q$51)))-$Q$47*SQRT($Q$51)))*$C$59*EXP(-$Q$48*$Q$51)-NORMSDIST(-((LN($EU36/$C$59)+($Q$48+($Q$47^2)/2)*$Q$51)/($Q$47*SQRT($Q$51))))*$EU36)*100*$B$59,0)</f>
        <v>0</v>
      </c>
      <c r="FR36" s="31">
        <f t="shared" ref="FR36:FR67" ca="1" si="213">IFERROR((NORMSDIST(-(((LN($EU36/$C$60)+($Q$48+($Q$47^2)/2)*$Q$51)/($Q$47*SQRT($Q$51)))-$Q$47*SQRT($Q$51)))*$C$60*EXP(-$Q$48*$Q$51)-NORMSDIST(-((LN($EU36/$C$60)+($Q$48+($Q$47^2)/2)*$Q$51)/($Q$47*SQRT($Q$51))))*$EU36)*100*$B$60,0)</f>
        <v>0</v>
      </c>
      <c r="FS36" s="31">
        <f t="shared" ref="FS36:FS67" ca="1" si="214">IFERROR((NORMSDIST(-(((LN($EU36/$C$61)+($Q$48+($Q$47^2)/2)*$Q$51)/($Q$47*SQRT($Q$51)))-$Q$47*SQRT($Q$51)))*$C$61*EXP(-$Q$48*$Q$51)-NORMSDIST(-((LN($EU36/$C$61)+($Q$48+($Q$47^2)/2)*$Q$51)/($Q$47*SQRT($Q$51))))*$EU36)*100*$B$61,0)</f>
        <v>0</v>
      </c>
      <c r="FT36" s="31">
        <f t="shared" ref="FT36:FT67" ca="1" si="215">IFERROR((NORMSDIST(-(((LN($EU36/$C$62)+($Q$48+($Q$47^2)/2)*$Q$51)/($Q$47*SQRT($Q$51)))-$Q$47*SQRT($Q$51)))*$C$62*EXP(-$Q$48*$Q$51)-NORMSDIST(-((LN($EU36/$C$62)+($Q$48+($Q$47^2)/2)*$Q$51)/($Q$47*SQRT($Q$51))))*$EU36)*100*$B$62,0)</f>
        <v>0</v>
      </c>
      <c r="FU36" s="31">
        <f t="shared" ref="FU36:FU67" ca="1" si="216">IFERROR((NORMSDIST(-(((LN($EU36/$C$63)+($Q$48+($Q$47^2)/2)*$Q$51)/($Q$47*SQRT($Q$51)))-$Q$47*SQRT($Q$51)))*$C$63*EXP(-$Q$48*$Q$51)-NORMSDIST(-((LN($EU36/$C$63)+($Q$48+($Q$47^2)/2)*$Q$51)/($Q$47*SQRT($Q$51))))*$EU36)*100*$B$63,0)</f>
        <v>0</v>
      </c>
      <c r="FV36" s="31">
        <f t="shared" ref="FV36:FV67" ca="1" si="217">IFERROR((NORMSDIST(-(((LN($EU36/$C$64)+($Q$48+($Q$47^2)/2)*$Q$51)/($Q$47*SQRT($Q$51)))-$Q$47*SQRT($Q$51)))*$C$64*EXP(-$Q$48*$Q$51)-NORMSDIST(-((LN($EU36/$C$64)+($Q$48+($Q$47^2)/2)*$Q$51)/($Q$47*SQRT($Q$51))))*$EU36)*100*$B$64,0)</f>
        <v>0</v>
      </c>
      <c r="FW36" s="31">
        <f t="shared" ref="FW36:FW67" ca="1" si="218">IFERROR((NORMSDIST(-(((LN($EU36/$C$65)+($Q$48+($Q$47^2)/2)*$Q$51)/($Q$47*SQRT($Q$51)))-$Q$47*SQRT($Q$51)))*$C$65*EXP(-$Q$48*$Q$51)-NORMSDIST(-((LN($EU36/$C$65)+($Q$48+($Q$47^2)/2)*$Q$51)/($Q$47*SQRT($Q$51))))*$EU36)*100*$B$65,0)</f>
        <v>0</v>
      </c>
      <c r="FX36" s="31">
        <f t="shared" ref="FX36:FX67" ca="1" si="219">IFERROR((NORMSDIST(-(((LN($EU36/$C$66)+($Q$48+($Q$47^2)/2)*$Q$51)/($Q$47*SQRT($Q$51)))-$Q$47*SQRT($Q$51)))*$C$66*EXP(-$Q$48*$Q$51)-NORMSDIST(-((LN($EU36/$C$66)+($Q$48+($Q$47^2)/2)*$Q$51)/($Q$47*SQRT($Q$51))))*$EU36)*100*$B$66,0)</f>
        <v>0</v>
      </c>
      <c r="FY36" s="31">
        <f t="shared" ref="FY36:FY67" ca="1" si="220">IFERROR((NORMSDIST(-(((LN($EU36/$C$67)+($Q$48+($Q$47^2)/2)*$Q$51)/($Q$47*SQRT($Q$51)))-$Q$47*SQRT($Q$51)))*$C$67*EXP(-$Q$48*$Q$51)-NORMSDIST(-((LN($EU36/$C$67)+($Q$48+($Q$47^2)/2)*$Q$51)/($Q$47*SQRT($Q$51))))*$EU36)*100*$B$67,0)</f>
        <v>0</v>
      </c>
      <c r="FZ36" s="31">
        <f t="shared" ref="FZ36:FZ67" ca="1" si="221">IFERROR((NORMSDIST(-(((LN($EU36/$C$68)+($Q$48+($Q$47^2)/2)*$Q$51)/($Q$47*SQRT($Q$51)))-$Q$47*SQRT($Q$51)))*$C$68*EXP(-$Q$48*$Q$51)-NORMSDIST(-((LN($EU36/$C$68)+($Q$48+($Q$47^2)/2)*$Q$51)/($Q$47*SQRT($Q$51))))*$EU36)*100*$B$68,0)</f>
        <v>0</v>
      </c>
      <c r="GA36" s="31">
        <f t="shared" ref="GA36:GA67" ca="1" si="222">IFERROR((NORMSDIST(-(((LN($EU36/$C$69)+($Q$48+($Q$47^2)/2)*$Q$51)/($Q$47*SQRT($Q$51)))-$Q$47*SQRT($Q$51)))*$C$69*EXP(-$Q$48*$Q$51)-NORMSDIST(-((LN($EU36/$C$69)+($Q$48+($Q$47^2)/2)*$Q$51)/($Q$47*SQRT($Q$51))))*$EU36)*100*$B$69,0)</f>
        <v>0</v>
      </c>
      <c r="GB36" s="31">
        <f t="shared" ref="GB36:GB67" ca="1" si="223">IFERROR((NORMSDIST(-(((LN($EU36/$C$70)+($Q$48+($Q$47^2)/2)*$Q$51)/($Q$47*SQRT($Q$51)))-$Q$47*SQRT($Q$51)))*$C$70*EXP(-$Q$48*$Q$51)-NORMSDIST(-((LN($EU36/$C$70)+($Q$48+($Q$47^2)/2)*$Q$51)/($Q$47*SQRT($Q$51))))*$EU36)*100*$B$70,0)</f>
        <v>0</v>
      </c>
      <c r="GC36" s="31">
        <f t="shared" ref="GC36:GC67" ca="1" si="224">IFERROR((NORMSDIST(-(((LN($EU36/$C$71)+($Q$48+($Q$47^2)/2)*$Q$51)/($Q$47*SQRT($Q$51)))-$Q$47*SQRT($Q$51)))*$C$71*EXP(-$Q$48*$Q$51)-NORMSDIST(-((LN($EU36/$C$71)+($Q$48+($Q$47^2)/2)*$Q$51)/($Q$47*SQRT($Q$51))))*$EU36)*100*$B$71,0)</f>
        <v>0</v>
      </c>
      <c r="GD36" s="31">
        <f t="shared" ref="GD36:GD67" ca="1" si="225">IFERROR((NORMSDIST(-(((LN($EU36/$C$72)+($Q$48+($Q$47^2)/2)*$Q$51)/($Q$47*SQRT($Q$51)))-$Q$47*SQRT($Q$51)))*$C$72*EXP(-$Q$48*$Q$51)-NORMSDIST(-((LN($EU36/$C$72)+($Q$48+($Q$47^2)/2)*$Q$51)/($Q$47*SQRT($Q$51))))*$EU36)*100*$B$72,0)</f>
        <v>0</v>
      </c>
      <c r="GE36" s="31">
        <f t="shared" ref="GE36:GE67" si="226">$EU36*$B$73</f>
        <v>0</v>
      </c>
      <c r="GF36" s="31">
        <f t="shared" ref="GF36:GF67" si="227">$EU36*$B$74</f>
        <v>0</v>
      </c>
      <c r="GG36" s="31">
        <f t="shared" ref="GG36:GG67" si="228">$EU36*$B$75</f>
        <v>0</v>
      </c>
      <c r="GH36" s="31">
        <f t="shared" ref="GH36:GH67" si="229">$EU36*$AE$43</f>
        <v>0</v>
      </c>
      <c r="GI36" s="76"/>
      <c r="GJ36" s="77">
        <f t="shared" ref="GJ36:GJ67" ca="1" si="230">SUM(EV36:GH36)</f>
        <v>0</v>
      </c>
      <c r="GK36" s="14"/>
      <c r="GL36" s="14"/>
      <c r="GM36" s="14"/>
      <c r="GN36" s="14"/>
      <c r="GO36" s="14"/>
      <c r="GP36" s="14"/>
      <c r="GQ36" s="14"/>
      <c r="GR36" s="14"/>
      <c r="GS36" s="14"/>
    </row>
    <row r="37" spans="1:201" ht="15.75" thickBot="1" x14ac:dyDescent="0.25">
      <c r="A37" s="379"/>
      <c r="B37" s="336"/>
      <c r="C37" s="335"/>
      <c r="D37" s="348"/>
      <c r="E37" s="326">
        <f t="shared" si="0"/>
        <v>0</v>
      </c>
      <c r="F37" s="327">
        <f t="shared" si="1"/>
        <v>0</v>
      </c>
      <c r="G37" s="320" t="str">
        <f t="shared" si="96"/>
        <v/>
      </c>
      <c r="H37" s="141">
        <f t="shared" si="97"/>
        <v>0</v>
      </c>
      <c r="I37" s="346">
        <f t="shared" si="2"/>
        <v>0</v>
      </c>
      <c r="J37" s="251"/>
      <c r="K37" s="121"/>
      <c r="L37" s="323"/>
      <c r="M37" s="323"/>
      <c r="N37" s="531" t="s">
        <v>102</v>
      </c>
      <c r="O37" s="532"/>
      <c r="P37" s="533"/>
      <c r="Q37" s="81">
        <f>IF(AND(F76&lt;&gt;0,I76&lt;&gt;0),($Q$36+ SUMPRODUCT(-(AA3:AA42),T3:T42)*-100 + SUMPRODUCT(-(AM3:AM42),AF3:AF42)*-100 + ($AE$43*$O$18)  +$I$76)-F76,($Q$36+ SUMPRODUCT(-(AA3:AA42),T3:T42)*-100 + SUMPRODUCT(-(AM3:AM42),AF3:AF42)*-100 + ($AE$43*$O$18)  +$I$76))</f>
        <v>0</v>
      </c>
      <c r="R37" s="6"/>
      <c r="S37" s="363" t="str">
        <f t="shared" si="110"/>
        <v/>
      </c>
      <c r="T37" s="20">
        <f t="shared" si="7"/>
        <v>0</v>
      </c>
      <c r="U37" s="404"/>
      <c r="V37" s="267">
        <f t="shared" ca="1" si="8"/>
        <v>0</v>
      </c>
      <c r="W37" s="364" t="str">
        <f t="shared" si="140"/>
        <v/>
      </c>
      <c r="X37" s="364" t="str">
        <f t="shared" si="120"/>
        <v/>
      </c>
      <c r="Y37" s="365">
        <f>IFERROR(VLOOKUP($X37,HomeBroker!$A$2:$F$368,2,0),0)</f>
        <v>0</v>
      </c>
      <c r="Z37" s="366">
        <f>IFERROR(VLOOKUP($X37,HomeBroker!$A$2:$F$368,3,0),0)</f>
        <v>0</v>
      </c>
      <c r="AA37" s="367">
        <f>IFERROR(VLOOKUP($X37,HomeBroker!$A$2:$F$396,6,0),0)</f>
        <v>0</v>
      </c>
      <c r="AB37" s="366">
        <f>IFERROR(VLOOKUP($X37,HomeBroker!$A$2:$F$368,4,0),0)</f>
        <v>0</v>
      </c>
      <c r="AC37" s="365">
        <f>IFERROR(VLOOKUP($X37,HomeBroker!$A$2:$F$368,5,0),0)</f>
        <v>0</v>
      </c>
      <c r="AD37" s="368">
        <f>IFERROR(VLOOKUP($X37,HomeBroker!$A$2:$M$396,13,0),0)</f>
        <v>0</v>
      </c>
      <c r="AE37" s="369" t="str">
        <f t="shared" si="10"/>
        <v/>
      </c>
      <c r="AF37" s="20">
        <f t="shared" si="11"/>
        <v>0</v>
      </c>
      <c r="AG37" s="404"/>
      <c r="AH37" s="267">
        <f t="shared" ca="1" si="12"/>
        <v>0</v>
      </c>
      <c r="AI37" s="364" t="str">
        <f t="shared" si="101"/>
        <v/>
      </c>
      <c r="AJ37" s="364" t="str">
        <f t="shared" si="121"/>
        <v/>
      </c>
      <c r="AK37" s="366">
        <f>IFERROR(VLOOKUP($AJ37,HomeBroker!$A$2:$F$368,2,0),0)</f>
        <v>0</v>
      </c>
      <c r="AL37" s="366">
        <f>IFERROR(VLOOKUP($AJ37,HomeBroker!$A$2:$F$368,3,0),0)</f>
        <v>0</v>
      </c>
      <c r="AM37" s="407">
        <f>IFERROR(VLOOKUP($AJ37,HomeBroker!$A$2:$F$396,6,0),0)</f>
        <v>0</v>
      </c>
      <c r="AN37" s="366">
        <f>IFERROR(VLOOKUP($AJ37,HomeBroker!$A$2:$F$368,4,0),0)</f>
        <v>0</v>
      </c>
      <c r="AO37" s="366">
        <f>IFERROR(VLOOKUP($AJ37,HomeBroker!$A$2:$F$368,5,0),0)</f>
        <v>0</v>
      </c>
      <c r="AP37" s="368">
        <f>IFERROR(VLOOKUP($AJ37,HomeBroker!$A$2:$M$396,13,0),0)</f>
        <v>0</v>
      </c>
      <c r="AQ37" s="17"/>
      <c r="AR37" s="375"/>
      <c r="AS37" s="376" t="s">
        <v>55</v>
      </c>
      <c r="AT37" s="54"/>
      <c r="AU37" s="254"/>
      <c r="AV37" s="259"/>
      <c r="AW37" s="38">
        <f t="shared" si="14"/>
        <v>0</v>
      </c>
      <c r="AX37" s="39">
        <f t="shared" si="15"/>
        <v>0</v>
      </c>
      <c r="AY37" s="372" t="s">
        <v>56</v>
      </c>
      <c r="AZ37" s="54"/>
      <c r="BA37" s="64"/>
      <c r="BB37" s="48"/>
      <c r="BC37" s="25">
        <f t="shared" si="16"/>
        <v>0</v>
      </c>
      <c r="BD37" s="40">
        <f t="shared" si="17"/>
        <v>0</v>
      </c>
      <c r="BE37" s="373" t="s">
        <v>57</v>
      </c>
      <c r="BF37" s="54"/>
      <c r="BG37" s="48"/>
      <c r="BH37" s="28">
        <f t="shared" si="18"/>
        <v>0</v>
      </c>
      <c r="BI37" s="29">
        <f t="shared" si="19"/>
        <v>0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7"/>
      <c r="DD37" s="30">
        <f t="shared" si="149"/>
        <v>0</v>
      </c>
      <c r="DE37" s="31">
        <f t="shared" si="150"/>
        <v>0</v>
      </c>
      <c r="DF37" s="31">
        <f t="shared" si="151"/>
        <v>0</v>
      </c>
      <c r="DG37" s="31">
        <f t="shared" si="152"/>
        <v>0</v>
      </c>
      <c r="DH37" s="31">
        <f t="shared" si="153"/>
        <v>0</v>
      </c>
      <c r="DI37" s="31">
        <f t="shared" si="154"/>
        <v>0</v>
      </c>
      <c r="DJ37" s="31">
        <f t="shared" si="155"/>
        <v>0</v>
      </c>
      <c r="DK37" s="31">
        <f t="shared" si="156"/>
        <v>0</v>
      </c>
      <c r="DL37" s="31">
        <f t="shared" si="157"/>
        <v>0</v>
      </c>
      <c r="DM37" s="31">
        <f t="shared" si="158"/>
        <v>0</v>
      </c>
      <c r="DN37" s="31">
        <f t="shared" si="159"/>
        <v>0</v>
      </c>
      <c r="DO37" s="31">
        <f t="shared" si="160"/>
        <v>0</v>
      </c>
      <c r="DP37" s="31">
        <f t="shared" si="161"/>
        <v>0</v>
      </c>
      <c r="DQ37" s="31">
        <f t="shared" si="162"/>
        <v>0</v>
      </c>
      <c r="DR37" s="31">
        <f t="shared" si="163"/>
        <v>0</v>
      </c>
      <c r="DS37" s="31">
        <f t="shared" si="164"/>
        <v>0</v>
      </c>
      <c r="DT37" s="31">
        <f t="shared" si="165"/>
        <v>0</v>
      </c>
      <c r="DU37" s="31">
        <f t="shared" si="166"/>
        <v>0</v>
      </c>
      <c r="DV37" s="31">
        <f t="shared" si="167"/>
        <v>0</v>
      </c>
      <c r="DW37" s="31">
        <f t="shared" si="168"/>
        <v>0</v>
      </c>
      <c r="DX37" s="31">
        <f t="shared" si="169"/>
        <v>0</v>
      </c>
      <c r="DY37" s="31">
        <f t="shared" si="170"/>
        <v>0</v>
      </c>
      <c r="DZ37" s="31">
        <f t="shared" si="171"/>
        <v>0</v>
      </c>
      <c r="EA37" s="31">
        <f t="shared" si="172"/>
        <v>0</v>
      </c>
      <c r="EB37" s="31">
        <f t="shared" si="173"/>
        <v>0</v>
      </c>
      <c r="EC37" s="31">
        <f t="shared" si="174"/>
        <v>0</v>
      </c>
      <c r="ED37" s="31">
        <f t="shared" si="175"/>
        <v>0</v>
      </c>
      <c r="EE37" s="31">
        <f t="shared" si="176"/>
        <v>0</v>
      </c>
      <c r="EF37" s="31">
        <f t="shared" si="177"/>
        <v>0</v>
      </c>
      <c r="EG37" s="31">
        <f t="shared" si="178"/>
        <v>0</v>
      </c>
      <c r="EH37" s="31">
        <f t="shared" si="179"/>
        <v>0</v>
      </c>
      <c r="EI37" s="31">
        <f t="shared" si="180"/>
        <v>0</v>
      </c>
      <c r="EJ37" s="31">
        <f t="shared" si="181"/>
        <v>0</v>
      </c>
      <c r="EK37" s="31">
        <f t="shared" si="182"/>
        <v>0</v>
      </c>
      <c r="EL37" s="31">
        <f t="shared" si="183"/>
        <v>0</v>
      </c>
      <c r="EM37" s="31">
        <f t="shared" si="184"/>
        <v>0</v>
      </c>
      <c r="EN37" s="31">
        <f t="shared" si="185"/>
        <v>0</v>
      </c>
      <c r="EO37" s="31">
        <f t="shared" si="186"/>
        <v>0</v>
      </c>
      <c r="EP37" s="31">
        <f t="shared" si="187"/>
        <v>0</v>
      </c>
      <c r="EQ37" s="31">
        <f t="shared" si="188"/>
        <v>0</v>
      </c>
      <c r="ER37" s="76"/>
      <c r="ES37" s="77">
        <f t="shared" si="189"/>
        <v>0</v>
      </c>
      <c r="ET37" s="14"/>
      <c r="EU37" s="30">
        <f t="shared" si="190"/>
        <v>0</v>
      </c>
      <c r="EV37" s="31">
        <f t="shared" ca="1" si="191"/>
        <v>0</v>
      </c>
      <c r="EW37" s="31">
        <f t="shared" ca="1" si="192"/>
        <v>0</v>
      </c>
      <c r="EX37" s="31">
        <f t="shared" ca="1" si="193"/>
        <v>0</v>
      </c>
      <c r="EY37" s="31">
        <f t="shared" ca="1" si="194"/>
        <v>0</v>
      </c>
      <c r="EZ37" s="31">
        <f t="shared" ca="1" si="195"/>
        <v>0</v>
      </c>
      <c r="FA37" s="31">
        <f t="shared" ca="1" si="196"/>
        <v>0</v>
      </c>
      <c r="FB37" s="31">
        <f t="shared" ca="1" si="197"/>
        <v>0</v>
      </c>
      <c r="FC37" s="31">
        <f t="shared" ca="1" si="198"/>
        <v>0</v>
      </c>
      <c r="FD37" s="31">
        <f t="shared" ca="1" si="199"/>
        <v>0</v>
      </c>
      <c r="FE37" s="31">
        <f t="shared" ca="1" si="200"/>
        <v>0</v>
      </c>
      <c r="FF37" s="31">
        <f t="shared" ca="1" si="201"/>
        <v>0</v>
      </c>
      <c r="FG37" s="31">
        <f t="shared" ca="1" si="202"/>
        <v>0</v>
      </c>
      <c r="FH37" s="31">
        <f t="shared" ca="1" si="203"/>
        <v>0</v>
      </c>
      <c r="FI37" s="31">
        <f t="shared" ca="1" si="204"/>
        <v>0</v>
      </c>
      <c r="FJ37" s="31">
        <f t="shared" ca="1" si="205"/>
        <v>0</v>
      </c>
      <c r="FK37" s="31">
        <f t="shared" ca="1" si="206"/>
        <v>0</v>
      </c>
      <c r="FL37" s="31">
        <f t="shared" ca="1" si="207"/>
        <v>0</v>
      </c>
      <c r="FM37" s="31">
        <f t="shared" ca="1" si="208"/>
        <v>0</v>
      </c>
      <c r="FN37" s="31">
        <f t="shared" ca="1" si="209"/>
        <v>0</v>
      </c>
      <c r="FO37" s="31">
        <f t="shared" ca="1" si="210"/>
        <v>0</v>
      </c>
      <c r="FP37" s="31">
        <f t="shared" ca="1" si="211"/>
        <v>0</v>
      </c>
      <c r="FQ37" s="31">
        <f t="shared" ca="1" si="212"/>
        <v>0</v>
      </c>
      <c r="FR37" s="31">
        <f t="shared" ca="1" si="213"/>
        <v>0</v>
      </c>
      <c r="FS37" s="31">
        <f t="shared" ca="1" si="214"/>
        <v>0</v>
      </c>
      <c r="FT37" s="31">
        <f t="shared" ca="1" si="215"/>
        <v>0</v>
      </c>
      <c r="FU37" s="31">
        <f t="shared" ca="1" si="216"/>
        <v>0</v>
      </c>
      <c r="FV37" s="31">
        <f t="shared" ca="1" si="217"/>
        <v>0</v>
      </c>
      <c r="FW37" s="31">
        <f t="shared" ca="1" si="218"/>
        <v>0</v>
      </c>
      <c r="FX37" s="31">
        <f t="shared" ca="1" si="219"/>
        <v>0</v>
      </c>
      <c r="FY37" s="31">
        <f t="shared" ca="1" si="220"/>
        <v>0</v>
      </c>
      <c r="FZ37" s="31">
        <f t="shared" ca="1" si="221"/>
        <v>0</v>
      </c>
      <c r="GA37" s="31">
        <f t="shared" ca="1" si="222"/>
        <v>0</v>
      </c>
      <c r="GB37" s="31">
        <f t="shared" ca="1" si="223"/>
        <v>0</v>
      </c>
      <c r="GC37" s="31">
        <f t="shared" ca="1" si="224"/>
        <v>0</v>
      </c>
      <c r="GD37" s="31">
        <f t="shared" ca="1" si="225"/>
        <v>0</v>
      </c>
      <c r="GE37" s="31">
        <f t="shared" si="226"/>
        <v>0</v>
      </c>
      <c r="GF37" s="31">
        <f t="shared" si="227"/>
        <v>0</v>
      </c>
      <c r="GG37" s="31">
        <f t="shared" si="228"/>
        <v>0</v>
      </c>
      <c r="GH37" s="31">
        <f t="shared" si="229"/>
        <v>0</v>
      </c>
      <c r="GI37" s="76"/>
      <c r="GJ37" s="77">
        <f t="shared" ca="1" si="230"/>
        <v>0</v>
      </c>
      <c r="GK37" s="14"/>
      <c r="GL37" s="14"/>
      <c r="GM37" s="14"/>
      <c r="GN37" s="14"/>
      <c r="GO37" s="14"/>
      <c r="GP37" s="14"/>
      <c r="GQ37" s="14"/>
      <c r="GR37" s="14"/>
      <c r="GS37" s="14"/>
    </row>
    <row r="38" spans="1:201" x14ac:dyDescent="0.2">
      <c r="A38" s="158" t="s">
        <v>56</v>
      </c>
      <c r="B38" s="46"/>
      <c r="C38" s="47"/>
      <c r="D38" s="249"/>
      <c r="E38" s="272">
        <f t="shared" si="0"/>
        <v>0</v>
      </c>
      <c r="F38" s="285">
        <f t="shared" si="1"/>
        <v>0</v>
      </c>
      <c r="G38" s="15" t="str">
        <f>IFERROR(VLOOKUP(C38,$AG$3:$AP$42,7,0),"")</f>
        <v/>
      </c>
      <c r="H38" s="83">
        <f t="shared" si="97"/>
        <v>0</v>
      </c>
      <c r="I38" s="202">
        <f t="shared" si="2"/>
        <v>0</v>
      </c>
      <c r="J38" s="251"/>
      <c r="K38" s="121"/>
      <c r="L38" s="323"/>
      <c r="M38" s="323"/>
      <c r="N38" s="534" t="s">
        <v>103</v>
      </c>
      <c r="O38" s="535"/>
      <c r="P38" s="518"/>
      <c r="Q38" s="250">
        <f>SUM(T3:T42)+SUM(B3:B37)</f>
        <v>0</v>
      </c>
      <c r="R38" s="6"/>
      <c r="S38" s="363" t="str">
        <f t="shared" si="110"/>
        <v/>
      </c>
      <c r="T38" s="20">
        <f t="shared" si="7"/>
        <v>0</v>
      </c>
      <c r="U38" s="404"/>
      <c r="V38" s="267">
        <f t="shared" ca="1" si="8"/>
        <v>0</v>
      </c>
      <c r="W38" s="21" t="str">
        <f t="shared" si="140"/>
        <v/>
      </c>
      <c r="X38" s="364" t="str">
        <f t="shared" si="120"/>
        <v/>
      </c>
      <c r="Y38" s="345">
        <f>IFERROR(VLOOKUP($X38,HomeBroker!$A$2:$F$368,2,0),0)</f>
        <v>0</v>
      </c>
      <c r="Z38" s="237">
        <f>IFERROR(VLOOKUP($X38,HomeBroker!$A$2:$F$368,3,0),0)</f>
        <v>0</v>
      </c>
      <c r="AA38" s="292">
        <f>IFERROR(VLOOKUP($X38,HomeBroker!$A$2:$F$396,6,0),0)</f>
        <v>0</v>
      </c>
      <c r="AB38" s="237">
        <f>IFERROR(VLOOKUP($X38,HomeBroker!$A$2:$F$368,4,0),0)</f>
        <v>0</v>
      </c>
      <c r="AC38" s="345">
        <f>IFERROR(VLOOKUP($X38,HomeBroker!$A$2:$F$368,5,0),0)</f>
        <v>0</v>
      </c>
      <c r="AD38" s="266">
        <f>IFERROR(VLOOKUP($X38,HomeBroker!$A$2:$M$396,13,0),0)</f>
        <v>0</v>
      </c>
      <c r="AE38" s="369" t="str">
        <f t="shared" si="10"/>
        <v/>
      </c>
      <c r="AF38" s="20">
        <f t="shared" si="11"/>
        <v>0</v>
      </c>
      <c r="AG38" s="404"/>
      <c r="AH38" s="267">
        <f t="shared" ca="1" si="12"/>
        <v>0</v>
      </c>
      <c r="AI38" s="364" t="str">
        <f t="shared" si="101"/>
        <v/>
      </c>
      <c r="AJ38" s="364" t="str">
        <f t="shared" si="121"/>
        <v/>
      </c>
      <c r="AK38" s="237">
        <f>IFERROR(VLOOKUP($AJ38,HomeBroker!$A$2:$F$368,2,0),0)</f>
        <v>0</v>
      </c>
      <c r="AL38" s="237">
        <f>IFERROR(VLOOKUP($AJ38,HomeBroker!$A$2:$F$368,3,0),0)</f>
        <v>0</v>
      </c>
      <c r="AM38" s="408">
        <f>IFERROR(VLOOKUP($AJ38,HomeBroker!$A$2:$F$396,6,0),0)</f>
        <v>0</v>
      </c>
      <c r="AN38" s="237">
        <f>IFERROR(VLOOKUP($AJ38,HomeBroker!$A$2:$F$368,4,0),0)</f>
        <v>0</v>
      </c>
      <c r="AO38" s="237">
        <f>IFERROR(VLOOKUP($AJ38,HomeBroker!$A$2:$F$368,5,0),0)</f>
        <v>0</v>
      </c>
      <c r="AP38" s="266">
        <f>IFERROR(VLOOKUP($AJ38,HomeBroker!$A$2:$M$396,13,0),0)</f>
        <v>0</v>
      </c>
      <c r="AQ38" s="17"/>
      <c r="AR38" s="235"/>
      <c r="AS38" s="221" t="s">
        <v>55</v>
      </c>
      <c r="AT38" s="54"/>
      <c r="AU38" s="254"/>
      <c r="AV38" s="259"/>
      <c r="AW38" s="38">
        <f t="shared" si="14"/>
        <v>0</v>
      </c>
      <c r="AX38" s="39">
        <f t="shared" si="15"/>
        <v>0</v>
      </c>
      <c r="AY38" s="224" t="s">
        <v>56</v>
      </c>
      <c r="AZ38" s="54"/>
      <c r="BA38" s="64"/>
      <c r="BB38" s="48"/>
      <c r="BC38" s="25">
        <f t="shared" si="16"/>
        <v>0</v>
      </c>
      <c r="BD38" s="40">
        <f t="shared" si="17"/>
        <v>0</v>
      </c>
      <c r="BE38" s="27" t="s">
        <v>57</v>
      </c>
      <c r="BF38" s="54"/>
      <c r="BG38" s="48"/>
      <c r="BH38" s="28">
        <f t="shared" si="18"/>
        <v>0</v>
      </c>
      <c r="BI38" s="29">
        <f t="shared" si="19"/>
        <v>0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17"/>
      <c r="DD38" s="30">
        <f t="shared" si="149"/>
        <v>0</v>
      </c>
      <c r="DE38" s="31">
        <f t="shared" si="150"/>
        <v>0</v>
      </c>
      <c r="DF38" s="31">
        <f t="shared" si="151"/>
        <v>0</v>
      </c>
      <c r="DG38" s="31">
        <f t="shared" si="152"/>
        <v>0</v>
      </c>
      <c r="DH38" s="31">
        <f t="shared" si="153"/>
        <v>0</v>
      </c>
      <c r="DI38" s="31">
        <f t="shared" si="154"/>
        <v>0</v>
      </c>
      <c r="DJ38" s="31">
        <f t="shared" si="155"/>
        <v>0</v>
      </c>
      <c r="DK38" s="31">
        <f t="shared" si="156"/>
        <v>0</v>
      </c>
      <c r="DL38" s="31">
        <f t="shared" si="157"/>
        <v>0</v>
      </c>
      <c r="DM38" s="31">
        <f t="shared" si="158"/>
        <v>0</v>
      </c>
      <c r="DN38" s="31">
        <f t="shared" si="159"/>
        <v>0</v>
      </c>
      <c r="DO38" s="31">
        <f t="shared" si="160"/>
        <v>0</v>
      </c>
      <c r="DP38" s="31">
        <f t="shared" si="161"/>
        <v>0</v>
      </c>
      <c r="DQ38" s="31">
        <f t="shared" si="162"/>
        <v>0</v>
      </c>
      <c r="DR38" s="31">
        <f t="shared" si="163"/>
        <v>0</v>
      </c>
      <c r="DS38" s="31">
        <f t="shared" si="164"/>
        <v>0</v>
      </c>
      <c r="DT38" s="31">
        <f t="shared" si="165"/>
        <v>0</v>
      </c>
      <c r="DU38" s="31">
        <f t="shared" si="166"/>
        <v>0</v>
      </c>
      <c r="DV38" s="31">
        <f t="shared" si="167"/>
        <v>0</v>
      </c>
      <c r="DW38" s="31">
        <f t="shared" si="168"/>
        <v>0</v>
      </c>
      <c r="DX38" s="31">
        <f t="shared" si="169"/>
        <v>0</v>
      </c>
      <c r="DY38" s="31">
        <f t="shared" si="170"/>
        <v>0</v>
      </c>
      <c r="DZ38" s="31">
        <f t="shared" si="171"/>
        <v>0</v>
      </c>
      <c r="EA38" s="31">
        <f t="shared" si="172"/>
        <v>0</v>
      </c>
      <c r="EB38" s="31">
        <f t="shared" si="173"/>
        <v>0</v>
      </c>
      <c r="EC38" s="31">
        <f t="shared" si="174"/>
        <v>0</v>
      </c>
      <c r="ED38" s="31">
        <f t="shared" si="175"/>
        <v>0</v>
      </c>
      <c r="EE38" s="31">
        <f t="shared" si="176"/>
        <v>0</v>
      </c>
      <c r="EF38" s="31">
        <f t="shared" si="177"/>
        <v>0</v>
      </c>
      <c r="EG38" s="31">
        <f t="shared" si="178"/>
        <v>0</v>
      </c>
      <c r="EH38" s="31">
        <f t="shared" si="179"/>
        <v>0</v>
      </c>
      <c r="EI38" s="31">
        <f t="shared" si="180"/>
        <v>0</v>
      </c>
      <c r="EJ38" s="31">
        <f t="shared" si="181"/>
        <v>0</v>
      </c>
      <c r="EK38" s="31">
        <f t="shared" si="182"/>
        <v>0</v>
      </c>
      <c r="EL38" s="31">
        <f t="shared" si="183"/>
        <v>0</v>
      </c>
      <c r="EM38" s="31">
        <f t="shared" si="184"/>
        <v>0</v>
      </c>
      <c r="EN38" s="31">
        <f t="shared" si="185"/>
        <v>0</v>
      </c>
      <c r="EO38" s="31">
        <f t="shared" si="186"/>
        <v>0</v>
      </c>
      <c r="EP38" s="31">
        <f t="shared" si="187"/>
        <v>0</v>
      </c>
      <c r="EQ38" s="31">
        <f t="shared" si="188"/>
        <v>0</v>
      </c>
      <c r="ER38" s="76"/>
      <c r="ES38" s="77">
        <f t="shared" si="189"/>
        <v>0</v>
      </c>
      <c r="ET38" s="14"/>
      <c r="EU38" s="30">
        <f t="shared" si="190"/>
        <v>0</v>
      </c>
      <c r="EV38" s="31">
        <f t="shared" ca="1" si="191"/>
        <v>0</v>
      </c>
      <c r="EW38" s="31">
        <f t="shared" ca="1" si="192"/>
        <v>0</v>
      </c>
      <c r="EX38" s="31">
        <f t="shared" ca="1" si="193"/>
        <v>0</v>
      </c>
      <c r="EY38" s="31">
        <f t="shared" ca="1" si="194"/>
        <v>0</v>
      </c>
      <c r="EZ38" s="31">
        <f t="shared" ca="1" si="195"/>
        <v>0</v>
      </c>
      <c r="FA38" s="31">
        <f t="shared" ca="1" si="196"/>
        <v>0</v>
      </c>
      <c r="FB38" s="31">
        <f t="shared" ca="1" si="197"/>
        <v>0</v>
      </c>
      <c r="FC38" s="31">
        <f t="shared" ca="1" si="198"/>
        <v>0</v>
      </c>
      <c r="FD38" s="31">
        <f t="shared" ca="1" si="199"/>
        <v>0</v>
      </c>
      <c r="FE38" s="31">
        <f t="shared" ca="1" si="200"/>
        <v>0</v>
      </c>
      <c r="FF38" s="31">
        <f t="shared" ca="1" si="201"/>
        <v>0</v>
      </c>
      <c r="FG38" s="31">
        <f t="shared" ca="1" si="202"/>
        <v>0</v>
      </c>
      <c r="FH38" s="31">
        <f t="shared" ca="1" si="203"/>
        <v>0</v>
      </c>
      <c r="FI38" s="31">
        <f t="shared" ca="1" si="204"/>
        <v>0</v>
      </c>
      <c r="FJ38" s="31">
        <f t="shared" ca="1" si="205"/>
        <v>0</v>
      </c>
      <c r="FK38" s="31">
        <f t="shared" ca="1" si="206"/>
        <v>0</v>
      </c>
      <c r="FL38" s="31">
        <f t="shared" ca="1" si="207"/>
        <v>0</v>
      </c>
      <c r="FM38" s="31">
        <f t="shared" ca="1" si="208"/>
        <v>0</v>
      </c>
      <c r="FN38" s="31">
        <f t="shared" ca="1" si="209"/>
        <v>0</v>
      </c>
      <c r="FO38" s="31">
        <f t="shared" ca="1" si="210"/>
        <v>0</v>
      </c>
      <c r="FP38" s="31">
        <f t="shared" ca="1" si="211"/>
        <v>0</v>
      </c>
      <c r="FQ38" s="31">
        <f t="shared" ca="1" si="212"/>
        <v>0</v>
      </c>
      <c r="FR38" s="31">
        <f t="shared" ca="1" si="213"/>
        <v>0</v>
      </c>
      <c r="FS38" s="31">
        <f t="shared" ca="1" si="214"/>
        <v>0</v>
      </c>
      <c r="FT38" s="31">
        <f t="shared" ca="1" si="215"/>
        <v>0</v>
      </c>
      <c r="FU38" s="31">
        <f t="shared" ca="1" si="216"/>
        <v>0</v>
      </c>
      <c r="FV38" s="31">
        <f t="shared" ca="1" si="217"/>
        <v>0</v>
      </c>
      <c r="FW38" s="31">
        <f t="shared" ca="1" si="218"/>
        <v>0</v>
      </c>
      <c r="FX38" s="31">
        <f t="shared" ca="1" si="219"/>
        <v>0</v>
      </c>
      <c r="FY38" s="31">
        <f t="shared" ca="1" si="220"/>
        <v>0</v>
      </c>
      <c r="FZ38" s="31">
        <f t="shared" ca="1" si="221"/>
        <v>0</v>
      </c>
      <c r="GA38" s="31">
        <f t="shared" ca="1" si="222"/>
        <v>0</v>
      </c>
      <c r="GB38" s="31">
        <f t="shared" ca="1" si="223"/>
        <v>0</v>
      </c>
      <c r="GC38" s="31">
        <f t="shared" ca="1" si="224"/>
        <v>0</v>
      </c>
      <c r="GD38" s="31">
        <f t="shared" ca="1" si="225"/>
        <v>0</v>
      </c>
      <c r="GE38" s="31">
        <f t="shared" si="226"/>
        <v>0</v>
      </c>
      <c r="GF38" s="31">
        <f t="shared" si="227"/>
        <v>0</v>
      </c>
      <c r="GG38" s="31">
        <f t="shared" si="228"/>
        <v>0</v>
      </c>
      <c r="GH38" s="31">
        <f t="shared" si="229"/>
        <v>0</v>
      </c>
      <c r="GI38" s="76"/>
      <c r="GJ38" s="77">
        <f t="shared" ca="1" si="230"/>
        <v>0</v>
      </c>
      <c r="GK38" s="14"/>
      <c r="GL38" s="14"/>
      <c r="GM38" s="14"/>
      <c r="GN38" s="14"/>
      <c r="GO38" s="14"/>
      <c r="GP38" s="14"/>
      <c r="GQ38" s="14"/>
      <c r="GR38" s="14"/>
      <c r="GS38" s="14"/>
    </row>
    <row r="39" spans="1:201" x14ac:dyDescent="0.2">
      <c r="A39" s="158" t="s">
        <v>56</v>
      </c>
      <c r="B39" s="46"/>
      <c r="C39" s="47"/>
      <c r="D39" s="249"/>
      <c r="E39" s="272">
        <f t="shared" si="0"/>
        <v>0</v>
      </c>
      <c r="F39" s="285">
        <f t="shared" si="1"/>
        <v>0</v>
      </c>
      <c r="G39" s="15" t="str">
        <f t="shared" ref="G39:G72" si="231">IFERROR(VLOOKUP(C39,$AG$3:$AP$42,7,0),"")</f>
        <v/>
      </c>
      <c r="H39" s="83">
        <f t="shared" si="97"/>
        <v>0</v>
      </c>
      <c r="I39" s="202">
        <f t="shared" si="2"/>
        <v>0</v>
      </c>
      <c r="J39" s="252" t="str">
        <f t="shared" ref="J39" si="232">IFERROR(D38/D39,"")</f>
        <v/>
      </c>
      <c r="K39" s="262" t="str">
        <f t="shared" ref="K39" si="233">IFERROR(G38/G39,"")</f>
        <v/>
      </c>
      <c r="L39" s="324" t="str">
        <f t="shared" ref="L39:L71" si="234">IFERROR(K39/J39-1,"")</f>
        <v/>
      </c>
      <c r="M39" s="337">
        <f>I39+I38</f>
        <v>0</v>
      </c>
      <c r="N39" s="536" t="s">
        <v>104</v>
      </c>
      <c r="O39" s="517"/>
      <c r="P39" s="518"/>
      <c r="Q39" s="265">
        <f>SUM(AF3:AF42)+SUM(B38:B72)</f>
        <v>0</v>
      </c>
      <c r="R39" s="6"/>
      <c r="S39" s="363" t="str">
        <f t="shared" si="110"/>
        <v/>
      </c>
      <c r="T39" s="20">
        <f t="shared" si="7"/>
        <v>0</v>
      </c>
      <c r="U39" s="404"/>
      <c r="V39" s="267">
        <f t="shared" ca="1" si="8"/>
        <v>0</v>
      </c>
      <c r="W39" s="21" t="str">
        <f t="shared" si="140"/>
        <v/>
      </c>
      <c r="X39" s="364" t="str">
        <f t="shared" si="120"/>
        <v/>
      </c>
      <c r="Y39" s="345">
        <f>IFERROR(VLOOKUP($X39,HomeBroker!$A$2:$F$368,2,0),0)</f>
        <v>0</v>
      </c>
      <c r="Z39" s="237">
        <f>IFERROR(VLOOKUP($X39,HomeBroker!$A$2:$F$368,3,0),0)</f>
        <v>0</v>
      </c>
      <c r="AA39" s="292">
        <f>IFERROR(VLOOKUP($X39,HomeBroker!$A$2:$F$396,6,0),0)</f>
        <v>0</v>
      </c>
      <c r="AB39" s="237">
        <f>IFERROR(VLOOKUP($X39,HomeBroker!$A$2:$F$368,4,0),0)</f>
        <v>0</v>
      </c>
      <c r="AC39" s="345">
        <f>IFERROR(VLOOKUP($X39,HomeBroker!$A$2:$F$368,5,0),0)</f>
        <v>0</v>
      </c>
      <c r="AD39" s="266">
        <f>IFERROR(VLOOKUP($X39,HomeBroker!$A$2:$M$396,13,0),0)</f>
        <v>0</v>
      </c>
      <c r="AE39" s="369" t="str">
        <f t="shared" si="10"/>
        <v/>
      </c>
      <c r="AF39" s="20">
        <f t="shared" si="11"/>
        <v>0</v>
      </c>
      <c r="AG39" s="404"/>
      <c r="AH39" s="267">
        <f t="shared" ca="1" si="12"/>
        <v>0</v>
      </c>
      <c r="AI39" s="364" t="str">
        <f t="shared" si="101"/>
        <v/>
      </c>
      <c r="AJ39" s="364" t="str">
        <f t="shared" si="121"/>
        <v/>
      </c>
      <c r="AK39" s="237">
        <f>IFERROR(VLOOKUP($AJ39,HomeBroker!$A$2:$F$368,2,0),0)</f>
        <v>0</v>
      </c>
      <c r="AL39" s="237">
        <f>IFERROR(VLOOKUP($AJ39,HomeBroker!$A$2:$F$368,3,0),0)</f>
        <v>0</v>
      </c>
      <c r="AM39" s="408">
        <f>IFERROR(VLOOKUP($AJ39,HomeBroker!$A$2:$F$396,6,0),0)</f>
        <v>0</v>
      </c>
      <c r="AN39" s="237">
        <f>IFERROR(VLOOKUP($AJ39,HomeBroker!$A$2:$F$368,4,0),0)</f>
        <v>0</v>
      </c>
      <c r="AO39" s="237">
        <f>IFERROR(VLOOKUP($AJ39,HomeBroker!$A$2:$F$368,5,0),0)</f>
        <v>0</v>
      </c>
      <c r="AP39" s="266">
        <f>IFERROR(VLOOKUP($AJ39,HomeBroker!$A$2:$M$396,13,0),0)</f>
        <v>0</v>
      </c>
      <c r="AQ39" s="17"/>
      <c r="AR39" s="235"/>
      <c r="AS39" s="221" t="s">
        <v>55</v>
      </c>
      <c r="AT39" s="54"/>
      <c r="AU39" s="254"/>
      <c r="AV39" s="259"/>
      <c r="AW39" s="38">
        <f t="shared" si="14"/>
        <v>0</v>
      </c>
      <c r="AX39" s="39">
        <f t="shared" si="15"/>
        <v>0</v>
      </c>
      <c r="AY39" s="224" t="s">
        <v>56</v>
      </c>
      <c r="AZ39" s="54"/>
      <c r="BA39" s="64"/>
      <c r="BB39" s="48"/>
      <c r="BC39" s="25">
        <f t="shared" si="16"/>
        <v>0</v>
      </c>
      <c r="BD39" s="40">
        <f t="shared" si="17"/>
        <v>0</v>
      </c>
      <c r="BE39" s="27" t="s">
        <v>57</v>
      </c>
      <c r="BF39" s="54"/>
      <c r="BG39" s="48"/>
      <c r="BH39" s="28">
        <f t="shared" si="18"/>
        <v>0</v>
      </c>
      <c r="BI39" s="29">
        <f t="shared" si="19"/>
        <v>0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17"/>
      <c r="DD39" s="30">
        <f t="shared" si="149"/>
        <v>0</v>
      </c>
      <c r="DE39" s="31">
        <f t="shared" si="150"/>
        <v>0</v>
      </c>
      <c r="DF39" s="31">
        <f t="shared" si="151"/>
        <v>0</v>
      </c>
      <c r="DG39" s="31">
        <f t="shared" si="152"/>
        <v>0</v>
      </c>
      <c r="DH39" s="31">
        <f t="shared" si="153"/>
        <v>0</v>
      </c>
      <c r="DI39" s="31">
        <f t="shared" si="154"/>
        <v>0</v>
      </c>
      <c r="DJ39" s="31">
        <f t="shared" si="155"/>
        <v>0</v>
      </c>
      <c r="DK39" s="31">
        <f t="shared" si="156"/>
        <v>0</v>
      </c>
      <c r="DL39" s="31">
        <f t="shared" si="157"/>
        <v>0</v>
      </c>
      <c r="DM39" s="31">
        <f t="shared" si="158"/>
        <v>0</v>
      </c>
      <c r="DN39" s="31">
        <f t="shared" si="159"/>
        <v>0</v>
      </c>
      <c r="DO39" s="31">
        <f t="shared" si="160"/>
        <v>0</v>
      </c>
      <c r="DP39" s="31">
        <f t="shared" si="161"/>
        <v>0</v>
      </c>
      <c r="DQ39" s="31">
        <f t="shared" si="162"/>
        <v>0</v>
      </c>
      <c r="DR39" s="31">
        <f t="shared" si="163"/>
        <v>0</v>
      </c>
      <c r="DS39" s="31">
        <f t="shared" si="164"/>
        <v>0</v>
      </c>
      <c r="DT39" s="31">
        <f t="shared" si="165"/>
        <v>0</v>
      </c>
      <c r="DU39" s="31">
        <f t="shared" si="166"/>
        <v>0</v>
      </c>
      <c r="DV39" s="31">
        <f t="shared" si="167"/>
        <v>0</v>
      </c>
      <c r="DW39" s="31">
        <f t="shared" si="168"/>
        <v>0</v>
      </c>
      <c r="DX39" s="31">
        <f t="shared" si="169"/>
        <v>0</v>
      </c>
      <c r="DY39" s="31">
        <f t="shared" si="170"/>
        <v>0</v>
      </c>
      <c r="DZ39" s="31">
        <f t="shared" si="171"/>
        <v>0</v>
      </c>
      <c r="EA39" s="31">
        <f t="shared" si="172"/>
        <v>0</v>
      </c>
      <c r="EB39" s="31">
        <f t="shared" si="173"/>
        <v>0</v>
      </c>
      <c r="EC39" s="31">
        <f t="shared" si="174"/>
        <v>0</v>
      </c>
      <c r="ED39" s="31">
        <f t="shared" si="175"/>
        <v>0</v>
      </c>
      <c r="EE39" s="31">
        <f t="shared" si="176"/>
        <v>0</v>
      </c>
      <c r="EF39" s="31">
        <f t="shared" si="177"/>
        <v>0</v>
      </c>
      <c r="EG39" s="31">
        <f t="shared" si="178"/>
        <v>0</v>
      </c>
      <c r="EH39" s="31">
        <f t="shared" si="179"/>
        <v>0</v>
      </c>
      <c r="EI39" s="31">
        <f t="shared" si="180"/>
        <v>0</v>
      </c>
      <c r="EJ39" s="31">
        <f t="shared" si="181"/>
        <v>0</v>
      </c>
      <c r="EK39" s="31">
        <f t="shared" si="182"/>
        <v>0</v>
      </c>
      <c r="EL39" s="31">
        <f t="shared" si="183"/>
        <v>0</v>
      </c>
      <c r="EM39" s="31">
        <f t="shared" si="184"/>
        <v>0</v>
      </c>
      <c r="EN39" s="31">
        <f t="shared" si="185"/>
        <v>0</v>
      </c>
      <c r="EO39" s="31">
        <f t="shared" si="186"/>
        <v>0</v>
      </c>
      <c r="EP39" s="31">
        <f t="shared" si="187"/>
        <v>0</v>
      </c>
      <c r="EQ39" s="31">
        <f t="shared" si="188"/>
        <v>0</v>
      </c>
      <c r="ER39" s="76"/>
      <c r="ES39" s="77">
        <f t="shared" si="189"/>
        <v>0</v>
      </c>
      <c r="ET39" s="14"/>
      <c r="EU39" s="30">
        <f t="shared" si="190"/>
        <v>0</v>
      </c>
      <c r="EV39" s="31">
        <f t="shared" ca="1" si="191"/>
        <v>0</v>
      </c>
      <c r="EW39" s="31">
        <f t="shared" ca="1" si="192"/>
        <v>0</v>
      </c>
      <c r="EX39" s="31">
        <f t="shared" ca="1" si="193"/>
        <v>0</v>
      </c>
      <c r="EY39" s="31">
        <f t="shared" ca="1" si="194"/>
        <v>0</v>
      </c>
      <c r="EZ39" s="31">
        <f t="shared" ca="1" si="195"/>
        <v>0</v>
      </c>
      <c r="FA39" s="31">
        <f t="shared" ca="1" si="196"/>
        <v>0</v>
      </c>
      <c r="FB39" s="31">
        <f t="shared" ca="1" si="197"/>
        <v>0</v>
      </c>
      <c r="FC39" s="31">
        <f t="shared" ca="1" si="198"/>
        <v>0</v>
      </c>
      <c r="FD39" s="31">
        <f t="shared" ca="1" si="199"/>
        <v>0</v>
      </c>
      <c r="FE39" s="31">
        <f t="shared" ca="1" si="200"/>
        <v>0</v>
      </c>
      <c r="FF39" s="31">
        <f t="shared" ca="1" si="201"/>
        <v>0</v>
      </c>
      <c r="FG39" s="31">
        <f t="shared" ca="1" si="202"/>
        <v>0</v>
      </c>
      <c r="FH39" s="31">
        <f t="shared" ca="1" si="203"/>
        <v>0</v>
      </c>
      <c r="FI39" s="31">
        <f t="shared" ca="1" si="204"/>
        <v>0</v>
      </c>
      <c r="FJ39" s="31">
        <f t="shared" ca="1" si="205"/>
        <v>0</v>
      </c>
      <c r="FK39" s="31">
        <f t="shared" ca="1" si="206"/>
        <v>0</v>
      </c>
      <c r="FL39" s="31">
        <f t="shared" ca="1" si="207"/>
        <v>0</v>
      </c>
      <c r="FM39" s="31">
        <f t="shared" ca="1" si="208"/>
        <v>0</v>
      </c>
      <c r="FN39" s="31">
        <f t="shared" ca="1" si="209"/>
        <v>0</v>
      </c>
      <c r="FO39" s="31">
        <f t="shared" ca="1" si="210"/>
        <v>0</v>
      </c>
      <c r="FP39" s="31">
        <f t="shared" ca="1" si="211"/>
        <v>0</v>
      </c>
      <c r="FQ39" s="31">
        <f t="shared" ca="1" si="212"/>
        <v>0</v>
      </c>
      <c r="FR39" s="31">
        <f t="shared" ca="1" si="213"/>
        <v>0</v>
      </c>
      <c r="FS39" s="31">
        <f t="shared" ca="1" si="214"/>
        <v>0</v>
      </c>
      <c r="FT39" s="31">
        <f t="shared" ca="1" si="215"/>
        <v>0</v>
      </c>
      <c r="FU39" s="31">
        <f t="shared" ca="1" si="216"/>
        <v>0</v>
      </c>
      <c r="FV39" s="31">
        <f t="shared" ca="1" si="217"/>
        <v>0</v>
      </c>
      <c r="FW39" s="31">
        <f t="shared" ca="1" si="218"/>
        <v>0</v>
      </c>
      <c r="FX39" s="31">
        <f t="shared" ca="1" si="219"/>
        <v>0</v>
      </c>
      <c r="FY39" s="31">
        <f t="shared" ca="1" si="220"/>
        <v>0</v>
      </c>
      <c r="FZ39" s="31">
        <f t="shared" ca="1" si="221"/>
        <v>0</v>
      </c>
      <c r="GA39" s="31">
        <f t="shared" ca="1" si="222"/>
        <v>0</v>
      </c>
      <c r="GB39" s="31">
        <f t="shared" ca="1" si="223"/>
        <v>0</v>
      </c>
      <c r="GC39" s="31">
        <f t="shared" ca="1" si="224"/>
        <v>0</v>
      </c>
      <c r="GD39" s="31">
        <f t="shared" ca="1" si="225"/>
        <v>0</v>
      </c>
      <c r="GE39" s="31">
        <f t="shared" si="226"/>
        <v>0</v>
      </c>
      <c r="GF39" s="31">
        <f t="shared" si="227"/>
        <v>0</v>
      </c>
      <c r="GG39" s="31">
        <f t="shared" si="228"/>
        <v>0</v>
      </c>
      <c r="GH39" s="31">
        <f t="shared" si="229"/>
        <v>0</v>
      </c>
      <c r="GI39" s="76"/>
      <c r="GJ39" s="77">
        <f t="shared" ca="1" si="230"/>
        <v>0</v>
      </c>
      <c r="GK39" s="14"/>
      <c r="GL39" s="14"/>
      <c r="GM39" s="14"/>
      <c r="GN39" s="14"/>
      <c r="GO39" s="14"/>
      <c r="GP39" s="14"/>
      <c r="GQ39" s="14"/>
      <c r="GR39" s="14"/>
      <c r="GS39" s="14"/>
    </row>
    <row r="40" spans="1:201" x14ac:dyDescent="0.2">
      <c r="A40" s="158" t="s">
        <v>56</v>
      </c>
      <c r="B40" s="46"/>
      <c r="C40" s="47"/>
      <c r="D40" s="249"/>
      <c r="E40" s="272">
        <f t="shared" si="0"/>
        <v>0</v>
      </c>
      <c r="F40" s="285">
        <f t="shared" si="1"/>
        <v>0</v>
      </c>
      <c r="G40" s="15" t="str">
        <f t="shared" si="231"/>
        <v/>
      </c>
      <c r="H40" s="83">
        <f t="shared" si="97"/>
        <v>0</v>
      </c>
      <c r="I40" s="202">
        <f t="shared" si="2"/>
        <v>0</v>
      </c>
      <c r="J40" s="251"/>
      <c r="K40" s="121"/>
      <c r="L40" s="323"/>
      <c r="M40" s="323"/>
      <c r="N40" s="537" t="s">
        <v>105</v>
      </c>
      <c r="O40" s="535"/>
      <c r="P40" s="518"/>
      <c r="Q40" s="84">
        <f>AE43+SUM(B73:B75)</f>
        <v>0</v>
      </c>
      <c r="R40" s="6"/>
      <c r="S40" s="363" t="str">
        <f t="shared" si="110"/>
        <v/>
      </c>
      <c r="T40" s="20">
        <f t="shared" si="7"/>
        <v>0</v>
      </c>
      <c r="U40" s="404"/>
      <c r="V40" s="267">
        <f t="shared" ca="1" si="8"/>
        <v>0</v>
      </c>
      <c r="W40" s="21" t="str">
        <f t="shared" si="140"/>
        <v/>
      </c>
      <c r="X40" s="364" t="str">
        <f t="shared" si="120"/>
        <v/>
      </c>
      <c r="Y40" s="345">
        <f>IFERROR(VLOOKUP($X40,HomeBroker!$A$2:$F$368,2,0),0)</f>
        <v>0</v>
      </c>
      <c r="Z40" s="237">
        <f>IFERROR(VLOOKUP($X40,HomeBroker!$A$2:$F$368,3,0),0)</f>
        <v>0</v>
      </c>
      <c r="AA40" s="292">
        <f>IFERROR(VLOOKUP($X40,HomeBroker!$A$2:$F$396,6,0),0)</f>
        <v>0</v>
      </c>
      <c r="AB40" s="237">
        <f>IFERROR(VLOOKUP($X40,HomeBroker!$A$2:$F$368,4,0),0)</f>
        <v>0</v>
      </c>
      <c r="AC40" s="345">
        <f>IFERROR(VLOOKUP($X40,HomeBroker!$A$2:$F$368,5,0),0)</f>
        <v>0</v>
      </c>
      <c r="AD40" s="266">
        <f>IFERROR(VLOOKUP($X40,HomeBroker!$A$2:$M$396,13,0),0)</f>
        <v>0</v>
      </c>
      <c r="AE40" s="369" t="str">
        <f t="shared" si="10"/>
        <v/>
      </c>
      <c r="AF40" s="20">
        <f t="shared" si="11"/>
        <v>0</v>
      </c>
      <c r="AG40" s="404"/>
      <c r="AH40" s="267">
        <f t="shared" ca="1" si="12"/>
        <v>0</v>
      </c>
      <c r="AI40" s="364" t="str">
        <f t="shared" si="101"/>
        <v/>
      </c>
      <c r="AJ40" s="364" t="str">
        <f t="shared" si="121"/>
        <v/>
      </c>
      <c r="AK40" s="237">
        <f>IFERROR(VLOOKUP($AJ40,HomeBroker!$A$2:$F$368,2,0),0)</f>
        <v>0</v>
      </c>
      <c r="AL40" s="237">
        <f>IFERROR(VLOOKUP($AJ40,HomeBroker!$A$2:$F$368,3,0),0)</f>
        <v>0</v>
      </c>
      <c r="AM40" s="292">
        <f>IFERROR(VLOOKUP($AJ40,HomeBroker!$A$2:$F$396,6,0),0)</f>
        <v>0</v>
      </c>
      <c r="AN40" s="237">
        <f>IFERROR(VLOOKUP($AJ40,HomeBroker!$A$2:$F$368,4,0),0)</f>
        <v>0</v>
      </c>
      <c r="AO40" s="237">
        <f>IFERROR(VLOOKUP($AJ40,HomeBroker!$A$2:$F$368,5,0),0)</f>
        <v>0</v>
      </c>
      <c r="AP40" s="266">
        <f>IFERROR(VLOOKUP($AJ40,HomeBroker!$A$2:$M$396,13,0),0)</f>
        <v>0</v>
      </c>
      <c r="AQ40" s="17"/>
      <c r="AR40" s="235"/>
      <c r="AS40" s="221" t="s">
        <v>55</v>
      </c>
      <c r="AT40" s="54"/>
      <c r="AU40" s="254"/>
      <c r="AV40" s="259"/>
      <c r="AW40" s="38">
        <f t="shared" si="14"/>
        <v>0</v>
      </c>
      <c r="AX40" s="39">
        <f t="shared" si="15"/>
        <v>0</v>
      </c>
      <c r="AY40" s="224" t="s">
        <v>56</v>
      </c>
      <c r="AZ40" s="54"/>
      <c r="BA40" s="64"/>
      <c r="BB40" s="48"/>
      <c r="BC40" s="25">
        <f t="shared" si="16"/>
        <v>0</v>
      </c>
      <c r="BD40" s="40">
        <f t="shared" si="17"/>
        <v>0</v>
      </c>
      <c r="BE40" s="27" t="s">
        <v>57</v>
      </c>
      <c r="BF40" s="54"/>
      <c r="BG40" s="48"/>
      <c r="BH40" s="28">
        <f t="shared" si="18"/>
        <v>0</v>
      </c>
      <c r="BI40" s="29">
        <f t="shared" si="19"/>
        <v>0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17"/>
      <c r="DD40" s="30">
        <f t="shared" si="149"/>
        <v>0</v>
      </c>
      <c r="DE40" s="31">
        <f t="shared" si="150"/>
        <v>0</v>
      </c>
      <c r="DF40" s="31">
        <f t="shared" si="151"/>
        <v>0</v>
      </c>
      <c r="DG40" s="31">
        <f t="shared" si="152"/>
        <v>0</v>
      </c>
      <c r="DH40" s="31">
        <f t="shared" si="153"/>
        <v>0</v>
      </c>
      <c r="DI40" s="31">
        <f t="shared" si="154"/>
        <v>0</v>
      </c>
      <c r="DJ40" s="31">
        <f t="shared" si="155"/>
        <v>0</v>
      </c>
      <c r="DK40" s="31">
        <f t="shared" si="156"/>
        <v>0</v>
      </c>
      <c r="DL40" s="31">
        <f t="shared" si="157"/>
        <v>0</v>
      </c>
      <c r="DM40" s="31">
        <f t="shared" si="158"/>
        <v>0</v>
      </c>
      <c r="DN40" s="31">
        <f t="shared" si="159"/>
        <v>0</v>
      </c>
      <c r="DO40" s="31">
        <f t="shared" si="160"/>
        <v>0</v>
      </c>
      <c r="DP40" s="31">
        <f t="shared" si="161"/>
        <v>0</v>
      </c>
      <c r="DQ40" s="31">
        <f t="shared" si="162"/>
        <v>0</v>
      </c>
      <c r="DR40" s="31">
        <f t="shared" si="163"/>
        <v>0</v>
      </c>
      <c r="DS40" s="31">
        <f t="shared" si="164"/>
        <v>0</v>
      </c>
      <c r="DT40" s="31">
        <f t="shared" si="165"/>
        <v>0</v>
      </c>
      <c r="DU40" s="31">
        <f t="shared" si="166"/>
        <v>0</v>
      </c>
      <c r="DV40" s="31">
        <f t="shared" si="167"/>
        <v>0</v>
      </c>
      <c r="DW40" s="31">
        <f t="shared" si="168"/>
        <v>0</v>
      </c>
      <c r="DX40" s="31">
        <f t="shared" si="169"/>
        <v>0</v>
      </c>
      <c r="DY40" s="31">
        <f t="shared" si="170"/>
        <v>0</v>
      </c>
      <c r="DZ40" s="31">
        <f t="shared" si="171"/>
        <v>0</v>
      </c>
      <c r="EA40" s="31">
        <f t="shared" si="172"/>
        <v>0</v>
      </c>
      <c r="EB40" s="31">
        <f t="shared" si="173"/>
        <v>0</v>
      </c>
      <c r="EC40" s="31">
        <f t="shared" si="174"/>
        <v>0</v>
      </c>
      <c r="ED40" s="31">
        <f t="shared" si="175"/>
        <v>0</v>
      </c>
      <c r="EE40" s="31">
        <f t="shared" si="176"/>
        <v>0</v>
      </c>
      <c r="EF40" s="31">
        <f t="shared" si="177"/>
        <v>0</v>
      </c>
      <c r="EG40" s="31">
        <f t="shared" si="178"/>
        <v>0</v>
      </c>
      <c r="EH40" s="31">
        <f t="shared" si="179"/>
        <v>0</v>
      </c>
      <c r="EI40" s="31">
        <f t="shared" si="180"/>
        <v>0</v>
      </c>
      <c r="EJ40" s="31">
        <f t="shared" si="181"/>
        <v>0</v>
      </c>
      <c r="EK40" s="31">
        <f t="shared" si="182"/>
        <v>0</v>
      </c>
      <c r="EL40" s="31">
        <f t="shared" si="183"/>
        <v>0</v>
      </c>
      <c r="EM40" s="31">
        <f t="shared" si="184"/>
        <v>0</v>
      </c>
      <c r="EN40" s="31">
        <f t="shared" si="185"/>
        <v>0</v>
      </c>
      <c r="EO40" s="31">
        <f t="shared" si="186"/>
        <v>0</v>
      </c>
      <c r="EP40" s="31">
        <f t="shared" si="187"/>
        <v>0</v>
      </c>
      <c r="EQ40" s="31">
        <f t="shared" si="188"/>
        <v>0</v>
      </c>
      <c r="ER40" s="76"/>
      <c r="ES40" s="77">
        <f t="shared" si="189"/>
        <v>0</v>
      </c>
      <c r="ET40" s="14"/>
      <c r="EU40" s="30">
        <f t="shared" si="190"/>
        <v>0</v>
      </c>
      <c r="EV40" s="31">
        <f t="shared" ca="1" si="191"/>
        <v>0</v>
      </c>
      <c r="EW40" s="31">
        <f t="shared" ca="1" si="192"/>
        <v>0</v>
      </c>
      <c r="EX40" s="31">
        <f t="shared" ca="1" si="193"/>
        <v>0</v>
      </c>
      <c r="EY40" s="31">
        <f t="shared" ca="1" si="194"/>
        <v>0</v>
      </c>
      <c r="EZ40" s="31">
        <f t="shared" ca="1" si="195"/>
        <v>0</v>
      </c>
      <c r="FA40" s="31">
        <f t="shared" ca="1" si="196"/>
        <v>0</v>
      </c>
      <c r="FB40" s="31">
        <f t="shared" ca="1" si="197"/>
        <v>0</v>
      </c>
      <c r="FC40" s="31">
        <f t="shared" ca="1" si="198"/>
        <v>0</v>
      </c>
      <c r="FD40" s="31">
        <f t="shared" ca="1" si="199"/>
        <v>0</v>
      </c>
      <c r="FE40" s="31">
        <f t="shared" ca="1" si="200"/>
        <v>0</v>
      </c>
      <c r="FF40" s="31">
        <f t="shared" ca="1" si="201"/>
        <v>0</v>
      </c>
      <c r="FG40" s="31">
        <f t="shared" ca="1" si="202"/>
        <v>0</v>
      </c>
      <c r="FH40" s="31">
        <f t="shared" ca="1" si="203"/>
        <v>0</v>
      </c>
      <c r="FI40" s="31">
        <f t="shared" ca="1" si="204"/>
        <v>0</v>
      </c>
      <c r="FJ40" s="31">
        <f t="shared" ca="1" si="205"/>
        <v>0</v>
      </c>
      <c r="FK40" s="31">
        <f t="shared" ca="1" si="206"/>
        <v>0</v>
      </c>
      <c r="FL40" s="31">
        <f t="shared" ca="1" si="207"/>
        <v>0</v>
      </c>
      <c r="FM40" s="31">
        <f t="shared" ca="1" si="208"/>
        <v>0</v>
      </c>
      <c r="FN40" s="31">
        <f t="shared" ca="1" si="209"/>
        <v>0</v>
      </c>
      <c r="FO40" s="31">
        <f t="shared" ca="1" si="210"/>
        <v>0</v>
      </c>
      <c r="FP40" s="31">
        <f t="shared" ca="1" si="211"/>
        <v>0</v>
      </c>
      <c r="FQ40" s="31">
        <f t="shared" ca="1" si="212"/>
        <v>0</v>
      </c>
      <c r="FR40" s="31">
        <f t="shared" ca="1" si="213"/>
        <v>0</v>
      </c>
      <c r="FS40" s="31">
        <f t="shared" ca="1" si="214"/>
        <v>0</v>
      </c>
      <c r="FT40" s="31">
        <f t="shared" ca="1" si="215"/>
        <v>0</v>
      </c>
      <c r="FU40" s="31">
        <f t="shared" ca="1" si="216"/>
        <v>0</v>
      </c>
      <c r="FV40" s="31">
        <f t="shared" ca="1" si="217"/>
        <v>0</v>
      </c>
      <c r="FW40" s="31">
        <f t="shared" ca="1" si="218"/>
        <v>0</v>
      </c>
      <c r="FX40" s="31">
        <f t="shared" ca="1" si="219"/>
        <v>0</v>
      </c>
      <c r="FY40" s="31">
        <f t="shared" ca="1" si="220"/>
        <v>0</v>
      </c>
      <c r="FZ40" s="31">
        <f t="shared" ca="1" si="221"/>
        <v>0</v>
      </c>
      <c r="GA40" s="31">
        <f t="shared" ca="1" si="222"/>
        <v>0</v>
      </c>
      <c r="GB40" s="31">
        <f t="shared" ca="1" si="223"/>
        <v>0</v>
      </c>
      <c r="GC40" s="31">
        <f t="shared" ca="1" si="224"/>
        <v>0</v>
      </c>
      <c r="GD40" s="31">
        <f t="shared" ca="1" si="225"/>
        <v>0</v>
      </c>
      <c r="GE40" s="31">
        <f t="shared" si="226"/>
        <v>0</v>
      </c>
      <c r="GF40" s="31">
        <f t="shared" si="227"/>
        <v>0</v>
      </c>
      <c r="GG40" s="31">
        <f t="shared" si="228"/>
        <v>0</v>
      </c>
      <c r="GH40" s="31">
        <f t="shared" si="229"/>
        <v>0</v>
      </c>
      <c r="GI40" s="76"/>
      <c r="GJ40" s="77">
        <f t="shared" ca="1" si="230"/>
        <v>0</v>
      </c>
      <c r="GK40" s="14"/>
      <c r="GL40" s="14"/>
      <c r="GM40" s="14"/>
      <c r="GN40" s="14"/>
      <c r="GO40" s="14"/>
      <c r="GP40" s="14"/>
      <c r="GQ40" s="14"/>
      <c r="GR40" s="14"/>
      <c r="GS40" s="14"/>
    </row>
    <row r="41" spans="1:201" x14ac:dyDescent="0.2">
      <c r="A41" s="158" t="s">
        <v>56</v>
      </c>
      <c r="B41" s="46"/>
      <c r="C41" s="47"/>
      <c r="D41" s="249"/>
      <c r="E41" s="272">
        <f t="shared" si="0"/>
        <v>0</v>
      </c>
      <c r="F41" s="285">
        <f t="shared" si="1"/>
        <v>0</v>
      </c>
      <c r="G41" s="15" t="str">
        <f t="shared" si="231"/>
        <v/>
      </c>
      <c r="H41" s="83">
        <f t="shared" si="97"/>
        <v>0</v>
      </c>
      <c r="I41" s="202">
        <f t="shared" si="2"/>
        <v>0</v>
      </c>
      <c r="J41" s="252" t="str">
        <f t="shared" ref="J41" si="235">IFERROR(D40/D41,"")</f>
        <v/>
      </c>
      <c r="K41" s="262" t="str">
        <f t="shared" ref="K41" si="236">IFERROR(G40/G41,"")</f>
        <v/>
      </c>
      <c r="L41" s="324" t="str">
        <f t="shared" si="234"/>
        <v/>
      </c>
      <c r="M41" s="337">
        <f t="shared" ref="M41" si="237">I41+I40</f>
        <v>0</v>
      </c>
      <c r="N41" s="85"/>
      <c r="O41" s="85"/>
      <c r="P41" s="85"/>
      <c r="Q41" s="85"/>
      <c r="R41" s="6"/>
      <c r="S41" s="363" t="str">
        <f t="shared" si="110"/>
        <v/>
      </c>
      <c r="T41" s="20">
        <f t="shared" si="7"/>
        <v>0</v>
      </c>
      <c r="U41" s="404"/>
      <c r="V41" s="267">
        <f t="shared" ca="1" si="8"/>
        <v>0</v>
      </c>
      <c r="W41" s="21" t="str">
        <f t="shared" si="140"/>
        <v/>
      </c>
      <c r="X41" s="364" t="str">
        <f t="shared" si="120"/>
        <v/>
      </c>
      <c r="Y41" s="345">
        <f>IFERROR(VLOOKUP($X41,HomeBroker!$A$2:$F$368,2,0),0)</f>
        <v>0</v>
      </c>
      <c r="Z41" s="237">
        <f>IFERROR(VLOOKUP($X41,HomeBroker!$A$2:$F$368,3,0),0)</f>
        <v>0</v>
      </c>
      <c r="AA41" s="292">
        <f>IFERROR(VLOOKUP($X41,HomeBroker!$A$2:$F$396,6,0),0)</f>
        <v>0</v>
      </c>
      <c r="AB41" s="237">
        <f>IFERROR(VLOOKUP($X41,HomeBroker!$A$2:$F$368,4,0),0)</f>
        <v>0</v>
      </c>
      <c r="AC41" s="345">
        <f>IFERROR(VLOOKUP($X41,HomeBroker!$A$2:$F$368,5,0),0)</f>
        <v>0</v>
      </c>
      <c r="AD41" s="266">
        <f>IFERROR(VLOOKUP($X41,HomeBroker!$A$2:$M$396,13,0),0)</f>
        <v>0</v>
      </c>
      <c r="AE41" s="369" t="str">
        <f t="shared" si="10"/>
        <v/>
      </c>
      <c r="AF41" s="20">
        <f t="shared" si="11"/>
        <v>0</v>
      </c>
      <c r="AG41" s="404"/>
      <c r="AH41" s="267">
        <f t="shared" ca="1" si="12"/>
        <v>0</v>
      </c>
      <c r="AI41" s="364" t="str">
        <f t="shared" si="101"/>
        <v/>
      </c>
      <c r="AJ41" s="364" t="str">
        <f t="shared" si="121"/>
        <v/>
      </c>
      <c r="AK41" s="237">
        <f>IFERROR(VLOOKUP($AJ41,HomeBroker!$A$2:$F$368,2,0),0)</f>
        <v>0</v>
      </c>
      <c r="AL41" s="237">
        <f>IFERROR(VLOOKUP($AJ41,HomeBroker!$A$2:$F$368,3,0),0)</f>
        <v>0</v>
      </c>
      <c r="AM41" s="292">
        <f>IFERROR(VLOOKUP($AJ41,HomeBroker!$A$2:$F$396,6,0),0)</f>
        <v>0</v>
      </c>
      <c r="AN41" s="237">
        <f>IFERROR(VLOOKUP($AJ41,HomeBroker!$A$2:$F$368,4,0),0)</f>
        <v>0</v>
      </c>
      <c r="AO41" s="237">
        <f>IFERROR(VLOOKUP($AJ41,HomeBroker!$A$2:$F$368,5,0),0)</f>
        <v>0</v>
      </c>
      <c r="AP41" s="266">
        <f>IFERROR(VLOOKUP($AJ41,HomeBroker!$A$2:$M$396,13,0),0)</f>
        <v>0</v>
      </c>
      <c r="AQ41" s="17"/>
      <c r="AR41" s="235"/>
      <c r="AS41" s="221" t="s">
        <v>55</v>
      </c>
      <c r="AT41" s="54"/>
      <c r="AU41" s="254"/>
      <c r="AV41" s="259"/>
      <c r="AW41" s="38">
        <f t="shared" si="14"/>
        <v>0</v>
      </c>
      <c r="AX41" s="39">
        <f t="shared" si="15"/>
        <v>0</v>
      </c>
      <c r="AY41" s="224" t="s">
        <v>56</v>
      </c>
      <c r="AZ41" s="54"/>
      <c r="BA41" s="64"/>
      <c r="BB41" s="48"/>
      <c r="BC41" s="25">
        <f t="shared" si="16"/>
        <v>0</v>
      </c>
      <c r="BD41" s="40">
        <f t="shared" si="17"/>
        <v>0</v>
      </c>
      <c r="BE41" s="27" t="s">
        <v>57</v>
      </c>
      <c r="BF41" s="54"/>
      <c r="BG41" s="48"/>
      <c r="BH41" s="28">
        <f t="shared" si="18"/>
        <v>0</v>
      </c>
      <c r="BI41" s="29">
        <f t="shared" si="19"/>
        <v>0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17"/>
      <c r="DD41" s="30">
        <f t="shared" si="149"/>
        <v>0</v>
      </c>
      <c r="DE41" s="31">
        <f t="shared" si="150"/>
        <v>0</v>
      </c>
      <c r="DF41" s="31">
        <f t="shared" si="151"/>
        <v>0</v>
      </c>
      <c r="DG41" s="31">
        <f t="shared" si="152"/>
        <v>0</v>
      </c>
      <c r="DH41" s="31">
        <f t="shared" si="153"/>
        <v>0</v>
      </c>
      <c r="DI41" s="31">
        <f t="shared" si="154"/>
        <v>0</v>
      </c>
      <c r="DJ41" s="31">
        <f t="shared" si="155"/>
        <v>0</v>
      </c>
      <c r="DK41" s="31">
        <f t="shared" si="156"/>
        <v>0</v>
      </c>
      <c r="DL41" s="31">
        <f t="shared" si="157"/>
        <v>0</v>
      </c>
      <c r="DM41" s="31">
        <f t="shared" si="158"/>
        <v>0</v>
      </c>
      <c r="DN41" s="31">
        <f t="shared" si="159"/>
        <v>0</v>
      </c>
      <c r="DO41" s="31">
        <f t="shared" si="160"/>
        <v>0</v>
      </c>
      <c r="DP41" s="31">
        <f t="shared" si="161"/>
        <v>0</v>
      </c>
      <c r="DQ41" s="31">
        <f t="shared" si="162"/>
        <v>0</v>
      </c>
      <c r="DR41" s="31">
        <f t="shared" si="163"/>
        <v>0</v>
      </c>
      <c r="DS41" s="31">
        <f t="shared" si="164"/>
        <v>0</v>
      </c>
      <c r="DT41" s="31">
        <f t="shared" si="165"/>
        <v>0</v>
      </c>
      <c r="DU41" s="31">
        <f t="shared" si="166"/>
        <v>0</v>
      </c>
      <c r="DV41" s="31">
        <f t="shared" si="167"/>
        <v>0</v>
      </c>
      <c r="DW41" s="31">
        <f t="shared" si="168"/>
        <v>0</v>
      </c>
      <c r="DX41" s="31">
        <f t="shared" si="169"/>
        <v>0</v>
      </c>
      <c r="DY41" s="31">
        <f t="shared" si="170"/>
        <v>0</v>
      </c>
      <c r="DZ41" s="31">
        <f t="shared" si="171"/>
        <v>0</v>
      </c>
      <c r="EA41" s="31">
        <f t="shared" si="172"/>
        <v>0</v>
      </c>
      <c r="EB41" s="31">
        <f t="shared" si="173"/>
        <v>0</v>
      </c>
      <c r="EC41" s="31">
        <f t="shared" si="174"/>
        <v>0</v>
      </c>
      <c r="ED41" s="31">
        <f t="shared" si="175"/>
        <v>0</v>
      </c>
      <c r="EE41" s="31">
        <f t="shared" si="176"/>
        <v>0</v>
      </c>
      <c r="EF41" s="31">
        <f t="shared" si="177"/>
        <v>0</v>
      </c>
      <c r="EG41" s="31">
        <f t="shared" si="178"/>
        <v>0</v>
      </c>
      <c r="EH41" s="31">
        <f t="shared" si="179"/>
        <v>0</v>
      </c>
      <c r="EI41" s="31">
        <f t="shared" si="180"/>
        <v>0</v>
      </c>
      <c r="EJ41" s="31">
        <f t="shared" si="181"/>
        <v>0</v>
      </c>
      <c r="EK41" s="31">
        <f t="shared" si="182"/>
        <v>0</v>
      </c>
      <c r="EL41" s="31">
        <f t="shared" si="183"/>
        <v>0</v>
      </c>
      <c r="EM41" s="31">
        <f t="shared" si="184"/>
        <v>0</v>
      </c>
      <c r="EN41" s="31">
        <f t="shared" si="185"/>
        <v>0</v>
      </c>
      <c r="EO41" s="31">
        <f t="shared" si="186"/>
        <v>0</v>
      </c>
      <c r="EP41" s="31">
        <f t="shared" si="187"/>
        <v>0</v>
      </c>
      <c r="EQ41" s="31">
        <f t="shared" si="188"/>
        <v>0</v>
      </c>
      <c r="ER41" s="76"/>
      <c r="ES41" s="77">
        <f t="shared" si="189"/>
        <v>0</v>
      </c>
      <c r="ET41" s="14"/>
      <c r="EU41" s="30">
        <f t="shared" si="190"/>
        <v>0</v>
      </c>
      <c r="EV41" s="31">
        <f t="shared" ca="1" si="191"/>
        <v>0</v>
      </c>
      <c r="EW41" s="31">
        <f t="shared" ca="1" si="192"/>
        <v>0</v>
      </c>
      <c r="EX41" s="31">
        <f t="shared" ca="1" si="193"/>
        <v>0</v>
      </c>
      <c r="EY41" s="31">
        <f t="shared" ca="1" si="194"/>
        <v>0</v>
      </c>
      <c r="EZ41" s="31">
        <f t="shared" ca="1" si="195"/>
        <v>0</v>
      </c>
      <c r="FA41" s="31">
        <f t="shared" ca="1" si="196"/>
        <v>0</v>
      </c>
      <c r="FB41" s="31">
        <f t="shared" ca="1" si="197"/>
        <v>0</v>
      </c>
      <c r="FC41" s="31">
        <f t="shared" ca="1" si="198"/>
        <v>0</v>
      </c>
      <c r="FD41" s="31">
        <f t="shared" ca="1" si="199"/>
        <v>0</v>
      </c>
      <c r="FE41" s="31">
        <f t="shared" ca="1" si="200"/>
        <v>0</v>
      </c>
      <c r="FF41" s="31">
        <f t="shared" ca="1" si="201"/>
        <v>0</v>
      </c>
      <c r="FG41" s="31">
        <f t="shared" ca="1" si="202"/>
        <v>0</v>
      </c>
      <c r="FH41" s="31">
        <f t="shared" ca="1" si="203"/>
        <v>0</v>
      </c>
      <c r="FI41" s="31">
        <f t="shared" ca="1" si="204"/>
        <v>0</v>
      </c>
      <c r="FJ41" s="31">
        <f t="shared" ca="1" si="205"/>
        <v>0</v>
      </c>
      <c r="FK41" s="31">
        <f t="shared" ca="1" si="206"/>
        <v>0</v>
      </c>
      <c r="FL41" s="31">
        <f t="shared" ca="1" si="207"/>
        <v>0</v>
      </c>
      <c r="FM41" s="31">
        <f t="shared" ca="1" si="208"/>
        <v>0</v>
      </c>
      <c r="FN41" s="31">
        <f t="shared" ca="1" si="209"/>
        <v>0</v>
      </c>
      <c r="FO41" s="31">
        <f t="shared" ca="1" si="210"/>
        <v>0</v>
      </c>
      <c r="FP41" s="31">
        <f t="shared" ca="1" si="211"/>
        <v>0</v>
      </c>
      <c r="FQ41" s="31">
        <f t="shared" ca="1" si="212"/>
        <v>0</v>
      </c>
      <c r="FR41" s="31">
        <f t="shared" ca="1" si="213"/>
        <v>0</v>
      </c>
      <c r="FS41" s="31">
        <f t="shared" ca="1" si="214"/>
        <v>0</v>
      </c>
      <c r="FT41" s="31">
        <f t="shared" ca="1" si="215"/>
        <v>0</v>
      </c>
      <c r="FU41" s="31">
        <f t="shared" ca="1" si="216"/>
        <v>0</v>
      </c>
      <c r="FV41" s="31">
        <f t="shared" ca="1" si="217"/>
        <v>0</v>
      </c>
      <c r="FW41" s="31">
        <f t="shared" ca="1" si="218"/>
        <v>0</v>
      </c>
      <c r="FX41" s="31">
        <f t="shared" ca="1" si="219"/>
        <v>0</v>
      </c>
      <c r="FY41" s="31">
        <f t="shared" ca="1" si="220"/>
        <v>0</v>
      </c>
      <c r="FZ41" s="31">
        <f t="shared" ca="1" si="221"/>
        <v>0</v>
      </c>
      <c r="GA41" s="31">
        <f t="shared" ca="1" si="222"/>
        <v>0</v>
      </c>
      <c r="GB41" s="31">
        <f t="shared" ca="1" si="223"/>
        <v>0</v>
      </c>
      <c r="GC41" s="31">
        <f t="shared" ca="1" si="224"/>
        <v>0</v>
      </c>
      <c r="GD41" s="31">
        <f t="shared" ca="1" si="225"/>
        <v>0</v>
      </c>
      <c r="GE41" s="31">
        <f t="shared" si="226"/>
        <v>0</v>
      </c>
      <c r="GF41" s="31">
        <f t="shared" si="227"/>
        <v>0</v>
      </c>
      <c r="GG41" s="31">
        <f t="shared" si="228"/>
        <v>0</v>
      </c>
      <c r="GH41" s="31">
        <f t="shared" si="229"/>
        <v>0</v>
      </c>
      <c r="GI41" s="76"/>
      <c r="GJ41" s="77">
        <f t="shared" ca="1" si="230"/>
        <v>0</v>
      </c>
      <c r="GK41" s="14"/>
      <c r="GL41" s="14"/>
      <c r="GM41" s="14"/>
      <c r="GN41" s="14"/>
      <c r="GO41" s="14"/>
      <c r="GP41" s="14"/>
      <c r="GQ41" s="14"/>
      <c r="GR41" s="14"/>
      <c r="GS41" s="14"/>
    </row>
    <row r="42" spans="1:201" x14ac:dyDescent="0.2">
      <c r="A42" s="158" t="s">
        <v>56</v>
      </c>
      <c r="B42" s="46"/>
      <c r="C42" s="47"/>
      <c r="D42" s="249"/>
      <c r="E42" s="272">
        <f t="shared" si="0"/>
        <v>0</v>
      </c>
      <c r="F42" s="285">
        <f t="shared" si="1"/>
        <v>0</v>
      </c>
      <c r="G42" s="15" t="str">
        <f t="shared" si="231"/>
        <v/>
      </c>
      <c r="H42" s="83">
        <f t="shared" si="97"/>
        <v>0</v>
      </c>
      <c r="I42" s="202">
        <f t="shared" si="2"/>
        <v>0</v>
      </c>
      <c r="J42" s="251"/>
      <c r="K42" s="121"/>
      <c r="L42" s="323"/>
      <c r="M42" s="323"/>
      <c r="N42" s="527" t="s">
        <v>106</v>
      </c>
      <c r="O42" s="517"/>
      <c r="P42" s="518"/>
      <c r="Q42" s="86">
        <v>0.01</v>
      </c>
      <c r="R42" s="19"/>
      <c r="S42" s="363" t="str">
        <f t="shared" si="110"/>
        <v/>
      </c>
      <c r="T42" s="87">
        <f t="shared" si="7"/>
        <v>0</v>
      </c>
      <c r="U42" s="405"/>
      <c r="V42" s="267">
        <f t="shared" ca="1" si="8"/>
        <v>0</v>
      </c>
      <c r="W42" s="21" t="str">
        <f t="shared" si="140"/>
        <v/>
      </c>
      <c r="X42" s="364" t="str">
        <f t="shared" si="120"/>
        <v/>
      </c>
      <c r="Y42" s="345">
        <f>IFERROR(VLOOKUP($X42,HomeBroker!$A$2:$F$368,2,0),0)</f>
        <v>0</v>
      </c>
      <c r="Z42" s="237">
        <f>IFERROR(VLOOKUP($X42,HomeBroker!$A$2:$F$368,3,0),0)</f>
        <v>0</v>
      </c>
      <c r="AA42" s="292">
        <f>IFERROR(VLOOKUP($X42,HomeBroker!$A$2:$F$396,6,0),0)</f>
        <v>0</v>
      </c>
      <c r="AB42" s="237">
        <f>IFERROR(VLOOKUP($X42,HomeBroker!$A$2:$F$368,4,0),0)</f>
        <v>0</v>
      </c>
      <c r="AC42" s="345">
        <f>IFERROR(VLOOKUP($X42,HomeBroker!$A$2:$F$368,5,0),0)</f>
        <v>0</v>
      </c>
      <c r="AD42" s="266">
        <f>IFERROR(VLOOKUP($X42,HomeBroker!$A$2:$M$396,13,0),0)</f>
        <v>0</v>
      </c>
      <c r="AE42" s="369" t="str">
        <f t="shared" si="10"/>
        <v/>
      </c>
      <c r="AF42" s="20">
        <f t="shared" si="11"/>
        <v>0</v>
      </c>
      <c r="AG42" s="404"/>
      <c r="AH42" s="267">
        <f t="shared" ca="1" si="12"/>
        <v>0</v>
      </c>
      <c r="AI42" s="364" t="str">
        <f t="shared" si="101"/>
        <v/>
      </c>
      <c r="AJ42" s="364" t="str">
        <f t="shared" si="121"/>
        <v/>
      </c>
      <c r="AK42" s="237">
        <f>IFERROR(VLOOKUP($AJ42,HomeBroker!$A$2:$F$368,2,0),0)</f>
        <v>0</v>
      </c>
      <c r="AL42" s="237">
        <f>IFERROR(VLOOKUP($AJ42,HomeBroker!$A$2:$F$368,3,0),0)</f>
        <v>0</v>
      </c>
      <c r="AM42" s="292">
        <f>IFERROR(VLOOKUP($AJ42,HomeBroker!$A$2:$F$396,6,0),0)</f>
        <v>0</v>
      </c>
      <c r="AN42" s="237">
        <f>IFERROR(VLOOKUP($AJ42,HomeBroker!$A$2:$F$368,4,0),0)</f>
        <v>0</v>
      </c>
      <c r="AO42" s="237">
        <f>IFERROR(VLOOKUP($AJ42,HomeBroker!$A$2:$F$368,5,0),0)</f>
        <v>0</v>
      </c>
      <c r="AP42" s="266">
        <f>IFERROR(VLOOKUP($AJ42,HomeBroker!$A$2:$M$396,13,0),0)</f>
        <v>0</v>
      </c>
      <c r="AQ42" s="17"/>
      <c r="AR42" s="235"/>
      <c r="AS42" s="221" t="s">
        <v>55</v>
      </c>
      <c r="AT42" s="54"/>
      <c r="AU42" s="254"/>
      <c r="AV42" s="259"/>
      <c r="AW42" s="38">
        <f t="shared" si="14"/>
        <v>0</v>
      </c>
      <c r="AX42" s="39">
        <f t="shared" si="15"/>
        <v>0</v>
      </c>
      <c r="AY42" s="224" t="s">
        <v>56</v>
      </c>
      <c r="AZ42" s="54"/>
      <c r="BA42" s="64"/>
      <c r="BB42" s="48"/>
      <c r="BC42" s="25">
        <f t="shared" si="16"/>
        <v>0</v>
      </c>
      <c r="BD42" s="40">
        <f t="shared" si="17"/>
        <v>0</v>
      </c>
      <c r="BE42" s="27" t="s">
        <v>57</v>
      </c>
      <c r="BF42" s="54"/>
      <c r="BG42" s="48"/>
      <c r="BH42" s="28">
        <f t="shared" si="18"/>
        <v>0</v>
      </c>
      <c r="BI42" s="29">
        <f t="shared" si="19"/>
        <v>0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17"/>
      <c r="DD42" s="30">
        <f t="shared" si="149"/>
        <v>0</v>
      </c>
      <c r="DE42" s="31">
        <f t="shared" si="150"/>
        <v>0</v>
      </c>
      <c r="DF42" s="31">
        <f t="shared" si="151"/>
        <v>0</v>
      </c>
      <c r="DG42" s="31">
        <f t="shared" si="152"/>
        <v>0</v>
      </c>
      <c r="DH42" s="31">
        <f t="shared" si="153"/>
        <v>0</v>
      </c>
      <c r="DI42" s="31">
        <f t="shared" si="154"/>
        <v>0</v>
      </c>
      <c r="DJ42" s="31">
        <f t="shared" si="155"/>
        <v>0</v>
      </c>
      <c r="DK42" s="31">
        <f t="shared" si="156"/>
        <v>0</v>
      </c>
      <c r="DL42" s="31">
        <f t="shared" si="157"/>
        <v>0</v>
      </c>
      <c r="DM42" s="31">
        <f t="shared" si="158"/>
        <v>0</v>
      </c>
      <c r="DN42" s="31">
        <f t="shared" si="159"/>
        <v>0</v>
      </c>
      <c r="DO42" s="31">
        <f t="shared" si="160"/>
        <v>0</v>
      </c>
      <c r="DP42" s="31">
        <f t="shared" si="161"/>
        <v>0</v>
      </c>
      <c r="DQ42" s="31">
        <f t="shared" si="162"/>
        <v>0</v>
      </c>
      <c r="DR42" s="31">
        <f t="shared" si="163"/>
        <v>0</v>
      </c>
      <c r="DS42" s="31">
        <f t="shared" si="164"/>
        <v>0</v>
      </c>
      <c r="DT42" s="31">
        <f t="shared" si="165"/>
        <v>0</v>
      </c>
      <c r="DU42" s="31">
        <f t="shared" si="166"/>
        <v>0</v>
      </c>
      <c r="DV42" s="31">
        <f t="shared" si="167"/>
        <v>0</v>
      </c>
      <c r="DW42" s="31">
        <f t="shared" si="168"/>
        <v>0</v>
      </c>
      <c r="DX42" s="31">
        <f t="shared" si="169"/>
        <v>0</v>
      </c>
      <c r="DY42" s="31">
        <f t="shared" si="170"/>
        <v>0</v>
      </c>
      <c r="DZ42" s="31">
        <f t="shared" si="171"/>
        <v>0</v>
      </c>
      <c r="EA42" s="31">
        <f t="shared" si="172"/>
        <v>0</v>
      </c>
      <c r="EB42" s="31">
        <f t="shared" si="173"/>
        <v>0</v>
      </c>
      <c r="EC42" s="31">
        <f t="shared" si="174"/>
        <v>0</v>
      </c>
      <c r="ED42" s="31">
        <f t="shared" si="175"/>
        <v>0</v>
      </c>
      <c r="EE42" s="31">
        <f t="shared" si="176"/>
        <v>0</v>
      </c>
      <c r="EF42" s="31">
        <f t="shared" si="177"/>
        <v>0</v>
      </c>
      <c r="EG42" s="31">
        <f t="shared" si="178"/>
        <v>0</v>
      </c>
      <c r="EH42" s="31">
        <f t="shared" si="179"/>
        <v>0</v>
      </c>
      <c r="EI42" s="31">
        <f t="shared" si="180"/>
        <v>0</v>
      </c>
      <c r="EJ42" s="31">
        <f t="shared" si="181"/>
        <v>0</v>
      </c>
      <c r="EK42" s="31">
        <f t="shared" si="182"/>
        <v>0</v>
      </c>
      <c r="EL42" s="31">
        <f t="shared" si="183"/>
        <v>0</v>
      </c>
      <c r="EM42" s="31">
        <f t="shared" si="184"/>
        <v>0</v>
      </c>
      <c r="EN42" s="31">
        <f t="shared" si="185"/>
        <v>0</v>
      </c>
      <c r="EO42" s="31">
        <f t="shared" si="186"/>
        <v>0</v>
      </c>
      <c r="EP42" s="31">
        <f t="shared" si="187"/>
        <v>0</v>
      </c>
      <c r="EQ42" s="31">
        <f t="shared" si="188"/>
        <v>0</v>
      </c>
      <c r="ER42" s="76"/>
      <c r="ES42" s="77">
        <f t="shared" si="189"/>
        <v>0</v>
      </c>
      <c r="ET42" s="14"/>
      <c r="EU42" s="30">
        <f t="shared" si="190"/>
        <v>0</v>
      </c>
      <c r="EV42" s="31">
        <f t="shared" ca="1" si="191"/>
        <v>0</v>
      </c>
      <c r="EW42" s="31">
        <f t="shared" ca="1" si="192"/>
        <v>0</v>
      </c>
      <c r="EX42" s="31">
        <f t="shared" ca="1" si="193"/>
        <v>0</v>
      </c>
      <c r="EY42" s="31">
        <f t="shared" ca="1" si="194"/>
        <v>0</v>
      </c>
      <c r="EZ42" s="31">
        <f t="shared" ca="1" si="195"/>
        <v>0</v>
      </c>
      <c r="FA42" s="31">
        <f t="shared" ca="1" si="196"/>
        <v>0</v>
      </c>
      <c r="FB42" s="31">
        <f t="shared" ca="1" si="197"/>
        <v>0</v>
      </c>
      <c r="FC42" s="31">
        <f t="shared" ca="1" si="198"/>
        <v>0</v>
      </c>
      <c r="FD42" s="31">
        <f t="shared" ca="1" si="199"/>
        <v>0</v>
      </c>
      <c r="FE42" s="31">
        <f t="shared" ca="1" si="200"/>
        <v>0</v>
      </c>
      <c r="FF42" s="31">
        <f t="shared" ca="1" si="201"/>
        <v>0</v>
      </c>
      <c r="FG42" s="31">
        <f t="shared" ca="1" si="202"/>
        <v>0</v>
      </c>
      <c r="FH42" s="31">
        <f t="shared" ca="1" si="203"/>
        <v>0</v>
      </c>
      <c r="FI42" s="31">
        <f t="shared" ca="1" si="204"/>
        <v>0</v>
      </c>
      <c r="FJ42" s="31">
        <f t="shared" ca="1" si="205"/>
        <v>0</v>
      </c>
      <c r="FK42" s="31">
        <f t="shared" ca="1" si="206"/>
        <v>0</v>
      </c>
      <c r="FL42" s="31">
        <f t="shared" ca="1" si="207"/>
        <v>0</v>
      </c>
      <c r="FM42" s="31">
        <f t="shared" ca="1" si="208"/>
        <v>0</v>
      </c>
      <c r="FN42" s="31">
        <f t="shared" ca="1" si="209"/>
        <v>0</v>
      </c>
      <c r="FO42" s="31">
        <f t="shared" ca="1" si="210"/>
        <v>0</v>
      </c>
      <c r="FP42" s="31">
        <f t="shared" ca="1" si="211"/>
        <v>0</v>
      </c>
      <c r="FQ42" s="31">
        <f t="shared" ca="1" si="212"/>
        <v>0</v>
      </c>
      <c r="FR42" s="31">
        <f t="shared" ca="1" si="213"/>
        <v>0</v>
      </c>
      <c r="FS42" s="31">
        <f t="shared" ca="1" si="214"/>
        <v>0</v>
      </c>
      <c r="FT42" s="31">
        <f t="shared" ca="1" si="215"/>
        <v>0</v>
      </c>
      <c r="FU42" s="31">
        <f t="shared" ca="1" si="216"/>
        <v>0</v>
      </c>
      <c r="FV42" s="31">
        <f t="shared" ca="1" si="217"/>
        <v>0</v>
      </c>
      <c r="FW42" s="31">
        <f t="shared" ca="1" si="218"/>
        <v>0</v>
      </c>
      <c r="FX42" s="31">
        <f t="shared" ca="1" si="219"/>
        <v>0</v>
      </c>
      <c r="FY42" s="31">
        <f t="shared" ca="1" si="220"/>
        <v>0</v>
      </c>
      <c r="FZ42" s="31">
        <f t="shared" ca="1" si="221"/>
        <v>0</v>
      </c>
      <c r="GA42" s="31">
        <f t="shared" ca="1" si="222"/>
        <v>0</v>
      </c>
      <c r="GB42" s="31">
        <f t="shared" ca="1" si="223"/>
        <v>0</v>
      </c>
      <c r="GC42" s="31">
        <f t="shared" ca="1" si="224"/>
        <v>0</v>
      </c>
      <c r="GD42" s="31">
        <f t="shared" ca="1" si="225"/>
        <v>0</v>
      </c>
      <c r="GE42" s="31">
        <f t="shared" si="226"/>
        <v>0</v>
      </c>
      <c r="GF42" s="31">
        <f t="shared" si="227"/>
        <v>0</v>
      </c>
      <c r="GG42" s="31">
        <f t="shared" si="228"/>
        <v>0</v>
      </c>
      <c r="GH42" s="31">
        <f t="shared" si="229"/>
        <v>0</v>
      </c>
      <c r="GI42" s="76"/>
      <c r="GJ42" s="77">
        <f t="shared" ca="1" si="230"/>
        <v>0</v>
      </c>
      <c r="GK42" s="14"/>
      <c r="GL42" s="14"/>
      <c r="GM42" s="14"/>
      <c r="GN42" s="14"/>
      <c r="GO42" s="14"/>
      <c r="GP42" s="14"/>
      <c r="GQ42" s="14"/>
      <c r="GR42" s="14"/>
      <c r="GS42" s="14"/>
    </row>
    <row r="43" spans="1:201" x14ac:dyDescent="0.2">
      <c r="A43" s="158" t="s">
        <v>56</v>
      </c>
      <c r="B43" s="46"/>
      <c r="C43" s="47"/>
      <c r="D43" s="249"/>
      <c r="E43" s="272">
        <f t="shared" si="0"/>
        <v>0</v>
      </c>
      <c r="F43" s="285">
        <f t="shared" si="1"/>
        <v>0</v>
      </c>
      <c r="G43" s="15" t="str">
        <f t="shared" si="231"/>
        <v/>
      </c>
      <c r="H43" s="83">
        <f t="shared" si="97"/>
        <v>0</v>
      </c>
      <c r="I43" s="202">
        <f t="shared" si="2"/>
        <v>0</v>
      </c>
      <c r="J43" s="252" t="str">
        <f t="shared" ref="J43" si="238">IFERROR(D42/D43,"")</f>
        <v/>
      </c>
      <c r="K43" s="262" t="str">
        <f t="shared" ref="K43" si="239">IFERROR(G42/G43,"")</f>
        <v/>
      </c>
      <c r="L43" s="324" t="str">
        <f t="shared" si="234"/>
        <v/>
      </c>
      <c r="M43" s="337">
        <f t="shared" ref="M43" si="240">I43+I42</f>
        <v>0</v>
      </c>
      <c r="N43" s="263" t="s">
        <v>107</v>
      </c>
      <c r="O43" s="248" t="s">
        <v>108</v>
      </c>
      <c r="P43" s="247" t="s">
        <v>109</v>
      </c>
      <c r="Q43" s="294" t="s">
        <v>247</v>
      </c>
      <c r="R43" s="88"/>
      <c r="S43" s="522" t="s">
        <v>57</v>
      </c>
      <c r="T43" s="523"/>
      <c r="U43" s="523"/>
      <c r="V43" s="523"/>
      <c r="W43" s="523"/>
      <c r="X43" s="523"/>
      <c r="Y43" s="523"/>
      <c r="Z43" s="523"/>
      <c r="AA43" s="523"/>
      <c r="AB43" s="523"/>
      <c r="AC43" s="523"/>
      <c r="AD43" s="523"/>
      <c r="AE43" s="510">
        <f>SUMIFS(BF:BF,BE:BE,S43)</f>
        <v>0</v>
      </c>
      <c r="AF43" s="511"/>
      <c r="AG43" s="511"/>
      <c r="AH43" s="511"/>
      <c r="AI43" s="511"/>
      <c r="AJ43" s="511"/>
      <c r="AK43" s="511"/>
      <c r="AL43" s="511"/>
      <c r="AM43" s="511"/>
      <c r="AN43" s="511"/>
      <c r="AO43" s="511"/>
      <c r="AP43" s="512"/>
      <c r="AQ43" s="17"/>
      <c r="AR43" s="235"/>
      <c r="AS43" s="221" t="s">
        <v>55</v>
      </c>
      <c r="AT43" s="54"/>
      <c r="AU43" s="254"/>
      <c r="AV43" s="259"/>
      <c r="AW43" s="38">
        <f t="shared" si="14"/>
        <v>0</v>
      </c>
      <c r="AX43" s="39">
        <f t="shared" si="15"/>
        <v>0</v>
      </c>
      <c r="AY43" s="224" t="s">
        <v>56</v>
      </c>
      <c r="AZ43" s="54"/>
      <c r="BA43" s="64"/>
      <c r="BB43" s="48"/>
      <c r="BC43" s="25">
        <f t="shared" si="16"/>
        <v>0</v>
      </c>
      <c r="BD43" s="40">
        <f t="shared" si="17"/>
        <v>0</v>
      </c>
      <c r="BE43" s="27" t="s">
        <v>57</v>
      </c>
      <c r="BF43" s="54"/>
      <c r="BG43" s="48"/>
      <c r="BH43" s="28">
        <f t="shared" si="18"/>
        <v>0</v>
      </c>
      <c r="BI43" s="29">
        <f t="shared" si="19"/>
        <v>0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17"/>
      <c r="DD43" s="30">
        <f t="shared" si="149"/>
        <v>0</v>
      </c>
      <c r="DE43" s="31">
        <f t="shared" si="150"/>
        <v>0</v>
      </c>
      <c r="DF43" s="31">
        <f t="shared" si="151"/>
        <v>0</v>
      </c>
      <c r="DG43" s="31">
        <f t="shared" si="152"/>
        <v>0</v>
      </c>
      <c r="DH43" s="31">
        <f t="shared" si="153"/>
        <v>0</v>
      </c>
      <c r="DI43" s="31">
        <f t="shared" si="154"/>
        <v>0</v>
      </c>
      <c r="DJ43" s="31">
        <f t="shared" si="155"/>
        <v>0</v>
      </c>
      <c r="DK43" s="31">
        <f t="shared" si="156"/>
        <v>0</v>
      </c>
      <c r="DL43" s="31">
        <f t="shared" si="157"/>
        <v>0</v>
      </c>
      <c r="DM43" s="31">
        <f t="shared" si="158"/>
        <v>0</v>
      </c>
      <c r="DN43" s="31">
        <f t="shared" si="159"/>
        <v>0</v>
      </c>
      <c r="DO43" s="31">
        <f t="shared" si="160"/>
        <v>0</v>
      </c>
      <c r="DP43" s="31">
        <f t="shared" si="161"/>
        <v>0</v>
      </c>
      <c r="DQ43" s="31">
        <f t="shared" si="162"/>
        <v>0</v>
      </c>
      <c r="DR43" s="31">
        <f t="shared" si="163"/>
        <v>0</v>
      </c>
      <c r="DS43" s="31">
        <f t="shared" si="164"/>
        <v>0</v>
      </c>
      <c r="DT43" s="31">
        <f t="shared" si="165"/>
        <v>0</v>
      </c>
      <c r="DU43" s="31">
        <f t="shared" si="166"/>
        <v>0</v>
      </c>
      <c r="DV43" s="31">
        <f t="shared" si="167"/>
        <v>0</v>
      </c>
      <c r="DW43" s="31">
        <f t="shared" si="168"/>
        <v>0</v>
      </c>
      <c r="DX43" s="31">
        <f t="shared" si="169"/>
        <v>0</v>
      </c>
      <c r="DY43" s="31">
        <f t="shared" si="170"/>
        <v>0</v>
      </c>
      <c r="DZ43" s="31">
        <f t="shared" si="171"/>
        <v>0</v>
      </c>
      <c r="EA43" s="31">
        <f t="shared" si="172"/>
        <v>0</v>
      </c>
      <c r="EB43" s="31">
        <f t="shared" si="173"/>
        <v>0</v>
      </c>
      <c r="EC43" s="31">
        <f t="shared" si="174"/>
        <v>0</v>
      </c>
      <c r="ED43" s="31">
        <f t="shared" si="175"/>
        <v>0</v>
      </c>
      <c r="EE43" s="31">
        <f t="shared" si="176"/>
        <v>0</v>
      </c>
      <c r="EF43" s="31">
        <f t="shared" si="177"/>
        <v>0</v>
      </c>
      <c r="EG43" s="31">
        <f t="shared" si="178"/>
        <v>0</v>
      </c>
      <c r="EH43" s="31">
        <f t="shared" si="179"/>
        <v>0</v>
      </c>
      <c r="EI43" s="31">
        <f t="shared" si="180"/>
        <v>0</v>
      </c>
      <c r="EJ43" s="31">
        <f t="shared" si="181"/>
        <v>0</v>
      </c>
      <c r="EK43" s="31">
        <f t="shared" si="182"/>
        <v>0</v>
      </c>
      <c r="EL43" s="31">
        <f t="shared" si="183"/>
        <v>0</v>
      </c>
      <c r="EM43" s="31">
        <f t="shared" si="184"/>
        <v>0</v>
      </c>
      <c r="EN43" s="31">
        <f t="shared" si="185"/>
        <v>0</v>
      </c>
      <c r="EO43" s="31">
        <f t="shared" si="186"/>
        <v>0</v>
      </c>
      <c r="EP43" s="31">
        <f t="shared" si="187"/>
        <v>0</v>
      </c>
      <c r="EQ43" s="31">
        <f t="shared" si="188"/>
        <v>0</v>
      </c>
      <c r="ER43" s="76"/>
      <c r="ES43" s="77">
        <f t="shared" si="189"/>
        <v>0</v>
      </c>
      <c r="ET43" s="14"/>
      <c r="EU43" s="30">
        <f t="shared" si="190"/>
        <v>0</v>
      </c>
      <c r="EV43" s="31">
        <f t="shared" ca="1" si="191"/>
        <v>0</v>
      </c>
      <c r="EW43" s="31">
        <f t="shared" ca="1" si="192"/>
        <v>0</v>
      </c>
      <c r="EX43" s="31">
        <f t="shared" ca="1" si="193"/>
        <v>0</v>
      </c>
      <c r="EY43" s="31">
        <f t="shared" ca="1" si="194"/>
        <v>0</v>
      </c>
      <c r="EZ43" s="31">
        <f t="shared" ca="1" si="195"/>
        <v>0</v>
      </c>
      <c r="FA43" s="31">
        <f t="shared" ca="1" si="196"/>
        <v>0</v>
      </c>
      <c r="FB43" s="31">
        <f t="shared" ca="1" si="197"/>
        <v>0</v>
      </c>
      <c r="FC43" s="31">
        <f t="shared" ca="1" si="198"/>
        <v>0</v>
      </c>
      <c r="FD43" s="31">
        <f t="shared" ca="1" si="199"/>
        <v>0</v>
      </c>
      <c r="FE43" s="31">
        <f t="shared" ca="1" si="200"/>
        <v>0</v>
      </c>
      <c r="FF43" s="31">
        <f t="shared" ca="1" si="201"/>
        <v>0</v>
      </c>
      <c r="FG43" s="31">
        <f t="shared" ca="1" si="202"/>
        <v>0</v>
      </c>
      <c r="FH43" s="31">
        <f t="shared" ca="1" si="203"/>
        <v>0</v>
      </c>
      <c r="FI43" s="31">
        <f t="shared" ca="1" si="204"/>
        <v>0</v>
      </c>
      <c r="FJ43" s="31">
        <f t="shared" ca="1" si="205"/>
        <v>0</v>
      </c>
      <c r="FK43" s="31">
        <f t="shared" ca="1" si="206"/>
        <v>0</v>
      </c>
      <c r="FL43" s="31">
        <f t="shared" ca="1" si="207"/>
        <v>0</v>
      </c>
      <c r="FM43" s="31">
        <f t="shared" ca="1" si="208"/>
        <v>0</v>
      </c>
      <c r="FN43" s="31">
        <f t="shared" ca="1" si="209"/>
        <v>0</v>
      </c>
      <c r="FO43" s="31">
        <f t="shared" ca="1" si="210"/>
        <v>0</v>
      </c>
      <c r="FP43" s="31">
        <f t="shared" ca="1" si="211"/>
        <v>0</v>
      </c>
      <c r="FQ43" s="31">
        <f t="shared" ca="1" si="212"/>
        <v>0</v>
      </c>
      <c r="FR43" s="31">
        <f t="shared" ca="1" si="213"/>
        <v>0</v>
      </c>
      <c r="FS43" s="31">
        <f t="shared" ca="1" si="214"/>
        <v>0</v>
      </c>
      <c r="FT43" s="31">
        <f t="shared" ca="1" si="215"/>
        <v>0</v>
      </c>
      <c r="FU43" s="31">
        <f t="shared" ca="1" si="216"/>
        <v>0</v>
      </c>
      <c r="FV43" s="31">
        <f t="shared" ca="1" si="217"/>
        <v>0</v>
      </c>
      <c r="FW43" s="31">
        <f t="shared" ca="1" si="218"/>
        <v>0</v>
      </c>
      <c r="FX43" s="31">
        <f t="shared" ca="1" si="219"/>
        <v>0</v>
      </c>
      <c r="FY43" s="31">
        <f t="shared" ca="1" si="220"/>
        <v>0</v>
      </c>
      <c r="FZ43" s="31">
        <f t="shared" ca="1" si="221"/>
        <v>0</v>
      </c>
      <c r="GA43" s="31">
        <f t="shared" ca="1" si="222"/>
        <v>0</v>
      </c>
      <c r="GB43" s="31">
        <f t="shared" ca="1" si="223"/>
        <v>0</v>
      </c>
      <c r="GC43" s="31">
        <f t="shared" ca="1" si="224"/>
        <v>0</v>
      </c>
      <c r="GD43" s="31">
        <f t="shared" ca="1" si="225"/>
        <v>0</v>
      </c>
      <c r="GE43" s="31">
        <f t="shared" si="226"/>
        <v>0</v>
      </c>
      <c r="GF43" s="31">
        <f t="shared" si="227"/>
        <v>0</v>
      </c>
      <c r="GG43" s="31">
        <f t="shared" si="228"/>
        <v>0</v>
      </c>
      <c r="GH43" s="31">
        <f t="shared" si="229"/>
        <v>0</v>
      </c>
      <c r="GI43" s="76"/>
      <c r="GJ43" s="77">
        <f t="shared" ca="1" si="230"/>
        <v>0</v>
      </c>
      <c r="GK43" s="14"/>
      <c r="GL43" s="14"/>
      <c r="GM43" s="14"/>
      <c r="GN43" s="14"/>
      <c r="GO43" s="14"/>
      <c r="GP43" s="14"/>
      <c r="GQ43" s="14"/>
      <c r="GR43" s="14"/>
      <c r="GS43" s="14"/>
    </row>
    <row r="44" spans="1:201" x14ac:dyDescent="0.2">
      <c r="A44" s="158" t="s">
        <v>56</v>
      </c>
      <c r="B44" s="46"/>
      <c r="C44" s="47"/>
      <c r="D44" s="249"/>
      <c r="E44" s="272">
        <f t="shared" si="0"/>
        <v>0</v>
      </c>
      <c r="F44" s="285">
        <f t="shared" si="1"/>
        <v>0</v>
      </c>
      <c r="G44" s="15" t="str">
        <f t="shared" si="231"/>
        <v/>
      </c>
      <c r="H44" s="83">
        <f t="shared" si="97"/>
        <v>0</v>
      </c>
      <c r="I44" s="202">
        <f t="shared" si="2"/>
        <v>0</v>
      </c>
      <c r="J44" s="251"/>
      <c r="K44" s="121"/>
      <c r="L44" s="323"/>
      <c r="M44" s="323"/>
      <c r="N44" s="516" t="s">
        <v>110</v>
      </c>
      <c r="O44" s="517"/>
      <c r="P44" s="518"/>
      <c r="Q44" s="89"/>
      <c r="R44" s="88"/>
      <c r="S44" s="524"/>
      <c r="T44" s="525"/>
      <c r="U44" s="525"/>
      <c r="V44" s="525"/>
      <c r="W44" s="525"/>
      <c r="X44" s="525"/>
      <c r="Y44" s="525"/>
      <c r="Z44" s="525"/>
      <c r="AA44" s="525"/>
      <c r="AB44" s="525"/>
      <c r="AC44" s="525"/>
      <c r="AD44" s="525"/>
      <c r="AE44" s="513"/>
      <c r="AF44" s="514"/>
      <c r="AG44" s="514"/>
      <c r="AH44" s="514"/>
      <c r="AI44" s="514"/>
      <c r="AJ44" s="514"/>
      <c r="AK44" s="514"/>
      <c r="AL44" s="514"/>
      <c r="AM44" s="514"/>
      <c r="AN44" s="514"/>
      <c r="AO44" s="514"/>
      <c r="AP44" s="515"/>
      <c r="AQ44" s="17"/>
      <c r="AR44" s="235"/>
      <c r="AS44" s="221" t="s">
        <v>55</v>
      </c>
      <c r="AT44" s="54"/>
      <c r="AU44" s="254"/>
      <c r="AV44" s="259"/>
      <c r="AW44" s="38">
        <f t="shared" si="14"/>
        <v>0</v>
      </c>
      <c r="AX44" s="39">
        <f t="shared" si="15"/>
        <v>0</v>
      </c>
      <c r="AY44" s="224" t="s">
        <v>56</v>
      </c>
      <c r="AZ44" s="54"/>
      <c r="BA44" s="64"/>
      <c r="BB44" s="48"/>
      <c r="BC44" s="25">
        <f t="shared" si="16"/>
        <v>0</v>
      </c>
      <c r="BD44" s="40">
        <f t="shared" si="17"/>
        <v>0</v>
      </c>
      <c r="BE44" s="27" t="s">
        <v>57</v>
      </c>
      <c r="BF44" s="54"/>
      <c r="BG44" s="48"/>
      <c r="BH44" s="28">
        <f t="shared" si="18"/>
        <v>0</v>
      </c>
      <c r="BI44" s="29">
        <f t="shared" si="19"/>
        <v>0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17"/>
      <c r="DD44" s="30">
        <f t="shared" si="149"/>
        <v>0</v>
      </c>
      <c r="DE44" s="31">
        <f t="shared" si="150"/>
        <v>0</v>
      </c>
      <c r="DF44" s="31">
        <f t="shared" si="151"/>
        <v>0</v>
      </c>
      <c r="DG44" s="31">
        <f t="shared" si="152"/>
        <v>0</v>
      </c>
      <c r="DH44" s="31">
        <f t="shared" si="153"/>
        <v>0</v>
      </c>
      <c r="DI44" s="31">
        <f t="shared" si="154"/>
        <v>0</v>
      </c>
      <c r="DJ44" s="31">
        <f t="shared" si="155"/>
        <v>0</v>
      </c>
      <c r="DK44" s="31">
        <f t="shared" si="156"/>
        <v>0</v>
      </c>
      <c r="DL44" s="31">
        <f t="shared" si="157"/>
        <v>0</v>
      </c>
      <c r="DM44" s="31">
        <f t="shared" si="158"/>
        <v>0</v>
      </c>
      <c r="DN44" s="31">
        <f t="shared" si="159"/>
        <v>0</v>
      </c>
      <c r="DO44" s="31">
        <f t="shared" si="160"/>
        <v>0</v>
      </c>
      <c r="DP44" s="31">
        <f t="shared" si="161"/>
        <v>0</v>
      </c>
      <c r="DQ44" s="31">
        <f t="shared" si="162"/>
        <v>0</v>
      </c>
      <c r="DR44" s="31">
        <f t="shared" si="163"/>
        <v>0</v>
      </c>
      <c r="DS44" s="31">
        <f t="shared" si="164"/>
        <v>0</v>
      </c>
      <c r="DT44" s="31">
        <f t="shared" si="165"/>
        <v>0</v>
      </c>
      <c r="DU44" s="31">
        <f t="shared" si="166"/>
        <v>0</v>
      </c>
      <c r="DV44" s="31">
        <f t="shared" si="167"/>
        <v>0</v>
      </c>
      <c r="DW44" s="31">
        <f t="shared" si="168"/>
        <v>0</v>
      </c>
      <c r="DX44" s="31">
        <f t="shared" si="169"/>
        <v>0</v>
      </c>
      <c r="DY44" s="31">
        <f t="shared" si="170"/>
        <v>0</v>
      </c>
      <c r="DZ44" s="31">
        <f t="shared" si="171"/>
        <v>0</v>
      </c>
      <c r="EA44" s="31">
        <f t="shared" si="172"/>
        <v>0</v>
      </c>
      <c r="EB44" s="31">
        <f t="shared" si="173"/>
        <v>0</v>
      </c>
      <c r="EC44" s="31">
        <f t="shared" si="174"/>
        <v>0</v>
      </c>
      <c r="ED44" s="31">
        <f t="shared" si="175"/>
        <v>0</v>
      </c>
      <c r="EE44" s="31">
        <f t="shared" si="176"/>
        <v>0</v>
      </c>
      <c r="EF44" s="31">
        <f t="shared" si="177"/>
        <v>0</v>
      </c>
      <c r="EG44" s="31">
        <f t="shared" si="178"/>
        <v>0</v>
      </c>
      <c r="EH44" s="31">
        <f t="shared" si="179"/>
        <v>0</v>
      </c>
      <c r="EI44" s="31">
        <f t="shared" si="180"/>
        <v>0</v>
      </c>
      <c r="EJ44" s="31">
        <f t="shared" si="181"/>
        <v>0</v>
      </c>
      <c r="EK44" s="31">
        <f t="shared" si="182"/>
        <v>0</v>
      </c>
      <c r="EL44" s="31">
        <f t="shared" si="183"/>
        <v>0</v>
      </c>
      <c r="EM44" s="31">
        <f t="shared" si="184"/>
        <v>0</v>
      </c>
      <c r="EN44" s="31">
        <f t="shared" si="185"/>
        <v>0</v>
      </c>
      <c r="EO44" s="31">
        <f t="shared" si="186"/>
        <v>0</v>
      </c>
      <c r="EP44" s="31">
        <f t="shared" si="187"/>
        <v>0</v>
      </c>
      <c r="EQ44" s="31">
        <f t="shared" si="188"/>
        <v>0</v>
      </c>
      <c r="ER44" s="76"/>
      <c r="ES44" s="77">
        <f t="shared" si="189"/>
        <v>0</v>
      </c>
      <c r="ET44" s="14"/>
      <c r="EU44" s="30">
        <f t="shared" si="190"/>
        <v>0</v>
      </c>
      <c r="EV44" s="31">
        <f t="shared" ca="1" si="191"/>
        <v>0</v>
      </c>
      <c r="EW44" s="31">
        <f t="shared" ca="1" si="192"/>
        <v>0</v>
      </c>
      <c r="EX44" s="31">
        <f t="shared" ca="1" si="193"/>
        <v>0</v>
      </c>
      <c r="EY44" s="31">
        <f t="shared" ca="1" si="194"/>
        <v>0</v>
      </c>
      <c r="EZ44" s="31">
        <f t="shared" ca="1" si="195"/>
        <v>0</v>
      </c>
      <c r="FA44" s="31">
        <f t="shared" ca="1" si="196"/>
        <v>0</v>
      </c>
      <c r="FB44" s="31">
        <f t="shared" ca="1" si="197"/>
        <v>0</v>
      </c>
      <c r="FC44" s="31">
        <f t="shared" ca="1" si="198"/>
        <v>0</v>
      </c>
      <c r="FD44" s="31">
        <f t="shared" ca="1" si="199"/>
        <v>0</v>
      </c>
      <c r="FE44" s="31">
        <f t="shared" ca="1" si="200"/>
        <v>0</v>
      </c>
      <c r="FF44" s="31">
        <f t="shared" ca="1" si="201"/>
        <v>0</v>
      </c>
      <c r="FG44" s="31">
        <f t="shared" ca="1" si="202"/>
        <v>0</v>
      </c>
      <c r="FH44" s="31">
        <f t="shared" ca="1" si="203"/>
        <v>0</v>
      </c>
      <c r="FI44" s="31">
        <f t="shared" ca="1" si="204"/>
        <v>0</v>
      </c>
      <c r="FJ44" s="31">
        <f t="shared" ca="1" si="205"/>
        <v>0</v>
      </c>
      <c r="FK44" s="31">
        <f t="shared" ca="1" si="206"/>
        <v>0</v>
      </c>
      <c r="FL44" s="31">
        <f t="shared" ca="1" si="207"/>
        <v>0</v>
      </c>
      <c r="FM44" s="31">
        <f t="shared" ca="1" si="208"/>
        <v>0</v>
      </c>
      <c r="FN44" s="31">
        <f t="shared" ca="1" si="209"/>
        <v>0</v>
      </c>
      <c r="FO44" s="31">
        <f t="shared" ca="1" si="210"/>
        <v>0</v>
      </c>
      <c r="FP44" s="31">
        <f t="shared" ca="1" si="211"/>
        <v>0</v>
      </c>
      <c r="FQ44" s="31">
        <f t="shared" ca="1" si="212"/>
        <v>0</v>
      </c>
      <c r="FR44" s="31">
        <f t="shared" ca="1" si="213"/>
        <v>0</v>
      </c>
      <c r="FS44" s="31">
        <f t="shared" ca="1" si="214"/>
        <v>0</v>
      </c>
      <c r="FT44" s="31">
        <f t="shared" ca="1" si="215"/>
        <v>0</v>
      </c>
      <c r="FU44" s="31">
        <f t="shared" ca="1" si="216"/>
        <v>0</v>
      </c>
      <c r="FV44" s="31">
        <f t="shared" ca="1" si="217"/>
        <v>0</v>
      </c>
      <c r="FW44" s="31">
        <f t="shared" ca="1" si="218"/>
        <v>0</v>
      </c>
      <c r="FX44" s="31">
        <f t="shared" ca="1" si="219"/>
        <v>0</v>
      </c>
      <c r="FY44" s="31">
        <f t="shared" ca="1" si="220"/>
        <v>0</v>
      </c>
      <c r="FZ44" s="31">
        <f t="shared" ca="1" si="221"/>
        <v>0</v>
      </c>
      <c r="GA44" s="31">
        <f t="shared" ca="1" si="222"/>
        <v>0</v>
      </c>
      <c r="GB44" s="31">
        <f t="shared" ca="1" si="223"/>
        <v>0</v>
      </c>
      <c r="GC44" s="31">
        <f t="shared" ca="1" si="224"/>
        <v>0</v>
      </c>
      <c r="GD44" s="31">
        <f t="shared" ca="1" si="225"/>
        <v>0</v>
      </c>
      <c r="GE44" s="31">
        <f t="shared" si="226"/>
        <v>0</v>
      </c>
      <c r="GF44" s="31">
        <f t="shared" si="227"/>
        <v>0</v>
      </c>
      <c r="GG44" s="31">
        <f t="shared" si="228"/>
        <v>0</v>
      </c>
      <c r="GH44" s="31">
        <f t="shared" si="229"/>
        <v>0</v>
      </c>
      <c r="GI44" s="76"/>
      <c r="GJ44" s="77">
        <f t="shared" ca="1" si="230"/>
        <v>0</v>
      </c>
      <c r="GK44" s="14"/>
      <c r="GL44" s="14"/>
      <c r="GM44" s="14"/>
      <c r="GN44" s="14"/>
      <c r="GO44" s="14"/>
      <c r="GP44" s="14"/>
      <c r="GQ44" s="14"/>
      <c r="GR44" s="14"/>
      <c r="GS44" s="14"/>
    </row>
    <row r="45" spans="1:201" x14ac:dyDescent="0.2">
      <c r="A45" s="158" t="s">
        <v>56</v>
      </c>
      <c r="B45" s="46"/>
      <c r="C45" s="47"/>
      <c r="D45" s="57"/>
      <c r="E45" s="272">
        <f t="shared" si="0"/>
        <v>0</v>
      </c>
      <c r="F45" s="285">
        <f t="shared" si="1"/>
        <v>0</v>
      </c>
      <c r="G45" s="15" t="str">
        <f t="shared" si="231"/>
        <v/>
      </c>
      <c r="H45" s="83">
        <f t="shared" si="97"/>
        <v>0</v>
      </c>
      <c r="I45" s="202">
        <f t="shared" si="2"/>
        <v>0</v>
      </c>
      <c r="J45" s="252" t="str">
        <f t="shared" ref="J45" si="241">IFERROR(D44/D45,"")</f>
        <v/>
      </c>
      <c r="K45" s="262" t="str">
        <f t="shared" ref="K45" si="242">IFERROR(G44/G45,"")</f>
        <v/>
      </c>
      <c r="L45" s="324" t="str">
        <f t="shared" si="234"/>
        <v/>
      </c>
      <c r="M45" s="337">
        <f t="shared" ref="M45" si="243">I45+I44</f>
        <v>0</v>
      </c>
      <c r="N45" s="519" t="s">
        <v>111</v>
      </c>
      <c r="O45" s="517"/>
      <c r="P45" s="518"/>
      <c r="Q45" s="90">
        <f>IFERROR(VLOOKUP("GGAL - 48hs",HomeBroker!$A$2:$F$567,6,0),0)</f>
        <v>0</v>
      </c>
      <c r="R45" s="19"/>
      <c r="S45" s="166"/>
      <c r="T45" s="85"/>
      <c r="U45" s="85"/>
      <c r="V45" s="85" t="str">
        <f>IF(F5&gt;0, getImpliedVolatility(F5,$V$4,J5,$W$10,$W$12,"call"),"")</f>
        <v/>
      </c>
      <c r="W45" s="85"/>
      <c r="X45" s="85"/>
      <c r="Y45" s="85"/>
      <c r="Z45" s="211"/>
      <c r="AA45" s="85"/>
      <c r="AB45" s="211"/>
      <c r="AC45" s="211"/>
      <c r="AD45" s="211"/>
      <c r="AE45" s="166"/>
      <c r="AF45" s="85"/>
      <c r="AG45" s="85"/>
      <c r="AH45" s="91"/>
      <c r="AI45" s="91"/>
      <c r="AJ45" s="91"/>
      <c r="AK45" s="91"/>
      <c r="AL45" s="212"/>
      <c r="AM45" s="91"/>
      <c r="AN45" s="212"/>
      <c r="AO45" s="212"/>
      <c r="AP45" s="212"/>
      <c r="AQ45" s="17"/>
      <c r="AR45" s="235"/>
      <c r="AS45" s="221" t="s">
        <v>55</v>
      </c>
      <c r="AT45" s="54"/>
      <c r="AU45" s="254"/>
      <c r="AV45" s="259"/>
      <c r="AW45" s="38">
        <f t="shared" si="14"/>
        <v>0</v>
      </c>
      <c r="AX45" s="39">
        <f t="shared" si="15"/>
        <v>0</v>
      </c>
      <c r="AY45" s="224" t="s">
        <v>56</v>
      </c>
      <c r="AZ45" s="54"/>
      <c r="BA45" s="64"/>
      <c r="BB45" s="48"/>
      <c r="BC45" s="25">
        <f t="shared" si="16"/>
        <v>0</v>
      </c>
      <c r="BD45" s="40">
        <f t="shared" si="17"/>
        <v>0</v>
      </c>
      <c r="BE45" s="27" t="s">
        <v>57</v>
      </c>
      <c r="BF45" s="54"/>
      <c r="BG45" s="48"/>
      <c r="BH45" s="28">
        <f t="shared" si="18"/>
        <v>0</v>
      </c>
      <c r="BI45" s="29">
        <f t="shared" si="19"/>
        <v>0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17"/>
      <c r="DD45" s="30">
        <f t="shared" si="149"/>
        <v>0</v>
      </c>
      <c r="DE45" s="31">
        <f t="shared" si="150"/>
        <v>0</v>
      </c>
      <c r="DF45" s="31">
        <f t="shared" si="151"/>
        <v>0</v>
      </c>
      <c r="DG45" s="31">
        <f t="shared" si="152"/>
        <v>0</v>
      </c>
      <c r="DH45" s="31">
        <f t="shared" si="153"/>
        <v>0</v>
      </c>
      <c r="DI45" s="31">
        <f t="shared" si="154"/>
        <v>0</v>
      </c>
      <c r="DJ45" s="31">
        <f t="shared" si="155"/>
        <v>0</v>
      </c>
      <c r="DK45" s="31">
        <f t="shared" si="156"/>
        <v>0</v>
      </c>
      <c r="DL45" s="31">
        <f t="shared" si="157"/>
        <v>0</v>
      </c>
      <c r="DM45" s="31">
        <f t="shared" si="158"/>
        <v>0</v>
      </c>
      <c r="DN45" s="31">
        <f t="shared" si="159"/>
        <v>0</v>
      </c>
      <c r="DO45" s="31">
        <f t="shared" si="160"/>
        <v>0</v>
      </c>
      <c r="DP45" s="31">
        <f t="shared" si="161"/>
        <v>0</v>
      </c>
      <c r="DQ45" s="31">
        <f t="shared" si="162"/>
        <v>0</v>
      </c>
      <c r="DR45" s="31">
        <f t="shared" si="163"/>
        <v>0</v>
      </c>
      <c r="DS45" s="31">
        <f t="shared" si="164"/>
        <v>0</v>
      </c>
      <c r="DT45" s="31">
        <f t="shared" si="165"/>
        <v>0</v>
      </c>
      <c r="DU45" s="31">
        <f t="shared" si="166"/>
        <v>0</v>
      </c>
      <c r="DV45" s="31">
        <f t="shared" si="167"/>
        <v>0</v>
      </c>
      <c r="DW45" s="31">
        <f t="shared" si="168"/>
        <v>0</v>
      </c>
      <c r="DX45" s="31">
        <f t="shared" si="169"/>
        <v>0</v>
      </c>
      <c r="DY45" s="31">
        <f t="shared" si="170"/>
        <v>0</v>
      </c>
      <c r="DZ45" s="31">
        <f t="shared" si="171"/>
        <v>0</v>
      </c>
      <c r="EA45" s="31">
        <f t="shared" si="172"/>
        <v>0</v>
      </c>
      <c r="EB45" s="31">
        <f t="shared" si="173"/>
        <v>0</v>
      </c>
      <c r="EC45" s="31">
        <f t="shared" si="174"/>
        <v>0</v>
      </c>
      <c r="ED45" s="31">
        <f t="shared" si="175"/>
        <v>0</v>
      </c>
      <c r="EE45" s="31">
        <f t="shared" si="176"/>
        <v>0</v>
      </c>
      <c r="EF45" s="31">
        <f t="shared" si="177"/>
        <v>0</v>
      </c>
      <c r="EG45" s="31">
        <f t="shared" si="178"/>
        <v>0</v>
      </c>
      <c r="EH45" s="31">
        <f t="shared" si="179"/>
        <v>0</v>
      </c>
      <c r="EI45" s="31">
        <f t="shared" si="180"/>
        <v>0</v>
      </c>
      <c r="EJ45" s="31">
        <f t="shared" si="181"/>
        <v>0</v>
      </c>
      <c r="EK45" s="31">
        <f t="shared" si="182"/>
        <v>0</v>
      </c>
      <c r="EL45" s="31">
        <f t="shared" si="183"/>
        <v>0</v>
      </c>
      <c r="EM45" s="31">
        <f t="shared" si="184"/>
        <v>0</v>
      </c>
      <c r="EN45" s="31">
        <f t="shared" si="185"/>
        <v>0</v>
      </c>
      <c r="EO45" s="31">
        <f t="shared" si="186"/>
        <v>0</v>
      </c>
      <c r="EP45" s="31">
        <f t="shared" si="187"/>
        <v>0</v>
      </c>
      <c r="EQ45" s="31">
        <f t="shared" si="188"/>
        <v>0</v>
      </c>
      <c r="ER45" s="76"/>
      <c r="ES45" s="77">
        <f t="shared" si="189"/>
        <v>0</v>
      </c>
      <c r="ET45" s="14"/>
      <c r="EU45" s="30">
        <f t="shared" si="190"/>
        <v>0</v>
      </c>
      <c r="EV45" s="31">
        <f t="shared" ca="1" si="191"/>
        <v>0</v>
      </c>
      <c r="EW45" s="31">
        <f t="shared" ca="1" si="192"/>
        <v>0</v>
      </c>
      <c r="EX45" s="31">
        <f t="shared" ca="1" si="193"/>
        <v>0</v>
      </c>
      <c r="EY45" s="31">
        <f t="shared" ca="1" si="194"/>
        <v>0</v>
      </c>
      <c r="EZ45" s="31">
        <f t="shared" ca="1" si="195"/>
        <v>0</v>
      </c>
      <c r="FA45" s="31">
        <f t="shared" ca="1" si="196"/>
        <v>0</v>
      </c>
      <c r="FB45" s="31">
        <f t="shared" ca="1" si="197"/>
        <v>0</v>
      </c>
      <c r="FC45" s="31">
        <f t="shared" ca="1" si="198"/>
        <v>0</v>
      </c>
      <c r="FD45" s="31">
        <f t="shared" ca="1" si="199"/>
        <v>0</v>
      </c>
      <c r="FE45" s="31">
        <f t="shared" ca="1" si="200"/>
        <v>0</v>
      </c>
      <c r="FF45" s="31">
        <f t="shared" ca="1" si="201"/>
        <v>0</v>
      </c>
      <c r="FG45" s="31">
        <f t="shared" ca="1" si="202"/>
        <v>0</v>
      </c>
      <c r="FH45" s="31">
        <f t="shared" ca="1" si="203"/>
        <v>0</v>
      </c>
      <c r="FI45" s="31">
        <f t="shared" ca="1" si="204"/>
        <v>0</v>
      </c>
      <c r="FJ45" s="31">
        <f t="shared" ca="1" si="205"/>
        <v>0</v>
      </c>
      <c r="FK45" s="31">
        <f t="shared" ca="1" si="206"/>
        <v>0</v>
      </c>
      <c r="FL45" s="31">
        <f t="shared" ca="1" si="207"/>
        <v>0</v>
      </c>
      <c r="FM45" s="31">
        <f t="shared" ca="1" si="208"/>
        <v>0</v>
      </c>
      <c r="FN45" s="31">
        <f t="shared" ca="1" si="209"/>
        <v>0</v>
      </c>
      <c r="FO45" s="31">
        <f t="shared" ca="1" si="210"/>
        <v>0</v>
      </c>
      <c r="FP45" s="31">
        <f t="shared" ca="1" si="211"/>
        <v>0</v>
      </c>
      <c r="FQ45" s="31">
        <f t="shared" ca="1" si="212"/>
        <v>0</v>
      </c>
      <c r="FR45" s="31">
        <f t="shared" ca="1" si="213"/>
        <v>0</v>
      </c>
      <c r="FS45" s="31">
        <f t="shared" ca="1" si="214"/>
        <v>0</v>
      </c>
      <c r="FT45" s="31">
        <f t="shared" ca="1" si="215"/>
        <v>0</v>
      </c>
      <c r="FU45" s="31">
        <f t="shared" ca="1" si="216"/>
        <v>0</v>
      </c>
      <c r="FV45" s="31">
        <f t="shared" ca="1" si="217"/>
        <v>0</v>
      </c>
      <c r="FW45" s="31">
        <f t="shared" ca="1" si="218"/>
        <v>0</v>
      </c>
      <c r="FX45" s="31">
        <f t="shared" ca="1" si="219"/>
        <v>0</v>
      </c>
      <c r="FY45" s="31">
        <f t="shared" ca="1" si="220"/>
        <v>0</v>
      </c>
      <c r="FZ45" s="31">
        <f t="shared" ca="1" si="221"/>
        <v>0</v>
      </c>
      <c r="GA45" s="31">
        <f t="shared" ca="1" si="222"/>
        <v>0</v>
      </c>
      <c r="GB45" s="31">
        <f t="shared" ca="1" si="223"/>
        <v>0</v>
      </c>
      <c r="GC45" s="31">
        <f t="shared" ca="1" si="224"/>
        <v>0</v>
      </c>
      <c r="GD45" s="31">
        <f t="shared" ca="1" si="225"/>
        <v>0</v>
      </c>
      <c r="GE45" s="31">
        <f t="shared" si="226"/>
        <v>0</v>
      </c>
      <c r="GF45" s="31">
        <f t="shared" si="227"/>
        <v>0</v>
      </c>
      <c r="GG45" s="31">
        <f t="shared" si="228"/>
        <v>0</v>
      </c>
      <c r="GH45" s="31">
        <f t="shared" si="229"/>
        <v>0</v>
      </c>
      <c r="GI45" s="76"/>
      <c r="GJ45" s="77">
        <f t="shared" ca="1" si="230"/>
        <v>0</v>
      </c>
      <c r="GK45" s="14"/>
      <c r="GL45" s="14"/>
      <c r="GM45" s="14"/>
      <c r="GN45" s="14"/>
      <c r="GO45" s="14"/>
      <c r="GP45" s="14"/>
      <c r="GQ45" s="14"/>
      <c r="GR45" s="14"/>
      <c r="GS45" s="14"/>
    </row>
    <row r="46" spans="1:201" x14ac:dyDescent="0.2">
      <c r="A46" s="158" t="s">
        <v>56</v>
      </c>
      <c r="B46" s="46"/>
      <c r="C46" s="47"/>
      <c r="D46" s="57"/>
      <c r="E46" s="272">
        <f t="shared" si="0"/>
        <v>0</v>
      </c>
      <c r="F46" s="285">
        <f t="shared" si="1"/>
        <v>0</v>
      </c>
      <c r="G46" s="15" t="str">
        <f t="shared" si="231"/>
        <v/>
      </c>
      <c r="H46" s="83">
        <f t="shared" si="97"/>
        <v>0</v>
      </c>
      <c r="I46" s="202">
        <f t="shared" si="2"/>
        <v>0</v>
      </c>
      <c r="J46" s="251"/>
      <c r="K46" s="121"/>
      <c r="L46" s="323"/>
      <c r="M46" s="323"/>
      <c r="N46" s="520" t="s">
        <v>112</v>
      </c>
      <c r="O46" s="517"/>
      <c r="P46" s="518"/>
      <c r="Q46" s="245">
        <f>Q48</f>
        <v>0</v>
      </c>
      <c r="R46" s="88"/>
      <c r="S46" s="166"/>
      <c r="T46" s="85"/>
      <c r="U46" s="85"/>
      <c r="V46" s="85"/>
      <c r="W46" s="85"/>
      <c r="X46" s="85"/>
      <c r="Y46" s="85"/>
      <c r="Z46" s="211"/>
      <c r="AA46" s="85"/>
      <c r="AB46" s="211"/>
      <c r="AC46" s="211"/>
      <c r="AD46" s="211"/>
      <c r="AE46" s="166"/>
      <c r="AF46" s="85"/>
      <c r="AG46" s="85"/>
      <c r="AH46" s="91"/>
      <c r="AI46" s="91"/>
      <c r="AJ46" s="91"/>
      <c r="AK46" s="91"/>
      <c r="AL46" s="212"/>
      <c r="AM46" s="91"/>
      <c r="AN46" s="212"/>
      <c r="AO46" s="212"/>
      <c r="AP46" s="212"/>
      <c r="AQ46" s="88"/>
      <c r="AR46" s="235"/>
      <c r="AS46" s="221" t="s">
        <v>55</v>
      </c>
      <c r="AT46" s="54"/>
      <c r="AU46" s="254"/>
      <c r="AV46" s="259"/>
      <c r="AW46" s="38">
        <f t="shared" si="14"/>
        <v>0</v>
      </c>
      <c r="AX46" s="39">
        <f t="shared" si="15"/>
        <v>0</v>
      </c>
      <c r="AY46" s="224" t="s">
        <v>56</v>
      </c>
      <c r="AZ46" s="54"/>
      <c r="BA46" s="64"/>
      <c r="BB46" s="48"/>
      <c r="BC46" s="25">
        <f t="shared" si="16"/>
        <v>0</v>
      </c>
      <c r="BD46" s="40">
        <f t="shared" si="17"/>
        <v>0</v>
      </c>
      <c r="BE46" s="27" t="s">
        <v>57</v>
      </c>
      <c r="BF46" s="54"/>
      <c r="BG46" s="48"/>
      <c r="BH46" s="28">
        <f t="shared" si="18"/>
        <v>0</v>
      </c>
      <c r="BI46" s="29">
        <f t="shared" si="19"/>
        <v>0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17"/>
      <c r="DD46" s="30">
        <f t="shared" si="149"/>
        <v>0</v>
      </c>
      <c r="DE46" s="31">
        <f t="shared" si="150"/>
        <v>0</v>
      </c>
      <c r="DF46" s="31">
        <f t="shared" si="151"/>
        <v>0</v>
      </c>
      <c r="DG46" s="31">
        <f t="shared" si="152"/>
        <v>0</v>
      </c>
      <c r="DH46" s="31">
        <f t="shared" si="153"/>
        <v>0</v>
      </c>
      <c r="DI46" s="31">
        <f t="shared" si="154"/>
        <v>0</v>
      </c>
      <c r="DJ46" s="31">
        <f t="shared" si="155"/>
        <v>0</v>
      </c>
      <c r="DK46" s="31">
        <f t="shared" si="156"/>
        <v>0</v>
      </c>
      <c r="DL46" s="31">
        <f t="shared" si="157"/>
        <v>0</v>
      </c>
      <c r="DM46" s="31">
        <f t="shared" si="158"/>
        <v>0</v>
      </c>
      <c r="DN46" s="31">
        <f t="shared" si="159"/>
        <v>0</v>
      </c>
      <c r="DO46" s="31">
        <f t="shared" si="160"/>
        <v>0</v>
      </c>
      <c r="DP46" s="31">
        <f t="shared" si="161"/>
        <v>0</v>
      </c>
      <c r="DQ46" s="31">
        <f t="shared" si="162"/>
        <v>0</v>
      </c>
      <c r="DR46" s="31">
        <f t="shared" si="163"/>
        <v>0</v>
      </c>
      <c r="DS46" s="31">
        <f t="shared" si="164"/>
        <v>0</v>
      </c>
      <c r="DT46" s="31">
        <f t="shared" si="165"/>
        <v>0</v>
      </c>
      <c r="DU46" s="31">
        <f t="shared" si="166"/>
        <v>0</v>
      </c>
      <c r="DV46" s="31">
        <f t="shared" si="167"/>
        <v>0</v>
      </c>
      <c r="DW46" s="31">
        <f t="shared" si="168"/>
        <v>0</v>
      </c>
      <c r="DX46" s="31">
        <f t="shared" si="169"/>
        <v>0</v>
      </c>
      <c r="DY46" s="31">
        <f t="shared" si="170"/>
        <v>0</v>
      </c>
      <c r="DZ46" s="31">
        <f t="shared" si="171"/>
        <v>0</v>
      </c>
      <c r="EA46" s="31">
        <f t="shared" si="172"/>
        <v>0</v>
      </c>
      <c r="EB46" s="31">
        <f t="shared" si="173"/>
        <v>0</v>
      </c>
      <c r="EC46" s="31">
        <f t="shared" si="174"/>
        <v>0</v>
      </c>
      <c r="ED46" s="31">
        <f t="shared" si="175"/>
        <v>0</v>
      </c>
      <c r="EE46" s="31">
        <f t="shared" si="176"/>
        <v>0</v>
      </c>
      <c r="EF46" s="31">
        <f t="shared" si="177"/>
        <v>0</v>
      </c>
      <c r="EG46" s="31">
        <f t="shared" si="178"/>
        <v>0</v>
      </c>
      <c r="EH46" s="31">
        <f t="shared" si="179"/>
        <v>0</v>
      </c>
      <c r="EI46" s="31">
        <f t="shared" si="180"/>
        <v>0</v>
      </c>
      <c r="EJ46" s="31">
        <f t="shared" si="181"/>
        <v>0</v>
      </c>
      <c r="EK46" s="31">
        <f t="shared" si="182"/>
        <v>0</v>
      </c>
      <c r="EL46" s="31">
        <f t="shared" si="183"/>
        <v>0</v>
      </c>
      <c r="EM46" s="31">
        <f t="shared" si="184"/>
        <v>0</v>
      </c>
      <c r="EN46" s="31">
        <f t="shared" si="185"/>
        <v>0</v>
      </c>
      <c r="EO46" s="31">
        <f t="shared" si="186"/>
        <v>0</v>
      </c>
      <c r="EP46" s="31">
        <f t="shared" si="187"/>
        <v>0</v>
      </c>
      <c r="EQ46" s="31">
        <f t="shared" si="188"/>
        <v>0</v>
      </c>
      <c r="ER46" s="76"/>
      <c r="ES46" s="77">
        <f t="shared" si="189"/>
        <v>0</v>
      </c>
      <c r="ET46" s="14"/>
      <c r="EU46" s="30">
        <f t="shared" si="190"/>
        <v>0</v>
      </c>
      <c r="EV46" s="31">
        <f t="shared" ca="1" si="191"/>
        <v>0</v>
      </c>
      <c r="EW46" s="31">
        <f t="shared" ca="1" si="192"/>
        <v>0</v>
      </c>
      <c r="EX46" s="31">
        <f t="shared" ca="1" si="193"/>
        <v>0</v>
      </c>
      <c r="EY46" s="31">
        <f t="shared" ca="1" si="194"/>
        <v>0</v>
      </c>
      <c r="EZ46" s="31">
        <f t="shared" ca="1" si="195"/>
        <v>0</v>
      </c>
      <c r="FA46" s="31">
        <f t="shared" ca="1" si="196"/>
        <v>0</v>
      </c>
      <c r="FB46" s="31">
        <f t="shared" ca="1" si="197"/>
        <v>0</v>
      </c>
      <c r="FC46" s="31">
        <f t="shared" ca="1" si="198"/>
        <v>0</v>
      </c>
      <c r="FD46" s="31">
        <f t="shared" ca="1" si="199"/>
        <v>0</v>
      </c>
      <c r="FE46" s="31">
        <f t="shared" ca="1" si="200"/>
        <v>0</v>
      </c>
      <c r="FF46" s="31">
        <f t="shared" ca="1" si="201"/>
        <v>0</v>
      </c>
      <c r="FG46" s="31">
        <f t="shared" ca="1" si="202"/>
        <v>0</v>
      </c>
      <c r="FH46" s="31">
        <f t="shared" ca="1" si="203"/>
        <v>0</v>
      </c>
      <c r="FI46" s="31">
        <f t="shared" ca="1" si="204"/>
        <v>0</v>
      </c>
      <c r="FJ46" s="31">
        <f t="shared" ca="1" si="205"/>
        <v>0</v>
      </c>
      <c r="FK46" s="31">
        <f t="shared" ca="1" si="206"/>
        <v>0</v>
      </c>
      <c r="FL46" s="31">
        <f t="shared" ca="1" si="207"/>
        <v>0</v>
      </c>
      <c r="FM46" s="31">
        <f t="shared" ca="1" si="208"/>
        <v>0</v>
      </c>
      <c r="FN46" s="31">
        <f t="shared" ca="1" si="209"/>
        <v>0</v>
      </c>
      <c r="FO46" s="31">
        <f t="shared" ca="1" si="210"/>
        <v>0</v>
      </c>
      <c r="FP46" s="31">
        <f t="shared" ca="1" si="211"/>
        <v>0</v>
      </c>
      <c r="FQ46" s="31">
        <f t="shared" ca="1" si="212"/>
        <v>0</v>
      </c>
      <c r="FR46" s="31">
        <f t="shared" ca="1" si="213"/>
        <v>0</v>
      </c>
      <c r="FS46" s="31">
        <f t="shared" ca="1" si="214"/>
        <v>0</v>
      </c>
      <c r="FT46" s="31">
        <f t="shared" ca="1" si="215"/>
        <v>0</v>
      </c>
      <c r="FU46" s="31">
        <f t="shared" ca="1" si="216"/>
        <v>0</v>
      </c>
      <c r="FV46" s="31">
        <f t="shared" ca="1" si="217"/>
        <v>0</v>
      </c>
      <c r="FW46" s="31">
        <f t="shared" ca="1" si="218"/>
        <v>0</v>
      </c>
      <c r="FX46" s="31">
        <f t="shared" ca="1" si="219"/>
        <v>0</v>
      </c>
      <c r="FY46" s="31">
        <f t="shared" ca="1" si="220"/>
        <v>0</v>
      </c>
      <c r="FZ46" s="31">
        <f t="shared" ca="1" si="221"/>
        <v>0</v>
      </c>
      <c r="GA46" s="31">
        <f t="shared" ca="1" si="222"/>
        <v>0</v>
      </c>
      <c r="GB46" s="31">
        <f t="shared" ca="1" si="223"/>
        <v>0</v>
      </c>
      <c r="GC46" s="31">
        <f t="shared" ca="1" si="224"/>
        <v>0</v>
      </c>
      <c r="GD46" s="31">
        <f t="shared" ca="1" si="225"/>
        <v>0</v>
      </c>
      <c r="GE46" s="31">
        <f t="shared" si="226"/>
        <v>0</v>
      </c>
      <c r="GF46" s="31">
        <f t="shared" si="227"/>
        <v>0</v>
      </c>
      <c r="GG46" s="31">
        <f t="shared" si="228"/>
        <v>0</v>
      </c>
      <c r="GH46" s="31">
        <f t="shared" si="229"/>
        <v>0</v>
      </c>
      <c r="GI46" s="76"/>
      <c r="GJ46" s="77">
        <f t="shared" ca="1" si="230"/>
        <v>0</v>
      </c>
      <c r="GK46" s="14"/>
      <c r="GL46" s="14"/>
      <c r="GM46" s="14"/>
      <c r="GN46" s="14"/>
      <c r="GO46" s="14"/>
      <c r="GP46" s="14"/>
      <c r="GQ46" s="14"/>
      <c r="GR46" s="14"/>
      <c r="GS46" s="14"/>
    </row>
    <row r="47" spans="1:201" x14ac:dyDescent="0.2">
      <c r="A47" s="158" t="s">
        <v>56</v>
      </c>
      <c r="B47" s="46"/>
      <c r="C47" s="47"/>
      <c r="D47" s="57"/>
      <c r="E47" s="272">
        <f t="shared" si="0"/>
        <v>0</v>
      </c>
      <c r="F47" s="285">
        <f t="shared" si="1"/>
        <v>0</v>
      </c>
      <c r="G47" s="15" t="str">
        <f t="shared" si="231"/>
        <v/>
      </c>
      <c r="H47" s="83">
        <f t="shared" si="97"/>
        <v>0</v>
      </c>
      <c r="I47" s="202">
        <f t="shared" si="2"/>
        <v>0</v>
      </c>
      <c r="J47" s="252" t="str">
        <f t="shared" ref="J47" si="244">IFERROR(D46/D47,"")</f>
        <v/>
      </c>
      <c r="K47" s="262" t="str">
        <f t="shared" ref="K47" si="245">IFERROR(G46/G47,"")</f>
        <v/>
      </c>
      <c r="L47" s="324" t="str">
        <f t="shared" si="234"/>
        <v/>
      </c>
      <c r="M47" s="337">
        <f t="shared" ref="M47" si="246">I47+I46</f>
        <v>0</v>
      </c>
      <c r="N47" s="521" t="s">
        <v>113</v>
      </c>
      <c r="O47" s="517"/>
      <c r="P47" s="518"/>
      <c r="Q47" s="245">
        <f>Q46</f>
        <v>0</v>
      </c>
      <c r="R47" s="88"/>
      <c r="V47" s="291"/>
      <c r="W47" s="291"/>
      <c r="X47" s="85"/>
      <c r="Y47" s="85"/>
      <c r="Z47" s="211"/>
      <c r="AA47" s="85"/>
      <c r="AB47" s="211"/>
      <c r="AC47" s="211"/>
      <c r="AD47" s="211"/>
      <c r="AE47" s="166"/>
      <c r="AF47" s="85"/>
      <c r="AG47" s="85"/>
      <c r="AH47" s="91"/>
      <c r="AI47" s="91"/>
      <c r="AJ47" s="91"/>
      <c r="AK47" s="91"/>
      <c r="AL47" s="212"/>
      <c r="AM47" s="91"/>
      <c r="AN47" s="212"/>
      <c r="AO47" s="212"/>
      <c r="AP47" s="212"/>
      <c r="AQ47" s="88"/>
      <c r="AR47" s="235"/>
      <c r="AS47" s="221" t="s">
        <v>55</v>
      </c>
      <c r="AT47" s="54"/>
      <c r="AU47" s="254"/>
      <c r="AV47" s="259"/>
      <c r="AW47" s="38">
        <f t="shared" si="14"/>
        <v>0</v>
      </c>
      <c r="AX47" s="39">
        <f t="shared" si="15"/>
        <v>0</v>
      </c>
      <c r="AY47" s="224" t="s">
        <v>56</v>
      </c>
      <c r="AZ47" s="54"/>
      <c r="BA47" s="64"/>
      <c r="BB47" s="48"/>
      <c r="BC47" s="25">
        <f t="shared" si="16"/>
        <v>0</v>
      </c>
      <c r="BD47" s="40">
        <f t="shared" si="17"/>
        <v>0</v>
      </c>
      <c r="BE47" s="27" t="s">
        <v>57</v>
      </c>
      <c r="BF47" s="54"/>
      <c r="BG47" s="48"/>
      <c r="BH47" s="28">
        <f t="shared" si="18"/>
        <v>0</v>
      </c>
      <c r="BI47" s="29">
        <f t="shared" si="19"/>
        <v>0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17"/>
      <c r="DD47" s="30">
        <f t="shared" si="149"/>
        <v>0</v>
      </c>
      <c r="DE47" s="31">
        <f t="shared" si="150"/>
        <v>0</v>
      </c>
      <c r="DF47" s="31">
        <f t="shared" si="151"/>
        <v>0</v>
      </c>
      <c r="DG47" s="31">
        <f t="shared" si="152"/>
        <v>0</v>
      </c>
      <c r="DH47" s="31">
        <f t="shared" si="153"/>
        <v>0</v>
      </c>
      <c r="DI47" s="31">
        <f t="shared" si="154"/>
        <v>0</v>
      </c>
      <c r="DJ47" s="31">
        <f t="shared" si="155"/>
        <v>0</v>
      </c>
      <c r="DK47" s="31">
        <f t="shared" si="156"/>
        <v>0</v>
      </c>
      <c r="DL47" s="31">
        <f t="shared" si="157"/>
        <v>0</v>
      </c>
      <c r="DM47" s="31">
        <f t="shared" si="158"/>
        <v>0</v>
      </c>
      <c r="DN47" s="31">
        <f t="shared" si="159"/>
        <v>0</v>
      </c>
      <c r="DO47" s="31">
        <f t="shared" si="160"/>
        <v>0</v>
      </c>
      <c r="DP47" s="31">
        <f t="shared" si="161"/>
        <v>0</v>
      </c>
      <c r="DQ47" s="31">
        <f t="shared" si="162"/>
        <v>0</v>
      </c>
      <c r="DR47" s="31">
        <f t="shared" si="163"/>
        <v>0</v>
      </c>
      <c r="DS47" s="31">
        <f t="shared" si="164"/>
        <v>0</v>
      </c>
      <c r="DT47" s="31">
        <f t="shared" si="165"/>
        <v>0</v>
      </c>
      <c r="DU47" s="31">
        <f t="shared" si="166"/>
        <v>0</v>
      </c>
      <c r="DV47" s="31">
        <f t="shared" si="167"/>
        <v>0</v>
      </c>
      <c r="DW47" s="31">
        <f t="shared" si="168"/>
        <v>0</v>
      </c>
      <c r="DX47" s="31">
        <f t="shared" si="169"/>
        <v>0</v>
      </c>
      <c r="DY47" s="31">
        <f t="shared" si="170"/>
        <v>0</v>
      </c>
      <c r="DZ47" s="31">
        <f t="shared" si="171"/>
        <v>0</v>
      </c>
      <c r="EA47" s="31">
        <f t="shared" si="172"/>
        <v>0</v>
      </c>
      <c r="EB47" s="31">
        <f t="shared" si="173"/>
        <v>0</v>
      </c>
      <c r="EC47" s="31">
        <f t="shared" si="174"/>
        <v>0</v>
      </c>
      <c r="ED47" s="31">
        <f t="shared" si="175"/>
        <v>0</v>
      </c>
      <c r="EE47" s="31">
        <f t="shared" si="176"/>
        <v>0</v>
      </c>
      <c r="EF47" s="31">
        <f t="shared" si="177"/>
        <v>0</v>
      </c>
      <c r="EG47" s="31">
        <f t="shared" si="178"/>
        <v>0</v>
      </c>
      <c r="EH47" s="31">
        <f t="shared" si="179"/>
        <v>0</v>
      </c>
      <c r="EI47" s="31">
        <f t="shared" si="180"/>
        <v>0</v>
      </c>
      <c r="EJ47" s="31">
        <f t="shared" si="181"/>
        <v>0</v>
      </c>
      <c r="EK47" s="31">
        <f t="shared" si="182"/>
        <v>0</v>
      </c>
      <c r="EL47" s="31">
        <f t="shared" si="183"/>
        <v>0</v>
      </c>
      <c r="EM47" s="31">
        <f t="shared" si="184"/>
        <v>0</v>
      </c>
      <c r="EN47" s="31">
        <f t="shared" si="185"/>
        <v>0</v>
      </c>
      <c r="EO47" s="31">
        <f t="shared" si="186"/>
        <v>0</v>
      </c>
      <c r="EP47" s="31">
        <f t="shared" si="187"/>
        <v>0</v>
      </c>
      <c r="EQ47" s="31">
        <f t="shared" si="188"/>
        <v>0</v>
      </c>
      <c r="ER47" s="76"/>
      <c r="ES47" s="77">
        <f t="shared" si="189"/>
        <v>0</v>
      </c>
      <c r="ET47" s="14"/>
      <c r="EU47" s="30">
        <f t="shared" si="190"/>
        <v>0</v>
      </c>
      <c r="EV47" s="31">
        <f t="shared" ca="1" si="191"/>
        <v>0</v>
      </c>
      <c r="EW47" s="31">
        <f t="shared" ca="1" si="192"/>
        <v>0</v>
      </c>
      <c r="EX47" s="31">
        <f t="shared" ca="1" si="193"/>
        <v>0</v>
      </c>
      <c r="EY47" s="31">
        <f t="shared" ca="1" si="194"/>
        <v>0</v>
      </c>
      <c r="EZ47" s="31">
        <f t="shared" ca="1" si="195"/>
        <v>0</v>
      </c>
      <c r="FA47" s="31">
        <f t="shared" ca="1" si="196"/>
        <v>0</v>
      </c>
      <c r="FB47" s="31">
        <f t="shared" ca="1" si="197"/>
        <v>0</v>
      </c>
      <c r="FC47" s="31">
        <f t="shared" ca="1" si="198"/>
        <v>0</v>
      </c>
      <c r="FD47" s="31">
        <f t="shared" ca="1" si="199"/>
        <v>0</v>
      </c>
      <c r="FE47" s="31">
        <f t="shared" ca="1" si="200"/>
        <v>0</v>
      </c>
      <c r="FF47" s="31">
        <f t="shared" ca="1" si="201"/>
        <v>0</v>
      </c>
      <c r="FG47" s="31">
        <f t="shared" ca="1" si="202"/>
        <v>0</v>
      </c>
      <c r="FH47" s="31">
        <f t="shared" ca="1" si="203"/>
        <v>0</v>
      </c>
      <c r="FI47" s="31">
        <f t="shared" ca="1" si="204"/>
        <v>0</v>
      </c>
      <c r="FJ47" s="31">
        <f t="shared" ca="1" si="205"/>
        <v>0</v>
      </c>
      <c r="FK47" s="31">
        <f t="shared" ca="1" si="206"/>
        <v>0</v>
      </c>
      <c r="FL47" s="31">
        <f t="shared" ca="1" si="207"/>
        <v>0</v>
      </c>
      <c r="FM47" s="31">
        <f t="shared" ca="1" si="208"/>
        <v>0</v>
      </c>
      <c r="FN47" s="31">
        <f t="shared" ca="1" si="209"/>
        <v>0</v>
      </c>
      <c r="FO47" s="31">
        <f t="shared" ca="1" si="210"/>
        <v>0</v>
      </c>
      <c r="FP47" s="31">
        <f t="shared" ca="1" si="211"/>
        <v>0</v>
      </c>
      <c r="FQ47" s="31">
        <f t="shared" ca="1" si="212"/>
        <v>0</v>
      </c>
      <c r="FR47" s="31">
        <f t="shared" ca="1" si="213"/>
        <v>0</v>
      </c>
      <c r="FS47" s="31">
        <f t="shared" ca="1" si="214"/>
        <v>0</v>
      </c>
      <c r="FT47" s="31">
        <f t="shared" ca="1" si="215"/>
        <v>0</v>
      </c>
      <c r="FU47" s="31">
        <f t="shared" ca="1" si="216"/>
        <v>0</v>
      </c>
      <c r="FV47" s="31">
        <f t="shared" ca="1" si="217"/>
        <v>0</v>
      </c>
      <c r="FW47" s="31">
        <f t="shared" ca="1" si="218"/>
        <v>0</v>
      </c>
      <c r="FX47" s="31">
        <f t="shared" ca="1" si="219"/>
        <v>0</v>
      </c>
      <c r="FY47" s="31">
        <f t="shared" ca="1" si="220"/>
        <v>0</v>
      </c>
      <c r="FZ47" s="31">
        <f t="shared" ca="1" si="221"/>
        <v>0</v>
      </c>
      <c r="GA47" s="31">
        <f t="shared" ca="1" si="222"/>
        <v>0</v>
      </c>
      <c r="GB47" s="31">
        <f t="shared" ca="1" si="223"/>
        <v>0</v>
      </c>
      <c r="GC47" s="31">
        <f t="shared" ca="1" si="224"/>
        <v>0</v>
      </c>
      <c r="GD47" s="31">
        <f t="shared" ca="1" si="225"/>
        <v>0</v>
      </c>
      <c r="GE47" s="31">
        <f t="shared" si="226"/>
        <v>0</v>
      </c>
      <c r="GF47" s="31">
        <f t="shared" si="227"/>
        <v>0</v>
      </c>
      <c r="GG47" s="31">
        <f t="shared" si="228"/>
        <v>0</v>
      </c>
      <c r="GH47" s="31">
        <f t="shared" si="229"/>
        <v>0</v>
      </c>
      <c r="GI47" s="76"/>
      <c r="GJ47" s="77">
        <f t="shared" ca="1" si="230"/>
        <v>0</v>
      </c>
      <c r="GK47" s="14"/>
      <c r="GL47" s="14"/>
      <c r="GM47" s="14"/>
      <c r="GN47" s="14"/>
      <c r="GO47" s="14"/>
      <c r="GP47" s="14"/>
      <c r="GQ47" s="14"/>
      <c r="GR47" s="14"/>
      <c r="GS47" s="14"/>
    </row>
    <row r="48" spans="1:201" x14ac:dyDescent="0.2">
      <c r="A48" s="158" t="s">
        <v>56</v>
      </c>
      <c r="B48" s="46"/>
      <c r="C48" s="47"/>
      <c r="D48" s="57"/>
      <c r="E48" s="272">
        <f t="shared" si="0"/>
        <v>0</v>
      </c>
      <c r="F48" s="285">
        <f t="shared" si="1"/>
        <v>0</v>
      </c>
      <c r="G48" s="15" t="str">
        <f t="shared" si="231"/>
        <v/>
      </c>
      <c r="H48" s="83">
        <f t="shared" si="97"/>
        <v>0</v>
      </c>
      <c r="I48" s="202">
        <f t="shared" si="2"/>
        <v>0</v>
      </c>
      <c r="J48" s="251"/>
      <c r="K48" s="121"/>
      <c r="L48" s="323"/>
      <c r="M48" s="323"/>
      <c r="N48" s="516" t="s">
        <v>114</v>
      </c>
      <c r="O48" s="517"/>
      <c r="P48" s="518"/>
      <c r="Q48" s="245">
        <f>VLOOKUP(CONCATENATE($V$2," días"),HomeBroker!$R$2:$Y$100,3,0)</f>
        <v>0</v>
      </c>
      <c r="R48" s="19"/>
      <c r="X48" s="85"/>
      <c r="Y48" s="85"/>
      <c r="Z48" s="211"/>
      <c r="AA48" s="85"/>
      <c r="AB48" s="211"/>
      <c r="AC48" s="211"/>
      <c r="AD48" s="211"/>
      <c r="AE48" s="166"/>
      <c r="AF48" s="85"/>
      <c r="AG48" s="85"/>
      <c r="AH48" s="91"/>
      <c r="AI48" s="91"/>
      <c r="AJ48" s="91"/>
      <c r="AK48" s="91"/>
      <c r="AL48" s="212"/>
      <c r="AM48" s="91"/>
      <c r="AN48" s="212"/>
      <c r="AO48" s="212"/>
      <c r="AP48" s="212"/>
      <c r="AQ48" s="88"/>
      <c r="AR48" s="235"/>
      <c r="AS48" s="221" t="s">
        <v>55</v>
      </c>
      <c r="AT48" s="54"/>
      <c r="AU48" s="254"/>
      <c r="AV48" s="259"/>
      <c r="AW48" s="38">
        <f t="shared" si="14"/>
        <v>0</v>
      </c>
      <c r="AX48" s="39">
        <f t="shared" si="15"/>
        <v>0</v>
      </c>
      <c r="AY48" s="224" t="s">
        <v>56</v>
      </c>
      <c r="AZ48" s="54"/>
      <c r="BA48" s="64"/>
      <c r="BB48" s="48"/>
      <c r="BC48" s="25">
        <f t="shared" si="16"/>
        <v>0</v>
      </c>
      <c r="BD48" s="40">
        <f t="shared" si="17"/>
        <v>0</v>
      </c>
      <c r="BE48" s="27" t="s">
        <v>57</v>
      </c>
      <c r="BF48" s="54"/>
      <c r="BG48" s="48"/>
      <c r="BH48" s="28">
        <f t="shared" si="18"/>
        <v>0</v>
      </c>
      <c r="BI48" s="29">
        <f t="shared" si="19"/>
        <v>0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17"/>
      <c r="DD48" s="30">
        <f t="shared" si="149"/>
        <v>0</v>
      </c>
      <c r="DE48" s="31">
        <f t="shared" si="150"/>
        <v>0</v>
      </c>
      <c r="DF48" s="31">
        <f t="shared" si="151"/>
        <v>0</v>
      </c>
      <c r="DG48" s="31">
        <f t="shared" si="152"/>
        <v>0</v>
      </c>
      <c r="DH48" s="31">
        <f t="shared" si="153"/>
        <v>0</v>
      </c>
      <c r="DI48" s="31">
        <f t="shared" si="154"/>
        <v>0</v>
      </c>
      <c r="DJ48" s="31">
        <f t="shared" si="155"/>
        <v>0</v>
      </c>
      <c r="DK48" s="31">
        <f t="shared" si="156"/>
        <v>0</v>
      </c>
      <c r="DL48" s="31">
        <f t="shared" si="157"/>
        <v>0</v>
      </c>
      <c r="DM48" s="31">
        <f t="shared" si="158"/>
        <v>0</v>
      </c>
      <c r="DN48" s="31">
        <f t="shared" si="159"/>
        <v>0</v>
      </c>
      <c r="DO48" s="31">
        <f t="shared" si="160"/>
        <v>0</v>
      </c>
      <c r="DP48" s="31">
        <f t="shared" si="161"/>
        <v>0</v>
      </c>
      <c r="DQ48" s="31">
        <f t="shared" si="162"/>
        <v>0</v>
      </c>
      <c r="DR48" s="31">
        <f t="shared" si="163"/>
        <v>0</v>
      </c>
      <c r="DS48" s="31">
        <f t="shared" si="164"/>
        <v>0</v>
      </c>
      <c r="DT48" s="31">
        <f t="shared" si="165"/>
        <v>0</v>
      </c>
      <c r="DU48" s="31">
        <f t="shared" si="166"/>
        <v>0</v>
      </c>
      <c r="DV48" s="31">
        <f t="shared" si="167"/>
        <v>0</v>
      </c>
      <c r="DW48" s="31">
        <f t="shared" si="168"/>
        <v>0</v>
      </c>
      <c r="DX48" s="31">
        <f t="shared" si="169"/>
        <v>0</v>
      </c>
      <c r="DY48" s="31">
        <f t="shared" si="170"/>
        <v>0</v>
      </c>
      <c r="DZ48" s="31">
        <f t="shared" si="171"/>
        <v>0</v>
      </c>
      <c r="EA48" s="31">
        <f t="shared" si="172"/>
        <v>0</v>
      </c>
      <c r="EB48" s="31">
        <f t="shared" si="173"/>
        <v>0</v>
      </c>
      <c r="EC48" s="31">
        <f t="shared" si="174"/>
        <v>0</v>
      </c>
      <c r="ED48" s="31">
        <f t="shared" si="175"/>
        <v>0</v>
      </c>
      <c r="EE48" s="31">
        <f t="shared" si="176"/>
        <v>0</v>
      </c>
      <c r="EF48" s="31">
        <f t="shared" si="177"/>
        <v>0</v>
      </c>
      <c r="EG48" s="31">
        <f t="shared" si="178"/>
        <v>0</v>
      </c>
      <c r="EH48" s="31">
        <f t="shared" si="179"/>
        <v>0</v>
      </c>
      <c r="EI48" s="31">
        <f t="shared" si="180"/>
        <v>0</v>
      </c>
      <c r="EJ48" s="31">
        <f t="shared" si="181"/>
        <v>0</v>
      </c>
      <c r="EK48" s="31">
        <f t="shared" si="182"/>
        <v>0</v>
      </c>
      <c r="EL48" s="31">
        <f t="shared" si="183"/>
        <v>0</v>
      </c>
      <c r="EM48" s="31">
        <f t="shared" si="184"/>
        <v>0</v>
      </c>
      <c r="EN48" s="31">
        <f t="shared" si="185"/>
        <v>0</v>
      </c>
      <c r="EO48" s="31">
        <f t="shared" si="186"/>
        <v>0</v>
      </c>
      <c r="EP48" s="31">
        <f t="shared" si="187"/>
        <v>0</v>
      </c>
      <c r="EQ48" s="31">
        <f t="shared" si="188"/>
        <v>0</v>
      </c>
      <c r="ER48" s="76"/>
      <c r="ES48" s="77">
        <f t="shared" si="189"/>
        <v>0</v>
      </c>
      <c r="ET48" s="14"/>
      <c r="EU48" s="30">
        <f t="shared" si="190"/>
        <v>0</v>
      </c>
      <c r="EV48" s="31">
        <f t="shared" ca="1" si="191"/>
        <v>0</v>
      </c>
      <c r="EW48" s="31">
        <f t="shared" ca="1" si="192"/>
        <v>0</v>
      </c>
      <c r="EX48" s="31">
        <f t="shared" ca="1" si="193"/>
        <v>0</v>
      </c>
      <c r="EY48" s="31">
        <f t="shared" ca="1" si="194"/>
        <v>0</v>
      </c>
      <c r="EZ48" s="31">
        <f t="shared" ca="1" si="195"/>
        <v>0</v>
      </c>
      <c r="FA48" s="31">
        <f t="shared" ca="1" si="196"/>
        <v>0</v>
      </c>
      <c r="FB48" s="31">
        <f t="shared" ca="1" si="197"/>
        <v>0</v>
      </c>
      <c r="FC48" s="31">
        <f t="shared" ca="1" si="198"/>
        <v>0</v>
      </c>
      <c r="FD48" s="31">
        <f t="shared" ca="1" si="199"/>
        <v>0</v>
      </c>
      <c r="FE48" s="31">
        <f t="shared" ca="1" si="200"/>
        <v>0</v>
      </c>
      <c r="FF48" s="31">
        <f t="shared" ca="1" si="201"/>
        <v>0</v>
      </c>
      <c r="FG48" s="31">
        <f t="shared" ca="1" si="202"/>
        <v>0</v>
      </c>
      <c r="FH48" s="31">
        <f t="shared" ca="1" si="203"/>
        <v>0</v>
      </c>
      <c r="FI48" s="31">
        <f t="shared" ca="1" si="204"/>
        <v>0</v>
      </c>
      <c r="FJ48" s="31">
        <f t="shared" ca="1" si="205"/>
        <v>0</v>
      </c>
      <c r="FK48" s="31">
        <f t="shared" ca="1" si="206"/>
        <v>0</v>
      </c>
      <c r="FL48" s="31">
        <f t="shared" ca="1" si="207"/>
        <v>0</v>
      </c>
      <c r="FM48" s="31">
        <f t="shared" ca="1" si="208"/>
        <v>0</v>
      </c>
      <c r="FN48" s="31">
        <f t="shared" ca="1" si="209"/>
        <v>0</v>
      </c>
      <c r="FO48" s="31">
        <f t="shared" ca="1" si="210"/>
        <v>0</v>
      </c>
      <c r="FP48" s="31">
        <f t="shared" ca="1" si="211"/>
        <v>0</v>
      </c>
      <c r="FQ48" s="31">
        <f t="shared" ca="1" si="212"/>
        <v>0</v>
      </c>
      <c r="FR48" s="31">
        <f t="shared" ca="1" si="213"/>
        <v>0</v>
      </c>
      <c r="FS48" s="31">
        <f t="shared" ca="1" si="214"/>
        <v>0</v>
      </c>
      <c r="FT48" s="31">
        <f t="shared" ca="1" si="215"/>
        <v>0</v>
      </c>
      <c r="FU48" s="31">
        <f t="shared" ca="1" si="216"/>
        <v>0</v>
      </c>
      <c r="FV48" s="31">
        <f t="shared" ca="1" si="217"/>
        <v>0</v>
      </c>
      <c r="FW48" s="31">
        <f t="shared" ca="1" si="218"/>
        <v>0</v>
      </c>
      <c r="FX48" s="31">
        <f t="shared" ca="1" si="219"/>
        <v>0</v>
      </c>
      <c r="FY48" s="31">
        <f t="shared" ca="1" si="220"/>
        <v>0</v>
      </c>
      <c r="FZ48" s="31">
        <f t="shared" ca="1" si="221"/>
        <v>0</v>
      </c>
      <c r="GA48" s="31">
        <f t="shared" ca="1" si="222"/>
        <v>0</v>
      </c>
      <c r="GB48" s="31">
        <f t="shared" ca="1" si="223"/>
        <v>0</v>
      </c>
      <c r="GC48" s="31">
        <f t="shared" ca="1" si="224"/>
        <v>0</v>
      </c>
      <c r="GD48" s="31">
        <f t="shared" ca="1" si="225"/>
        <v>0</v>
      </c>
      <c r="GE48" s="31">
        <f t="shared" si="226"/>
        <v>0</v>
      </c>
      <c r="GF48" s="31">
        <f t="shared" si="227"/>
        <v>0</v>
      </c>
      <c r="GG48" s="31">
        <f t="shared" si="228"/>
        <v>0</v>
      </c>
      <c r="GH48" s="31">
        <f t="shared" si="229"/>
        <v>0</v>
      </c>
      <c r="GI48" s="76"/>
      <c r="GJ48" s="77">
        <f t="shared" ca="1" si="230"/>
        <v>0</v>
      </c>
      <c r="GK48" s="14"/>
      <c r="GL48" s="14"/>
      <c r="GM48" s="14"/>
      <c r="GN48" s="14"/>
      <c r="GO48" s="14"/>
      <c r="GP48" s="14"/>
      <c r="GQ48" s="14"/>
      <c r="GR48" s="14"/>
      <c r="GS48" s="14"/>
    </row>
    <row r="49" spans="1:201" x14ac:dyDescent="0.2">
      <c r="A49" s="158" t="s">
        <v>56</v>
      </c>
      <c r="B49" s="46"/>
      <c r="C49" s="47"/>
      <c r="D49" s="57"/>
      <c r="E49" s="272">
        <f t="shared" si="0"/>
        <v>0</v>
      </c>
      <c r="F49" s="285">
        <f t="shared" si="1"/>
        <v>0</v>
      </c>
      <c r="G49" s="15" t="str">
        <f t="shared" si="231"/>
        <v/>
      </c>
      <c r="H49" s="83">
        <f t="shared" si="97"/>
        <v>0</v>
      </c>
      <c r="I49" s="202">
        <f t="shared" si="2"/>
        <v>0</v>
      </c>
      <c r="J49" s="252" t="str">
        <f t="shared" ref="J49" si="247">IFERROR(D48/D49,"")</f>
        <v/>
      </c>
      <c r="K49" s="262" t="str">
        <f t="shared" ref="K49" si="248">IFERROR(G48/G49,"")</f>
        <v/>
      </c>
      <c r="L49" s="324" t="str">
        <f t="shared" si="234"/>
        <v/>
      </c>
      <c r="M49" s="337">
        <f t="shared" ref="M49" si="249">I49+I48</f>
        <v>0</v>
      </c>
      <c r="N49" s="526" t="s">
        <v>115</v>
      </c>
      <c r="O49" s="517"/>
      <c r="P49" s="518"/>
      <c r="Q49" s="92">
        <v>44792</v>
      </c>
      <c r="R49" s="19"/>
      <c r="X49" s="85"/>
      <c r="Y49" s="85"/>
      <c r="Z49" s="211"/>
      <c r="AA49" s="85"/>
      <c r="AB49" s="211"/>
      <c r="AC49" s="211"/>
      <c r="AD49" s="211"/>
      <c r="AE49" s="166"/>
      <c r="AF49" s="85"/>
      <c r="AG49" s="85"/>
      <c r="AH49" s="91"/>
      <c r="AI49" s="91"/>
      <c r="AJ49" s="91"/>
      <c r="AK49" s="91"/>
      <c r="AL49" s="212"/>
      <c r="AM49" s="91"/>
      <c r="AN49" s="212"/>
      <c r="AO49" s="212"/>
      <c r="AP49" s="212"/>
      <c r="AQ49" s="88"/>
      <c r="AR49" s="235"/>
      <c r="AS49" s="221" t="s">
        <v>55</v>
      </c>
      <c r="AT49" s="54"/>
      <c r="AU49" s="254"/>
      <c r="AV49" s="259"/>
      <c r="AW49" s="38">
        <f t="shared" si="14"/>
        <v>0</v>
      </c>
      <c r="AX49" s="39">
        <f t="shared" si="15"/>
        <v>0</v>
      </c>
      <c r="AY49" s="224" t="s">
        <v>56</v>
      </c>
      <c r="AZ49" s="54"/>
      <c r="BA49" s="64"/>
      <c r="BB49" s="48"/>
      <c r="BC49" s="25">
        <f t="shared" si="16"/>
        <v>0</v>
      </c>
      <c r="BD49" s="40">
        <f t="shared" si="17"/>
        <v>0</v>
      </c>
      <c r="BE49" s="27" t="s">
        <v>57</v>
      </c>
      <c r="BF49" s="54"/>
      <c r="BG49" s="48"/>
      <c r="BH49" s="28">
        <f t="shared" si="18"/>
        <v>0</v>
      </c>
      <c r="BI49" s="29">
        <f t="shared" si="19"/>
        <v>0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17"/>
      <c r="DD49" s="30">
        <f t="shared" si="149"/>
        <v>0</v>
      </c>
      <c r="DE49" s="31">
        <f t="shared" si="150"/>
        <v>0</v>
      </c>
      <c r="DF49" s="31">
        <f t="shared" si="151"/>
        <v>0</v>
      </c>
      <c r="DG49" s="31">
        <f t="shared" si="152"/>
        <v>0</v>
      </c>
      <c r="DH49" s="31">
        <f t="shared" si="153"/>
        <v>0</v>
      </c>
      <c r="DI49" s="31">
        <f t="shared" si="154"/>
        <v>0</v>
      </c>
      <c r="DJ49" s="31">
        <f t="shared" si="155"/>
        <v>0</v>
      </c>
      <c r="DK49" s="31">
        <f t="shared" si="156"/>
        <v>0</v>
      </c>
      <c r="DL49" s="31">
        <f t="shared" si="157"/>
        <v>0</v>
      </c>
      <c r="DM49" s="31">
        <f t="shared" si="158"/>
        <v>0</v>
      </c>
      <c r="DN49" s="31">
        <f t="shared" si="159"/>
        <v>0</v>
      </c>
      <c r="DO49" s="31">
        <f t="shared" si="160"/>
        <v>0</v>
      </c>
      <c r="DP49" s="31">
        <f t="shared" si="161"/>
        <v>0</v>
      </c>
      <c r="DQ49" s="31">
        <f t="shared" si="162"/>
        <v>0</v>
      </c>
      <c r="DR49" s="31">
        <f t="shared" si="163"/>
        <v>0</v>
      </c>
      <c r="DS49" s="31">
        <f t="shared" si="164"/>
        <v>0</v>
      </c>
      <c r="DT49" s="31">
        <f t="shared" si="165"/>
        <v>0</v>
      </c>
      <c r="DU49" s="31">
        <f t="shared" si="166"/>
        <v>0</v>
      </c>
      <c r="DV49" s="31">
        <f t="shared" si="167"/>
        <v>0</v>
      </c>
      <c r="DW49" s="31">
        <f t="shared" si="168"/>
        <v>0</v>
      </c>
      <c r="DX49" s="31">
        <f t="shared" si="169"/>
        <v>0</v>
      </c>
      <c r="DY49" s="31">
        <f t="shared" si="170"/>
        <v>0</v>
      </c>
      <c r="DZ49" s="31">
        <f t="shared" si="171"/>
        <v>0</v>
      </c>
      <c r="EA49" s="31">
        <f t="shared" si="172"/>
        <v>0</v>
      </c>
      <c r="EB49" s="31">
        <f t="shared" si="173"/>
        <v>0</v>
      </c>
      <c r="EC49" s="31">
        <f t="shared" si="174"/>
        <v>0</v>
      </c>
      <c r="ED49" s="31">
        <f t="shared" si="175"/>
        <v>0</v>
      </c>
      <c r="EE49" s="31">
        <f t="shared" si="176"/>
        <v>0</v>
      </c>
      <c r="EF49" s="31">
        <f t="shared" si="177"/>
        <v>0</v>
      </c>
      <c r="EG49" s="31">
        <f t="shared" si="178"/>
        <v>0</v>
      </c>
      <c r="EH49" s="31">
        <f t="shared" si="179"/>
        <v>0</v>
      </c>
      <c r="EI49" s="31">
        <f t="shared" si="180"/>
        <v>0</v>
      </c>
      <c r="EJ49" s="31">
        <f t="shared" si="181"/>
        <v>0</v>
      </c>
      <c r="EK49" s="31">
        <f t="shared" si="182"/>
        <v>0</v>
      </c>
      <c r="EL49" s="31">
        <f t="shared" si="183"/>
        <v>0</v>
      </c>
      <c r="EM49" s="31">
        <f t="shared" si="184"/>
        <v>0</v>
      </c>
      <c r="EN49" s="31">
        <f t="shared" si="185"/>
        <v>0</v>
      </c>
      <c r="EO49" s="31">
        <f t="shared" si="186"/>
        <v>0</v>
      </c>
      <c r="EP49" s="31">
        <f t="shared" si="187"/>
        <v>0</v>
      </c>
      <c r="EQ49" s="31">
        <f t="shared" si="188"/>
        <v>0</v>
      </c>
      <c r="ER49" s="76"/>
      <c r="ES49" s="77">
        <f t="shared" si="189"/>
        <v>0</v>
      </c>
      <c r="ET49" s="14"/>
      <c r="EU49" s="30">
        <f t="shared" si="190"/>
        <v>0</v>
      </c>
      <c r="EV49" s="31">
        <f t="shared" ca="1" si="191"/>
        <v>0</v>
      </c>
      <c r="EW49" s="31">
        <f t="shared" ca="1" si="192"/>
        <v>0</v>
      </c>
      <c r="EX49" s="31">
        <f t="shared" ca="1" si="193"/>
        <v>0</v>
      </c>
      <c r="EY49" s="31">
        <f t="shared" ca="1" si="194"/>
        <v>0</v>
      </c>
      <c r="EZ49" s="31">
        <f t="shared" ca="1" si="195"/>
        <v>0</v>
      </c>
      <c r="FA49" s="31">
        <f t="shared" ca="1" si="196"/>
        <v>0</v>
      </c>
      <c r="FB49" s="31">
        <f t="shared" ca="1" si="197"/>
        <v>0</v>
      </c>
      <c r="FC49" s="31">
        <f t="shared" ca="1" si="198"/>
        <v>0</v>
      </c>
      <c r="FD49" s="31">
        <f t="shared" ca="1" si="199"/>
        <v>0</v>
      </c>
      <c r="FE49" s="31">
        <f t="shared" ca="1" si="200"/>
        <v>0</v>
      </c>
      <c r="FF49" s="31">
        <f t="shared" ca="1" si="201"/>
        <v>0</v>
      </c>
      <c r="FG49" s="31">
        <f t="shared" ca="1" si="202"/>
        <v>0</v>
      </c>
      <c r="FH49" s="31">
        <f t="shared" ca="1" si="203"/>
        <v>0</v>
      </c>
      <c r="FI49" s="31">
        <f t="shared" ca="1" si="204"/>
        <v>0</v>
      </c>
      <c r="FJ49" s="31">
        <f t="shared" ca="1" si="205"/>
        <v>0</v>
      </c>
      <c r="FK49" s="31">
        <f t="shared" ca="1" si="206"/>
        <v>0</v>
      </c>
      <c r="FL49" s="31">
        <f t="shared" ca="1" si="207"/>
        <v>0</v>
      </c>
      <c r="FM49" s="31">
        <f t="shared" ca="1" si="208"/>
        <v>0</v>
      </c>
      <c r="FN49" s="31">
        <f t="shared" ca="1" si="209"/>
        <v>0</v>
      </c>
      <c r="FO49" s="31">
        <f t="shared" ca="1" si="210"/>
        <v>0</v>
      </c>
      <c r="FP49" s="31">
        <f t="shared" ca="1" si="211"/>
        <v>0</v>
      </c>
      <c r="FQ49" s="31">
        <f t="shared" ca="1" si="212"/>
        <v>0</v>
      </c>
      <c r="FR49" s="31">
        <f t="shared" ca="1" si="213"/>
        <v>0</v>
      </c>
      <c r="FS49" s="31">
        <f t="shared" ca="1" si="214"/>
        <v>0</v>
      </c>
      <c r="FT49" s="31">
        <f t="shared" ca="1" si="215"/>
        <v>0</v>
      </c>
      <c r="FU49" s="31">
        <f t="shared" ca="1" si="216"/>
        <v>0</v>
      </c>
      <c r="FV49" s="31">
        <f t="shared" ca="1" si="217"/>
        <v>0</v>
      </c>
      <c r="FW49" s="31">
        <f t="shared" ca="1" si="218"/>
        <v>0</v>
      </c>
      <c r="FX49" s="31">
        <f t="shared" ca="1" si="219"/>
        <v>0</v>
      </c>
      <c r="FY49" s="31">
        <f t="shared" ca="1" si="220"/>
        <v>0</v>
      </c>
      <c r="FZ49" s="31">
        <f t="shared" ca="1" si="221"/>
        <v>0</v>
      </c>
      <c r="GA49" s="31">
        <f t="shared" ca="1" si="222"/>
        <v>0</v>
      </c>
      <c r="GB49" s="31">
        <f t="shared" ca="1" si="223"/>
        <v>0</v>
      </c>
      <c r="GC49" s="31">
        <f t="shared" ca="1" si="224"/>
        <v>0</v>
      </c>
      <c r="GD49" s="31">
        <f t="shared" ca="1" si="225"/>
        <v>0</v>
      </c>
      <c r="GE49" s="31">
        <f t="shared" si="226"/>
        <v>0</v>
      </c>
      <c r="GF49" s="31">
        <f t="shared" si="227"/>
        <v>0</v>
      </c>
      <c r="GG49" s="31">
        <f t="shared" si="228"/>
        <v>0</v>
      </c>
      <c r="GH49" s="31">
        <f t="shared" si="229"/>
        <v>0</v>
      </c>
      <c r="GI49" s="76"/>
      <c r="GJ49" s="77">
        <f t="shared" ca="1" si="230"/>
        <v>0</v>
      </c>
      <c r="GK49" s="14"/>
      <c r="GL49" s="14"/>
      <c r="GM49" s="14"/>
      <c r="GN49" s="14"/>
      <c r="GO49" s="14"/>
      <c r="GP49" s="14"/>
      <c r="GQ49" s="14"/>
      <c r="GR49" s="14"/>
      <c r="GS49" s="14"/>
    </row>
    <row r="50" spans="1:201" x14ac:dyDescent="0.2">
      <c r="A50" s="158" t="s">
        <v>56</v>
      </c>
      <c r="B50" s="46"/>
      <c r="C50" s="47"/>
      <c r="D50" s="57"/>
      <c r="E50" s="272">
        <f t="shared" si="0"/>
        <v>0</v>
      </c>
      <c r="F50" s="285">
        <f t="shared" si="1"/>
        <v>0</v>
      </c>
      <c r="G50" s="15" t="str">
        <f t="shared" si="231"/>
        <v/>
      </c>
      <c r="H50" s="83">
        <f t="shared" si="97"/>
        <v>0</v>
      </c>
      <c r="I50" s="202">
        <f t="shared" si="2"/>
        <v>0</v>
      </c>
      <c r="J50" s="251"/>
      <c r="K50" s="121"/>
      <c r="L50" s="323"/>
      <c r="M50" s="323"/>
      <c r="N50" s="526" t="s">
        <v>116</v>
      </c>
      <c r="O50" s="517"/>
      <c r="P50" s="518"/>
      <c r="Q50" s="93">
        <f ca="1">Q49-TODAY()-Q44</f>
        <v>5</v>
      </c>
      <c r="R50" s="10"/>
      <c r="X50" s="85"/>
      <c r="Y50" s="85"/>
      <c r="Z50" s="211"/>
      <c r="AA50" s="85"/>
      <c r="AB50" s="211"/>
      <c r="AC50" s="211"/>
      <c r="AD50" s="211"/>
      <c r="AE50" s="167"/>
      <c r="AF50" s="14"/>
      <c r="AG50" s="94"/>
      <c r="AH50" s="91"/>
      <c r="AI50" s="91"/>
      <c r="AJ50" s="91"/>
      <c r="AK50" s="91"/>
      <c r="AL50" s="212"/>
      <c r="AM50" s="91"/>
      <c r="AN50" s="212"/>
      <c r="AO50" s="212"/>
      <c r="AP50" s="212"/>
      <c r="AQ50" s="17"/>
      <c r="AR50" s="235"/>
      <c r="AS50" s="221" t="s">
        <v>55</v>
      </c>
      <c r="AT50" s="54"/>
      <c r="AU50" s="254"/>
      <c r="AV50" s="259"/>
      <c r="AW50" s="38">
        <f t="shared" si="14"/>
        <v>0</v>
      </c>
      <c r="AX50" s="39">
        <f t="shared" si="15"/>
        <v>0</v>
      </c>
      <c r="AY50" s="224" t="s">
        <v>56</v>
      </c>
      <c r="AZ50" s="54"/>
      <c r="BA50" s="64"/>
      <c r="BB50" s="48"/>
      <c r="BC50" s="25">
        <f t="shared" si="16"/>
        <v>0</v>
      </c>
      <c r="BD50" s="40">
        <f t="shared" si="17"/>
        <v>0</v>
      </c>
      <c r="BE50" s="27" t="s">
        <v>57</v>
      </c>
      <c r="BF50" s="54"/>
      <c r="BG50" s="48"/>
      <c r="BH50" s="28">
        <f t="shared" si="18"/>
        <v>0</v>
      </c>
      <c r="BI50" s="29">
        <f t="shared" si="19"/>
        <v>0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17"/>
      <c r="DD50" s="30">
        <f t="shared" si="149"/>
        <v>0</v>
      </c>
      <c r="DE50" s="31">
        <f t="shared" si="150"/>
        <v>0</v>
      </c>
      <c r="DF50" s="31">
        <f t="shared" si="151"/>
        <v>0</v>
      </c>
      <c r="DG50" s="31">
        <f t="shared" si="152"/>
        <v>0</v>
      </c>
      <c r="DH50" s="31">
        <f t="shared" si="153"/>
        <v>0</v>
      </c>
      <c r="DI50" s="31">
        <f t="shared" si="154"/>
        <v>0</v>
      </c>
      <c r="DJ50" s="31">
        <f t="shared" si="155"/>
        <v>0</v>
      </c>
      <c r="DK50" s="31">
        <f t="shared" si="156"/>
        <v>0</v>
      </c>
      <c r="DL50" s="31">
        <f t="shared" si="157"/>
        <v>0</v>
      </c>
      <c r="DM50" s="31">
        <f t="shared" si="158"/>
        <v>0</v>
      </c>
      <c r="DN50" s="31">
        <f t="shared" si="159"/>
        <v>0</v>
      </c>
      <c r="DO50" s="31">
        <f t="shared" si="160"/>
        <v>0</v>
      </c>
      <c r="DP50" s="31">
        <f t="shared" si="161"/>
        <v>0</v>
      </c>
      <c r="DQ50" s="31">
        <f t="shared" si="162"/>
        <v>0</v>
      </c>
      <c r="DR50" s="31">
        <f t="shared" si="163"/>
        <v>0</v>
      </c>
      <c r="DS50" s="31">
        <f t="shared" si="164"/>
        <v>0</v>
      </c>
      <c r="DT50" s="31">
        <f t="shared" si="165"/>
        <v>0</v>
      </c>
      <c r="DU50" s="31">
        <f t="shared" si="166"/>
        <v>0</v>
      </c>
      <c r="DV50" s="31">
        <f t="shared" si="167"/>
        <v>0</v>
      </c>
      <c r="DW50" s="31">
        <f t="shared" si="168"/>
        <v>0</v>
      </c>
      <c r="DX50" s="31">
        <f t="shared" si="169"/>
        <v>0</v>
      </c>
      <c r="DY50" s="31">
        <f t="shared" si="170"/>
        <v>0</v>
      </c>
      <c r="DZ50" s="31">
        <f t="shared" si="171"/>
        <v>0</v>
      </c>
      <c r="EA50" s="31">
        <f t="shared" si="172"/>
        <v>0</v>
      </c>
      <c r="EB50" s="31">
        <f t="shared" si="173"/>
        <v>0</v>
      </c>
      <c r="EC50" s="31">
        <f t="shared" si="174"/>
        <v>0</v>
      </c>
      <c r="ED50" s="31">
        <f t="shared" si="175"/>
        <v>0</v>
      </c>
      <c r="EE50" s="31">
        <f t="shared" si="176"/>
        <v>0</v>
      </c>
      <c r="EF50" s="31">
        <f t="shared" si="177"/>
        <v>0</v>
      </c>
      <c r="EG50" s="31">
        <f t="shared" si="178"/>
        <v>0</v>
      </c>
      <c r="EH50" s="31">
        <f t="shared" si="179"/>
        <v>0</v>
      </c>
      <c r="EI50" s="31">
        <f t="shared" si="180"/>
        <v>0</v>
      </c>
      <c r="EJ50" s="31">
        <f t="shared" si="181"/>
        <v>0</v>
      </c>
      <c r="EK50" s="31">
        <f t="shared" si="182"/>
        <v>0</v>
      </c>
      <c r="EL50" s="31">
        <f t="shared" si="183"/>
        <v>0</v>
      </c>
      <c r="EM50" s="31">
        <f t="shared" si="184"/>
        <v>0</v>
      </c>
      <c r="EN50" s="31">
        <f t="shared" si="185"/>
        <v>0</v>
      </c>
      <c r="EO50" s="31">
        <f t="shared" si="186"/>
        <v>0</v>
      </c>
      <c r="EP50" s="31">
        <f t="shared" si="187"/>
        <v>0</v>
      </c>
      <c r="EQ50" s="31">
        <f t="shared" si="188"/>
        <v>0</v>
      </c>
      <c r="ER50" s="76"/>
      <c r="ES50" s="77">
        <f t="shared" si="189"/>
        <v>0</v>
      </c>
      <c r="ET50" s="14"/>
      <c r="EU50" s="30">
        <f t="shared" si="190"/>
        <v>0</v>
      </c>
      <c r="EV50" s="31">
        <f t="shared" ca="1" si="191"/>
        <v>0</v>
      </c>
      <c r="EW50" s="31">
        <f t="shared" ca="1" si="192"/>
        <v>0</v>
      </c>
      <c r="EX50" s="31">
        <f t="shared" ca="1" si="193"/>
        <v>0</v>
      </c>
      <c r="EY50" s="31">
        <f t="shared" ca="1" si="194"/>
        <v>0</v>
      </c>
      <c r="EZ50" s="31">
        <f t="shared" ca="1" si="195"/>
        <v>0</v>
      </c>
      <c r="FA50" s="31">
        <f t="shared" ca="1" si="196"/>
        <v>0</v>
      </c>
      <c r="FB50" s="31">
        <f t="shared" ca="1" si="197"/>
        <v>0</v>
      </c>
      <c r="FC50" s="31">
        <f t="shared" ca="1" si="198"/>
        <v>0</v>
      </c>
      <c r="FD50" s="31">
        <f t="shared" ca="1" si="199"/>
        <v>0</v>
      </c>
      <c r="FE50" s="31">
        <f t="shared" ca="1" si="200"/>
        <v>0</v>
      </c>
      <c r="FF50" s="31">
        <f t="shared" ca="1" si="201"/>
        <v>0</v>
      </c>
      <c r="FG50" s="31">
        <f t="shared" ca="1" si="202"/>
        <v>0</v>
      </c>
      <c r="FH50" s="31">
        <f t="shared" ca="1" si="203"/>
        <v>0</v>
      </c>
      <c r="FI50" s="31">
        <f t="shared" ca="1" si="204"/>
        <v>0</v>
      </c>
      <c r="FJ50" s="31">
        <f t="shared" ca="1" si="205"/>
        <v>0</v>
      </c>
      <c r="FK50" s="31">
        <f t="shared" ca="1" si="206"/>
        <v>0</v>
      </c>
      <c r="FL50" s="31">
        <f t="shared" ca="1" si="207"/>
        <v>0</v>
      </c>
      <c r="FM50" s="31">
        <f t="shared" ca="1" si="208"/>
        <v>0</v>
      </c>
      <c r="FN50" s="31">
        <f t="shared" ca="1" si="209"/>
        <v>0</v>
      </c>
      <c r="FO50" s="31">
        <f t="shared" ca="1" si="210"/>
        <v>0</v>
      </c>
      <c r="FP50" s="31">
        <f t="shared" ca="1" si="211"/>
        <v>0</v>
      </c>
      <c r="FQ50" s="31">
        <f t="shared" ca="1" si="212"/>
        <v>0</v>
      </c>
      <c r="FR50" s="31">
        <f t="shared" ca="1" si="213"/>
        <v>0</v>
      </c>
      <c r="FS50" s="31">
        <f t="shared" ca="1" si="214"/>
        <v>0</v>
      </c>
      <c r="FT50" s="31">
        <f t="shared" ca="1" si="215"/>
        <v>0</v>
      </c>
      <c r="FU50" s="31">
        <f t="shared" ca="1" si="216"/>
        <v>0</v>
      </c>
      <c r="FV50" s="31">
        <f t="shared" ca="1" si="217"/>
        <v>0</v>
      </c>
      <c r="FW50" s="31">
        <f t="shared" ca="1" si="218"/>
        <v>0</v>
      </c>
      <c r="FX50" s="31">
        <f t="shared" ca="1" si="219"/>
        <v>0</v>
      </c>
      <c r="FY50" s="31">
        <f t="shared" ca="1" si="220"/>
        <v>0</v>
      </c>
      <c r="FZ50" s="31">
        <f t="shared" ca="1" si="221"/>
        <v>0</v>
      </c>
      <c r="GA50" s="31">
        <f t="shared" ca="1" si="222"/>
        <v>0</v>
      </c>
      <c r="GB50" s="31">
        <f t="shared" ca="1" si="223"/>
        <v>0</v>
      </c>
      <c r="GC50" s="31">
        <f t="shared" ca="1" si="224"/>
        <v>0</v>
      </c>
      <c r="GD50" s="31">
        <f t="shared" ca="1" si="225"/>
        <v>0</v>
      </c>
      <c r="GE50" s="31">
        <f t="shared" si="226"/>
        <v>0</v>
      </c>
      <c r="GF50" s="31">
        <f t="shared" si="227"/>
        <v>0</v>
      </c>
      <c r="GG50" s="31">
        <f t="shared" si="228"/>
        <v>0</v>
      </c>
      <c r="GH50" s="31">
        <f t="shared" si="229"/>
        <v>0</v>
      </c>
      <c r="GI50" s="76"/>
      <c r="GJ50" s="77">
        <f t="shared" ca="1" si="230"/>
        <v>0</v>
      </c>
      <c r="GK50" s="14"/>
      <c r="GL50" s="14"/>
      <c r="GM50" s="14"/>
      <c r="GN50" s="14"/>
      <c r="GO50" s="14"/>
      <c r="GP50" s="14"/>
      <c r="GQ50" s="14"/>
      <c r="GR50" s="14"/>
      <c r="GS50" s="14"/>
    </row>
    <row r="51" spans="1:201" x14ac:dyDescent="0.2">
      <c r="A51" s="158" t="s">
        <v>56</v>
      </c>
      <c r="B51" s="46"/>
      <c r="C51" s="47"/>
      <c r="D51" s="57"/>
      <c r="E51" s="272">
        <f t="shared" si="0"/>
        <v>0</v>
      </c>
      <c r="F51" s="285">
        <f t="shared" si="1"/>
        <v>0</v>
      </c>
      <c r="G51" s="15" t="str">
        <f t="shared" si="231"/>
        <v/>
      </c>
      <c r="H51" s="83">
        <f t="shared" si="97"/>
        <v>0</v>
      </c>
      <c r="I51" s="202">
        <f t="shared" si="2"/>
        <v>0</v>
      </c>
      <c r="J51" s="252" t="str">
        <f t="shared" ref="J51" si="250">IFERROR(D50/D51,"")</f>
        <v/>
      </c>
      <c r="K51" s="262" t="str">
        <f t="shared" ref="K51" si="251">IFERROR(G50/G51,"")</f>
        <v/>
      </c>
      <c r="L51" s="324" t="str">
        <f t="shared" si="234"/>
        <v/>
      </c>
      <c r="M51" s="337">
        <f t="shared" ref="M51" si="252">I51+I50</f>
        <v>0</v>
      </c>
      <c r="N51" s="526" t="s">
        <v>117</v>
      </c>
      <c r="O51" s="517"/>
      <c r="P51" s="518"/>
      <c r="Q51" s="95">
        <f ca="1">Q50/365</f>
        <v>1.3698630136986301E-2</v>
      </c>
      <c r="R51" s="91"/>
      <c r="S51" s="206"/>
      <c r="T51" s="85"/>
      <c r="U51" s="85"/>
      <c r="V51" s="85"/>
      <c r="W51" s="85"/>
      <c r="X51" s="85"/>
      <c r="Y51" s="85"/>
      <c r="Z51" s="211"/>
      <c r="AA51" s="85"/>
      <c r="AB51" s="211"/>
      <c r="AC51" s="211"/>
      <c r="AD51" s="211"/>
      <c r="AE51" s="167"/>
      <c r="AF51" s="14"/>
      <c r="AG51" s="14"/>
      <c r="AH51" s="91"/>
      <c r="AI51" s="91"/>
      <c r="AJ51" s="91"/>
      <c r="AK51" s="91"/>
      <c r="AL51" s="212"/>
      <c r="AM51" s="91"/>
      <c r="AN51" s="212"/>
      <c r="AO51" s="212"/>
      <c r="AP51" s="212"/>
      <c r="AQ51" s="17"/>
      <c r="AR51" s="235"/>
      <c r="AS51" s="221" t="s">
        <v>55</v>
      </c>
      <c r="AT51" s="54"/>
      <c r="AU51" s="254"/>
      <c r="AV51" s="259"/>
      <c r="AW51" s="38">
        <f t="shared" si="14"/>
        <v>0</v>
      </c>
      <c r="AX51" s="39">
        <f t="shared" si="15"/>
        <v>0</v>
      </c>
      <c r="AY51" s="224" t="s">
        <v>56</v>
      </c>
      <c r="AZ51" s="54"/>
      <c r="BA51" s="64"/>
      <c r="BB51" s="48"/>
      <c r="BC51" s="25">
        <f t="shared" si="16"/>
        <v>0</v>
      </c>
      <c r="BD51" s="40">
        <f t="shared" si="17"/>
        <v>0</v>
      </c>
      <c r="BE51" s="27" t="s">
        <v>57</v>
      </c>
      <c r="BF51" s="54"/>
      <c r="BG51" s="48"/>
      <c r="BH51" s="28">
        <f t="shared" si="18"/>
        <v>0</v>
      </c>
      <c r="BI51" s="29">
        <f t="shared" si="19"/>
        <v>0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17"/>
      <c r="DD51" s="30">
        <f t="shared" si="149"/>
        <v>0</v>
      </c>
      <c r="DE51" s="31">
        <f t="shared" si="150"/>
        <v>0</v>
      </c>
      <c r="DF51" s="31">
        <f t="shared" si="151"/>
        <v>0</v>
      </c>
      <c r="DG51" s="31">
        <f t="shared" si="152"/>
        <v>0</v>
      </c>
      <c r="DH51" s="31">
        <f t="shared" si="153"/>
        <v>0</v>
      </c>
      <c r="DI51" s="31">
        <f t="shared" si="154"/>
        <v>0</v>
      </c>
      <c r="DJ51" s="31">
        <f t="shared" si="155"/>
        <v>0</v>
      </c>
      <c r="DK51" s="31">
        <f t="shared" si="156"/>
        <v>0</v>
      </c>
      <c r="DL51" s="31">
        <f t="shared" si="157"/>
        <v>0</v>
      </c>
      <c r="DM51" s="31">
        <f t="shared" si="158"/>
        <v>0</v>
      </c>
      <c r="DN51" s="31">
        <f t="shared" si="159"/>
        <v>0</v>
      </c>
      <c r="DO51" s="31">
        <f t="shared" si="160"/>
        <v>0</v>
      </c>
      <c r="DP51" s="31">
        <f t="shared" si="161"/>
        <v>0</v>
      </c>
      <c r="DQ51" s="31">
        <f t="shared" si="162"/>
        <v>0</v>
      </c>
      <c r="DR51" s="31">
        <f t="shared" si="163"/>
        <v>0</v>
      </c>
      <c r="DS51" s="31">
        <f t="shared" si="164"/>
        <v>0</v>
      </c>
      <c r="DT51" s="31">
        <f t="shared" si="165"/>
        <v>0</v>
      </c>
      <c r="DU51" s="31">
        <f t="shared" si="166"/>
        <v>0</v>
      </c>
      <c r="DV51" s="31">
        <f t="shared" si="167"/>
        <v>0</v>
      </c>
      <c r="DW51" s="31">
        <f t="shared" si="168"/>
        <v>0</v>
      </c>
      <c r="DX51" s="31">
        <f t="shared" si="169"/>
        <v>0</v>
      </c>
      <c r="DY51" s="31">
        <f t="shared" si="170"/>
        <v>0</v>
      </c>
      <c r="DZ51" s="31">
        <f t="shared" si="171"/>
        <v>0</v>
      </c>
      <c r="EA51" s="31">
        <f t="shared" si="172"/>
        <v>0</v>
      </c>
      <c r="EB51" s="31">
        <f t="shared" si="173"/>
        <v>0</v>
      </c>
      <c r="EC51" s="31">
        <f t="shared" si="174"/>
        <v>0</v>
      </c>
      <c r="ED51" s="31">
        <f t="shared" si="175"/>
        <v>0</v>
      </c>
      <c r="EE51" s="31">
        <f t="shared" si="176"/>
        <v>0</v>
      </c>
      <c r="EF51" s="31">
        <f t="shared" si="177"/>
        <v>0</v>
      </c>
      <c r="EG51" s="31">
        <f t="shared" si="178"/>
        <v>0</v>
      </c>
      <c r="EH51" s="31">
        <f t="shared" si="179"/>
        <v>0</v>
      </c>
      <c r="EI51" s="31">
        <f t="shared" si="180"/>
        <v>0</v>
      </c>
      <c r="EJ51" s="31">
        <f t="shared" si="181"/>
        <v>0</v>
      </c>
      <c r="EK51" s="31">
        <f t="shared" si="182"/>
        <v>0</v>
      </c>
      <c r="EL51" s="31">
        <f t="shared" si="183"/>
        <v>0</v>
      </c>
      <c r="EM51" s="31">
        <f t="shared" si="184"/>
        <v>0</v>
      </c>
      <c r="EN51" s="31">
        <f t="shared" si="185"/>
        <v>0</v>
      </c>
      <c r="EO51" s="31">
        <f t="shared" si="186"/>
        <v>0</v>
      </c>
      <c r="EP51" s="31">
        <f t="shared" si="187"/>
        <v>0</v>
      </c>
      <c r="EQ51" s="31">
        <f t="shared" si="188"/>
        <v>0</v>
      </c>
      <c r="ER51" s="76"/>
      <c r="ES51" s="77">
        <f t="shared" si="189"/>
        <v>0</v>
      </c>
      <c r="ET51" s="14"/>
      <c r="EU51" s="30">
        <f t="shared" si="190"/>
        <v>0</v>
      </c>
      <c r="EV51" s="31">
        <f t="shared" ca="1" si="191"/>
        <v>0</v>
      </c>
      <c r="EW51" s="31">
        <f t="shared" ca="1" si="192"/>
        <v>0</v>
      </c>
      <c r="EX51" s="31">
        <f t="shared" ca="1" si="193"/>
        <v>0</v>
      </c>
      <c r="EY51" s="31">
        <f t="shared" ca="1" si="194"/>
        <v>0</v>
      </c>
      <c r="EZ51" s="31">
        <f t="shared" ca="1" si="195"/>
        <v>0</v>
      </c>
      <c r="FA51" s="31">
        <f t="shared" ca="1" si="196"/>
        <v>0</v>
      </c>
      <c r="FB51" s="31">
        <f t="shared" ca="1" si="197"/>
        <v>0</v>
      </c>
      <c r="FC51" s="31">
        <f t="shared" ca="1" si="198"/>
        <v>0</v>
      </c>
      <c r="FD51" s="31">
        <f t="shared" ca="1" si="199"/>
        <v>0</v>
      </c>
      <c r="FE51" s="31">
        <f t="shared" ca="1" si="200"/>
        <v>0</v>
      </c>
      <c r="FF51" s="31">
        <f t="shared" ca="1" si="201"/>
        <v>0</v>
      </c>
      <c r="FG51" s="31">
        <f t="shared" ca="1" si="202"/>
        <v>0</v>
      </c>
      <c r="FH51" s="31">
        <f t="shared" ca="1" si="203"/>
        <v>0</v>
      </c>
      <c r="FI51" s="31">
        <f t="shared" ca="1" si="204"/>
        <v>0</v>
      </c>
      <c r="FJ51" s="31">
        <f t="shared" ca="1" si="205"/>
        <v>0</v>
      </c>
      <c r="FK51" s="31">
        <f t="shared" ca="1" si="206"/>
        <v>0</v>
      </c>
      <c r="FL51" s="31">
        <f t="shared" ca="1" si="207"/>
        <v>0</v>
      </c>
      <c r="FM51" s="31">
        <f t="shared" ca="1" si="208"/>
        <v>0</v>
      </c>
      <c r="FN51" s="31">
        <f t="shared" ca="1" si="209"/>
        <v>0</v>
      </c>
      <c r="FO51" s="31">
        <f t="shared" ca="1" si="210"/>
        <v>0</v>
      </c>
      <c r="FP51" s="31">
        <f t="shared" ca="1" si="211"/>
        <v>0</v>
      </c>
      <c r="FQ51" s="31">
        <f t="shared" ca="1" si="212"/>
        <v>0</v>
      </c>
      <c r="FR51" s="31">
        <f t="shared" ca="1" si="213"/>
        <v>0</v>
      </c>
      <c r="FS51" s="31">
        <f t="shared" ca="1" si="214"/>
        <v>0</v>
      </c>
      <c r="FT51" s="31">
        <f t="shared" ca="1" si="215"/>
        <v>0</v>
      </c>
      <c r="FU51" s="31">
        <f t="shared" ca="1" si="216"/>
        <v>0</v>
      </c>
      <c r="FV51" s="31">
        <f t="shared" ca="1" si="217"/>
        <v>0</v>
      </c>
      <c r="FW51" s="31">
        <f t="shared" ca="1" si="218"/>
        <v>0</v>
      </c>
      <c r="FX51" s="31">
        <f t="shared" ca="1" si="219"/>
        <v>0</v>
      </c>
      <c r="FY51" s="31">
        <f t="shared" ca="1" si="220"/>
        <v>0</v>
      </c>
      <c r="FZ51" s="31">
        <f t="shared" ca="1" si="221"/>
        <v>0</v>
      </c>
      <c r="GA51" s="31">
        <f t="shared" ca="1" si="222"/>
        <v>0</v>
      </c>
      <c r="GB51" s="31">
        <f t="shared" ca="1" si="223"/>
        <v>0</v>
      </c>
      <c r="GC51" s="31">
        <f t="shared" ca="1" si="224"/>
        <v>0</v>
      </c>
      <c r="GD51" s="31">
        <f t="shared" ca="1" si="225"/>
        <v>0</v>
      </c>
      <c r="GE51" s="31">
        <f t="shared" si="226"/>
        <v>0</v>
      </c>
      <c r="GF51" s="31">
        <f t="shared" si="227"/>
        <v>0</v>
      </c>
      <c r="GG51" s="31">
        <f t="shared" si="228"/>
        <v>0</v>
      </c>
      <c r="GH51" s="31">
        <f t="shared" si="229"/>
        <v>0</v>
      </c>
      <c r="GI51" s="76"/>
      <c r="GJ51" s="77">
        <f t="shared" ca="1" si="230"/>
        <v>0</v>
      </c>
      <c r="GK51" s="14"/>
      <c r="GL51" s="14"/>
      <c r="GM51" s="14"/>
      <c r="GN51" s="14"/>
      <c r="GO51" s="14"/>
      <c r="GP51" s="14"/>
      <c r="GQ51" s="14"/>
      <c r="GR51" s="14"/>
      <c r="GS51" s="14"/>
    </row>
    <row r="52" spans="1:201" x14ac:dyDescent="0.2">
      <c r="A52" s="158" t="s">
        <v>56</v>
      </c>
      <c r="B52" s="46"/>
      <c r="C52" s="47"/>
      <c r="D52" s="57"/>
      <c r="E52" s="272">
        <f t="shared" si="0"/>
        <v>0</v>
      </c>
      <c r="F52" s="285">
        <f t="shared" si="1"/>
        <v>0</v>
      </c>
      <c r="G52" s="15" t="str">
        <f t="shared" si="231"/>
        <v/>
      </c>
      <c r="H52" s="83">
        <f t="shared" si="97"/>
        <v>0</v>
      </c>
      <c r="I52" s="202">
        <f t="shared" si="2"/>
        <v>0</v>
      </c>
      <c r="J52" s="251"/>
      <c r="K52" s="121"/>
      <c r="L52" s="323"/>
      <c r="M52" s="323"/>
      <c r="N52" s="527" t="s">
        <v>105</v>
      </c>
      <c r="O52" s="517"/>
      <c r="P52" s="518"/>
      <c r="Q52" s="245">
        <v>5.1999999999999998E-3</v>
      </c>
      <c r="R52" s="91"/>
      <c r="S52" s="166"/>
      <c r="T52" s="85"/>
      <c r="U52" s="85"/>
      <c r="V52" s="85"/>
      <c r="W52" s="85"/>
      <c r="X52" s="85"/>
      <c r="Y52" s="85"/>
      <c r="Z52" s="211"/>
      <c r="AA52" s="85"/>
      <c r="AB52" s="211"/>
      <c r="AC52" s="211"/>
      <c r="AD52" s="211"/>
      <c r="AE52" s="207"/>
      <c r="AF52" s="91"/>
      <c r="AG52" s="91"/>
      <c r="AH52" s="91"/>
      <c r="AI52" s="91"/>
      <c r="AJ52" s="91"/>
      <c r="AK52" s="91"/>
      <c r="AL52" s="212"/>
      <c r="AM52" s="91"/>
      <c r="AN52" s="212"/>
      <c r="AO52" s="212"/>
      <c r="AP52" s="212"/>
      <c r="AQ52" s="17"/>
      <c r="AR52" s="235"/>
      <c r="AS52" s="221" t="s">
        <v>55</v>
      </c>
      <c r="AT52" s="54"/>
      <c r="AU52" s="254"/>
      <c r="AV52" s="259"/>
      <c r="AW52" s="38">
        <f t="shared" si="14"/>
        <v>0</v>
      </c>
      <c r="AX52" s="39">
        <f t="shared" si="15"/>
        <v>0</v>
      </c>
      <c r="AY52" s="224" t="s">
        <v>56</v>
      </c>
      <c r="AZ52" s="54"/>
      <c r="BA52" s="64"/>
      <c r="BB52" s="48"/>
      <c r="BC52" s="25">
        <f t="shared" si="16"/>
        <v>0</v>
      </c>
      <c r="BD52" s="40">
        <f t="shared" si="17"/>
        <v>0</v>
      </c>
      <c r="BE52" s="27" t="s">
        <v>57</v>
      </c>
      <c r="BF52" s="54"/>
      <c r="BG52" s="48"/>
      <c r="BH52" s="28">
        <f t="shared" si="18"/>
        <v>0</v>
      </c>
      <c r="BI52" s="29">
        <f t="shared" si="19"/>
        <v>0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17"/>
      <c r="DD52" s="30">
        <f t="shared" si="149"/>
        <v>0</v>
      </c>
      <c r="DE52" s="31">
        <f t="shared" si="150"/>
        <v>0</v>
      </c>
      <c r="DF52" s="31">
        <f t="shared" si="151"/>
        <v>0</v>
      </c>
      <c r="DG52" s="31">
        <f t="shared" si="152"/>
        <v>0</v>
      </c>
      <c r="DH52" s="31">
        <f t="shared" si="153"/>
        <v>0</v>
      </c>
      <c r="DI52" s="31">
        <f t="shared" si="154"/>
        <v>0</v>
      </c>
      <c r="DJ52" s="31">
        <f t="shared" si="155"/>
        <v>0</v>
      </c>
      <c r="DK52" s="31">
        <f t="shared" si="156"/>
        <v>0</v>
      </c>
      <c r="DL52" s="31">
        <f t="shared" si="157"/>
        <v>0</v>
      </c>
      <c r="DM52" s="31">
        <f t="shared" si="158"/>
        <v>0</v>
      </c>
      <c r="DN52" s="31">
        <f t="shared" si="159"/>
        <v>0</v>
      </c>
      <c r="DO52" s="31">
        <f t="shared" si="160"/>
        <v>0</v>
      </c>
      <c r="DP52" s="31">
        <f t="shared" si="161"/>
        <v>0</v>
      </c>
      <c r="DQ52" s="31">
        <f t="shared" si="162"/>
        <v>0</v>
      </c>
      <c r="DR52" s="31">
        <f t="shared" si="163"/>
        <v>0</v>
      </c>
      <c r="DS52" s="31">
        <f t="shared" si="164"/>
        <v>0</v>
      </c>
      <c r="DT52" s="31">
        <f t="shared" si="165"/>
        <v>0</v>
      </c>
      <c r="DU52" s="31">
        <f t="shared" si="166"/>
        <v>0</v>
      </c>
      <c r="DV52" s="31">
        <f t="shared" si="167"/>
        <v>0</v>
      </c>
      <c r="DW52" s="31">
        <f t="shared" si="168"/>
        <v>0</v>
      </c>
      <c r="DX52" s="31">
        <f t="shared" si="169"/>
        <v>0</v>
      </c>
      <c r="DY52" s="31">
        <f t="shared" si="170"/>
        <v>0</v>
      </c>
      <c r="DZ52" s="31">
        <f t="shared" si="171"/>
        <v>0</v>
      </c>
      <c r="EA52" s="31">
        <f t="shared" si="172"/>
        <v>0</v>
      </c>
      <c r="EB52" s="31">
        <f t="shared" si="173"/>
        <v>0</v>
      </c>
      <c r="EC52" s="31">
        <f t="shared" si="174"/>
        <v>0</v>
      </c>
      <c r="ED52" s="31">
        <f t="shared" si="175"/>
        <v>0</v>
      </c>
      <c r="EE52" s="31">
        <f t="shared" si="176"/>
        <v>0</v>
      </c>
      <c r="EF52" s="31">
        <f t="shared" si="177"/>
        <v>0</v>
      </c>
      <c r="EG52" s="31">
        <f t="shared" si="178"/>
        <v>0</v>
      </c>
      <c r="EH52" s="31">
        <f t="shared" si="179"/>
        <v>0</v>
      </c>
      <c r="EI52" s="31">
        <f t="shared" si="180"/>
        <v>0</v>
      </c>
      <c r="EJ52" s="31">
        <f t="shared" si="181"/>
        <v>0</v>
      </c>
      <c r="EK52" s="31">
        <f t="shared" si="182"/>
        <v>0</v>
      </c>
      <c r="EL52" s="31">
        <f t="shared" si="183"/>
        <v>0</v>
      </c>
      <c r="EM52" s="31">
        <f t="shared" si="184"/>
        <v>0</v>
      </c>
      <c r="EN52" s="31">
        <f t="shared" si="185"/>
        <v>0</v>
      </c>
      <c r="EO52" s="31">
        <f t="shared" si="186"/>
        <v>0</v>
      </c>
      <c r="EP52" s="31">
        <f t="shared" si="187"/>
        <v>0</v>
      </c>
      <c r="EQ52" s="31">
        <f t="shared" si="188"/>
        <v>0</v>
      </c>
      <c r="ER52" s="76"/>
      <c r="ES52" s="77">
        <f t="shared" si="189"/>
        <v>0</v>
      </c>
      <c r="ET52" s="14"/>
      <c r="EU52" s="30">
        <f t="shared" si="190"/>
        <v>0</v>
      </c>
      <c r="EV52" s="31">
        <f t="shared" ca="1" si="191"/>
        <v>0</v>
      </c>
      <c r="EW52" s="31">
        <f t="shared" ca="1" si="192"/>
        <v>0</v>
      </c>
      <c r="EX52" s="31">
        <f t="shared" ca="1" si="193"/>
        <v>0</v>
      </c>
      <c r="EY52" s="31">
        <f t="shared" ca="1" si="194"/>
        <v>0</v>
      </c>
      <c r="EZ52" s="31">
        <f t="shared" ca="1" si="195"/>
        <v>0</v>
      </c>
      <c r="FA52" s="31">
        <f t="shared" ca="1" si="196"/>
        <v>0</v>
      </c>
      <c r="FB52" s="31">
        <f t="shared" ca="1" si="197"/>
        <v>0</v>
      </c>
      <c r="FC52" s="31">
        <f t="shared" ca="1" si="198"/>
        <v>0</v>
      </c>
      <c r="FD52" s="31">
        <f t="shared" ca="1" si="199"/>
        <v>0</v>
      </c>
      <c r="FE52" s="31">
        <f t="shared" ca="1" si="200"/>
        <v>0</v>
      </c>
      <c r="FF52" s="31">
        <f t="shared" ca="1" si="201"/>
        <v>0</v>
      </c>
      <c r="FG52" s="31">
        <f t="shared" ca="1" si="202"/>
        <v>0</v>
      </c>
      <c r="FH52" s="31">
        <f t="shared" ca="1" si="203"/>
        <v>0</v>
      </c>
      <c r="FI52" s="31">
        <f t="shared" ca="1" si="204"/>
        <v>0</v>
      </c>
      <c r="FJ52" s="31">
        <f t="shared" ca="1" si="205"/>
        <v>0</v>
      </c>
      <c r="FK52" s="31">
        <f t="shared" ca="1" si="206"/>
        <v>0</v>
      </c>
      <c r="FL52" s="31">
        <f t="shared" ca="1" si="207"/>
        <v>0</v>
      </c>
      <c r="FM52" s="31">
        <f t="shared" ca="1" si="208"/>
        <v>0</v>
      </c>
      <c r="FN52" s="31">
        <f t="shared" ca="1" si="209"/>
        <v>0</v>
      </c>
      <c r="FO52" s="31">
        <f t="shared" ca="1" si="210"/>
        <v>0</v>
      </c>
      <c r="FP52" s="31">
        <f t="shared" ca="1" si="211"/>
        <v>0</v>
      </c>
      <c r="FQ52" s="31">
        <f t="shared" ca="1" si="212"/>
        <v>0</v>
      </c>
      <c r="FR52" s="31">
        <f t="shared" ca="1" si="213"/>
        <v>0</v>
      </c>
      <c r="FS52" s="31">
        <f t="shared" ca="1" si="214"/>
        <v>0</v>
      </c>
      <c r="FT52" s="31">
        <f t="shared" ca="1" si="215"/>
        <v>0</v>
      </c>
      <c r="FU52" s="31">
        <f t="shared" ca="1" si="216"/>
        <v>0</v>
      </c>
      <c r="FV52" s="31">
        <f t="shared" ca="1" si="217"/>
        <v>0</v>
      </c>
      <c r="FW52" s="31">
        <f t="shared" ca="1" si="218"/>
        <v>0</v>
      </c>
      <c r="FX52" s="31">
        <f t="shared" ca="1" si="219"/>
        <v>0</v>
      </c>
      <c r="FY52" s="31">
        <f t="shared" ca="1" si="220"/>
        <v>0</v>
      </c>
      <c r="FZ52" s="31">
        <f t="shared" ca="1" si="221"/>
        <v>0</v>
      </c>
      <c r="GA52" s="31">
        <f t="shared" ca="1" si="222"/>
        <v>0</v>
      </c>
      <c r="GB52" s="31">
        <f t="shared" ca="1" si="223"/>
        <v>0</v>
      </c>
      <c r="GC52" s="31">
        <f t="shared" ca="1" si="224"/>
        <v>0</v>
      </c>
      <c r="GD52" s="31">
        <f t="shared" ca="1" si="225"/>
        <v>0</v>
      </c>
      <c r="GE52" s="31">
        <f t="shared" si="226"/>
        <v>0</v>
      </c>
      <c r="GF52" s="31">
        <f t="shared" si="227"/>
        <v>0</v>
      </c>
      <c r="GG52" s="31">
        <f t="shared" si="228"/>
        <v>0</v>
      </c>
      <c r="GH52" s="31">
        <f t="shared" si="229"/>
        <v>0</v>
      </c>
      <c r="GI52" s="76"/>
      <c r="GJ52" s="77">
        <f t="shared" ca="1" si="230"/>
        <v>0</v>
      </c>
      <c r="GK52" s="14"/>
      <c r="GL52" s="14"/>
      <c r="GM52" s="14"/>
      <c r="GN52" s="14"/>
      <c r="GO52" s="14"/>
      <c r="GP52" s="14"/>
      <c r="GQ52" s="14"/>
      <c r="GR52" s="14"/>
      <c r="GS52" s="14"/>
    </row>
    <row r="53" spans="1:201" x14ac:dyDescent="0.2">
      <c r="A53" s="158" t="s">
        <v>56</v>
      </c>
      <c r="B53" s="46"/>
      <c r="C53" s="47"/>
      <c r="D53" s="57"/>
      <c r="E53" s="272">
        <f t="shared" si="0"/>
        <v>0</v>
      </c>
      <c r="F53" s="285">
        <f t="shared" si="1"/>
        <v>0</v>
      </c>
      <c r="G53" s="15" t="str">
        <f t="shared" si="231"/>
        <v/>
      </c>
      <c r="H53" s="83">
        <f t="shared" si="97"/>
        <v>0</v>
      </c>
      <c r="I53" s="202">
        <f t="shared" si="2"/>
        <v>0</v>
      </c>
      <c r="J53" s="252" t="str">
        <f t="shared" ref="J53" si="253">IFERROR(D52/D53,"")</f>
        <v/>
      </c>
      <c r="K53" s="262" t="str">
        <f t="shared" ref="K53" si="254">IFERROR(G52/G53,"")</f>
        <v/>
      </c>
      <c r="L53" s="324" t="str">
        <f t="shared" si="234"/>
        <v/>
      </c>
      <c r="M53" s="337">
        <f t="shared" ref="M53" si="255">I53+I52</f>
        <v>0</v>
      </c>
      <c r="N53" s="528" t="s">
        <v>118</v>
      </c>
      <c r="O53" s="529"/>
      <c r="P53" s="530"/>
      <c r="Q53" s="246">
        <v>5.1999999999999998E-3</v>
      </c>
      <c r="R53" s="91"/>
      <c r="S53" s="166"/>
      <c r="T53" s="85"/>
      <c r="U53" s="85"/>
      <c r="V53" s="85"/>
      <c r="W53" s="85"/>
      <c r="X53" s="85"/>
      <c r="Y53" s="85"/>
      <c r="Z53" s="211"/>
      <c r="AA53" s="85"/>
      <c r="AB53" s="211"/>
      <c r="AC53" s="211"/>
      <c r="AD53" s="211"/>
      <c r="AE53" s="207"/>
      <c r="AF53" s="91"/>
      <c r="AG53" s="91"/>
      <c r="AH53" s="91"/>
      <c r="AI53" s="91"/>
      <c r="AJ53" s="91"/>
      <c r="AK53" s="91"/>
      <c r="AL53" s="212"/>
      <c r="AM53" s="91"/>
      <c r="AN53" s="212"/>
      <c r="AO53" s="212"/>
      <c r="AP53" s="212"/>
      <c r="AQ53" s="17"/>
      <c r="AR53" s="235"/>
      <c r="AS53" s="221" t="s">
        <v>55</v>
      </c>
      <c r="AT53" s="54"/>
      <c r="AU53" s="254"/>
      <c r="AV53" s="259"/>
      <c r="AW53" s="38">
        <f t="shared" si="14"/>
        <v>0</v>
      </c>
      <c r="AX53" s="39">
        <f t="shared" si="15"/>
        <v>0</v>
      </c>
      <c r="AY53" s="224" t="s">
        <v>56</v>
      </c>
      <c r="AZ53" s="54"/>
      <c r="BA53" s="64"/>
      <c r="BB53" s="48"/>
      <c r="BC53" s="25">
        <f t="shared" si="16"/>
        <v>0</v>
      </c>
      <c r="BD53" s="40">
        <f t="shared" si="17"/>
        <v>0</v>
      </c>
      <c r="BE53" s="27" t="s">
        <v>57</v>
      </c>
      <c r="BF53" s="54"/>
      <c r="BG53" s="48"/>
      <c r="BH53" s="28">
        <f t="shared" si="18"/>
        <v>0</v>
      </c>
      <c r="BI53" s="29">
        <f t="shared" si="19"/>
        <v>0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17"/>
      <c r="DD53" s="30">
        <f t="shared" si="149"/>
        <v>0</v>
      </c>
      <c r="DE53" s="31">
        <f t="shared" si="150"/>
        <v>0</v>
      </c>
      <c r="DF53" s="31">
        <f t="shared" si="151"/>
        <v>0</v>
      </c>
      <c r="DG53" s="31">
        <f t="shared" si="152"/>
        <v>0</v>
      </c>
      <c r="DH53" s="31">
        <f t="shared" si="153"/>
        <v>0</v>
      </c>
      <c r="DI53" s="31">
        <f t="shared" si="154"/>
        <v>0</v>
      </c>
      <c r="DJ53" s="31">
        <f t="shared" si="155"/>
        <v>0</v>
      </c>
      <c r="DK53" s="31">
        <f t="shared" si="156"/>
        <v>0</v>
      </c>
      <c r="DL53" s="31">
        <f t="shared" si="157"/>
        <v>0</v>
      </c>
      <c r="DM53" s="31">
        <f t="shared" si="158"/>
        <v>0</v>
      </c>
      <c r="DN53" s="31">
        <f t="shared" si="159"/>
        <v>0</v>
      </c>
      <c r="DO53" s="31">
        <f t="shared" si="160"/>
        <v>0</v>
      </c>
      <c r="DP53" s="31">
        <f t="shared" si="161"/>
        <v>0</v>
      </c>
      <c r="DQ53" s="31">
        <f t="shared" si="162"/>
        <v>0</v>
      </c>
      <c r="DR53" s="31">
        <f t="shared" si="163"/>
        <v>0</v>
      </c>
      <c r="DS53" s="31">
        <f t="shared" si="164"/>
        <v>0</v>
      </c>
      <c r="DT53" s="31">
        <f t="shared" si="165"/>
        <v>0</v>
      </c>
      <c r="DU53" s="31">
        <f t="shared" si="166"/>
        <v>0</v>
      </c>
      <c r="DV53" s="31">
        <f t="shared" si="167"/>
        <v>0</v>
      </c>
      <c r="DW53" s="31">
        <f t="shared" si="168"/>
        <v>0</v>
      </c>
      <c r="DX53" s="31">
        <f t="shared" si="169"/>
        <v>0</v>
      </c>
      <c r="DY53" s="31">
        <f t="shared" si="170"/>
        <v>0</v>
      </c>
      <c r="DZ53" s="31">
        <f t="shared" si="171"/>
        <v>0</v>
      </c>
      <c r="EA53" s="31">
        <f t="shared" si="172"/>
        <v>0</v>
      </c>
      <c r="EB53" s="31">
        <f t="shared" si="173"/>
        <v>0</v>
      </c>
      <c r="EC53" s="31">
        <f t="shared" si="174"/>
        <v>0</v>
      </c>
      <c r="ED53" s="31">
        <f t="shared" si="175"/>
        <v>0</v>
      </c>
      <c r="EE53" s="31">
        <f t="shared" si="176"/>
        <v>0</v>
      </c>
      <c r="EF53" s="31">
        <f t="shared" si="177"/>
        <v>0</v>
      </c>
      <c r="EG53" s="31">
        <f t="shared" si="178"/>
        <v>0</v>
      </c>
      <c r="EH53" s="31">
        <f t="shared" si="179"/>
        <v>0</v>
      </c>
      <c r="EI53" s="31">
        <f t="shared" si="180"/>
        <v>0</v>
      </c>
      <c r="EJ53" s="31">
        <f t="shared" si="181"/>
        <v>0</v>
      </c>
      <c r="EK53" s="31">
        <f t="shared" si="182"/>
        <v>0</v>
      </c>
      <c r="EL53" s="31">
        <f t="shared" si="183"/>
        <v>0</v>
      </c>
      <c r="EM53" s="31">
        <f t="shared" si="184"/>
        <v>0</v>
      </c>
      <c r="EN53" s="31">
        <f t="shared" si="185"/>
        <v>0</v>
      </c>
      <c r="EO53" s="31">
        <f t="shared" si="186"/>
        <v>0</v>
      </c>
      <c r="EP53" s="31">
        <f t="shared" si="187"/>
        <v>0</v>
      </c>
      <c r="EQ53" s="31">
        <f t="shared" si="188"/>
        <v>0</v>
      </c>
      <c r="ER53" s="76"/>
      <c r="ES53" s="77">
        <f t="shared" si="189"/>
        <v>0</v>
      </c>
      <c r="ET53" s="14"/>
      <c r="EU53" s="30">
        <f t="shared" si="190"/>
        <v>0</v>
      </c>
      <c r="EV53" s="31">
        <f t="shared" ca="1" si="191"/>
        <v>0</v>
      </c>
      <c r="EW53" s="31">
        <f t="shared" ca="1" si="192"/>
        <v>0</v>
      </c>
      <c r="EX53" s="31">
        <f t="shared" ca="1" si="193"/>
        <v>0</v>
      </c>
      <c r="EY53" s="31">
        <f t="shared" ca="1" si="194"/>
        <v>0</v>
      </c>
      <c r="EZ53" s="31">
        <f t="shared" ca="1" si="195"/>
        <v>0</v>
      </c>
      <c r="FA53" s="31">
        <f t="shared" ca="1" si="196"/>
        <v>0</v>
      </c>
      <c r="FB53" s="31">
        <f t="shared" ca="1" si="197"/>
        <v>0</v>
      </c>
      <c r="FC53" s="31">
        <f t="shared" ca="1" si="198"/>
        <v>0</v>
      </c>
      <c r="FD53" s="31">
        <f t="shared" ca="1" si="199"/>
        <v>0</v>
      </c>
      <c r="FE53" s="31">
        <f t="shared" ca="1" si="200"/>
        <v>0</v>
      </c>
      <c r="FF53" s="31">
        <f t="shared" ca="1" si="201"/>
        <v>0</v>
      </c>
      <c r="FG53" s="31">
        <f t="shared" ca="1" si="202"/>
        <v>0</v>
      </c>
      <c r="FH53" s="31">
        <f t="shared" ca="1" si="203"/>
        <v>0</v>
      </c>
      <c r="FI53" s="31">
        <f t="shared" ca="1" si="204"/>
        <v>0</v>
      </c>
      <c r="FJ53" s="31">
        <f t="shared" ca="1" si="205"/>
        <v>0</v>
      </c>
      <c r="FK53" s="31">
        <f t="shared" ca="1" si="206"/>
        <v>0</v>
      </c>
      <c r="FL53" s="31">
        <f t="shared" ca="1" si="207"/>
        <v>0</v>
      </c>
      <c r="FM53" s="31">
        <f t="shared" ca="1" si="208"/>
        <v>0</v>
      </c>
      <c r="FN53" s="31">
        <f t="shared" ca="1" si="209"/>
        <v>0</v>
      </c>
      <c r="FO53" s="31">
        <f t="shared" ca="1" si="210"/>
        <v>0</v>
      </c>
      <c r="FP53" s="31">
        <f t="shared" ca="1" si="211"/>
        <v>0</v>
      </c>
      <c r="FQ53" s="31">
        <f t="shared" ca="1" si="212"/>
        <v>0</v>
      </c>
      <c r="FR53" s="31">
        <f t="shared" ca="1" si="213"/>
        <v>0</v>
      </c>
      <c r="FS53" s="31">
        <f t="shared" ca="1" si="214"/>
        <v>0</v>
      </c>
      <c r="FT53" s="31">
        <f t="shared" ca="1" si="215"/>
        <v>0</v>
      </c>
      <c r="FU53" s="31">
        <f t="shared" ca="1" si="216"/>
        <v>0</v>
      </c>
      <c r="FV53" s="31">
        <f t="shared" ca="1" si="217"/>
        <v>0</v>
      </c>
      <c r="FW53" s="31">
        <f t="shared" ca="1" si="218"/>
        <v>0</v>
      </c>
      <c r="FX53" s="31">
        <f t="shared" ca="1" si="219"/>
        <v>0</v>
      </c>
      <c r="FY53" s="31">
        <f t="shared" ca="1" si="220"/>
        <v>0</v>
      </c>
      <c r="FZ53" s="31">
        <f t="shared" ca="1" si="221"/>
        <v>0</v>
      </c>
      <c r="GA53" s="31">
        <f t="shared" ca="1" si="222"/>
        <v>0</v>
      </c>
      <c r="GB53" s="31">
        <f t="shared" ca="1" si="223"/>
        <v>0</v>
      </c>
      <c r="GC53" s="31">
        <f t="shared" ca="1" si="224"/>
        <v>0</v>
      </c>
      <c r="GD53" s="31">
        <f t="shared" ca="1" si="225"/>
        <v>0</v>
      </c>
      <c r="GE53" s="31">
        <f t="shared" si="226"/>
        <v>0</v>
      </c>
      <c r="GF53" s="31">
        <f t="shared" si="227"/>
        <v>0</v>
      </c>
      <c r="GG53" s="31">
        <f t="shared" si="228"/>
        <v>0</v>
      </c>
      <c r="GH53" s="31">
        <f t="shared" si="229"/>
        <v>0</v>
      </c>
      <c r="GI53" s="76"/>
      <c r="GJ53" s="77">
        <f t="shared" ca="1" si="230"/>
        <v>0</v>
      </c>
      <c r="GK53" s="14"/>
      <c r="GL53" s="14"/>
      <c r="GM53" s="14"/>
      <c r="GN53" s="14"/>
      <c r="GO53" s="14"/>
      <c r="GP53" s="14"/>
      <c r="GQ53" s="14"/>
      <c r="GR53" s="14"/>
      <c r="GS53" s="14"/>
    </row>
    <row r="54" spans="1:201" x14ac:dyDescent="0.2">
      <c r="A54" s="158" t="s">
        <v>56</v>
      </c>
      <c r="B54" s="46"/>
      <c r="C54" s="47"/>
      <c r="D54" s="57"/>
      <c r="E54" s="272">
        <f t="shared" si="0"/>
        <v>0</v>
      </c>
      <c r="F54" s="285">
        <f t="shared" si="1"/>
        <v>0</v>
      </c>
      <c r="G54" s="15" t="str">
        <f t="shared" si="231"/>
        <v/>
      </c>
      <c r="H54" s="83">
        <f t="shared" si="97"/>
        <v>0</v>
      </c>
      <c r="I54" s="202">
        <f t="shared" si="2"/>
        <v>0</v>
      </c>
      <c r="J54" s="251"/>
      <c r="K54" s="121"/>
      <c r="L54" s="323"/>
      <c r="M54" s="323"/>
      <c r="R54" s="91"/>
      <c r="S54" s="166"/>
      <c r="T54" s="85"/>
      <c r="U54" s="85"/>
      <c r="V54" s="85"/>
      <c r="W54" s="85"/>
      <c r="X54" s="85"/>
      <c r="Y54" s="85"/>
      <c r="Z54" s="211"/>
      <c r="AA54" s="85"/>
      <c r="AB54" s="211"/>
      <c r="AC54" s="211"/>
      <c r="AD54" s="211"/>
      <c r="AE54" s="207"/>
      <c r="AF54" s="91"/>
      <c r="AG54" s="91"/>
      <c r="AH54" s="97"/>
      <c r="AI54" s="97"/>
      <c r="AJ54" s="97"/>
      <c r="AK54" s="97"/>
      <c r="AL54" s="217"/>
      <c r="AM54" s="97"/>
      <c r="AN54" s="217"/>
      <c r="AO54" s="217"/>
      <c r="AP54" s="217"/>
      <c r="AQ54" s="98"/>
      <c r="AR54" s="235"/>
      <c r="AS54" s="221" t="s">
        <v>55</v>
      </c>
      <c r="AT54" s="54"/>
      <c r="AU54" s="254"/>
      <c r="AV54" s="259"/>
      <c r="AW54" s="38">
        <f t="shared" si="14"/>
        <v>0</v>
      </c>
      <c r="AX54" s="39">
        <f t="shared" si="15"/>
        <v>0</v>
      </c>
      <c r="AY54" s="224" t="s">
        <v>56</v>
      </c>
      <c r="AZ54" s="54"/>
      <c r="BA54" s="64"/>
      <c r="BB54" s="48"/>
      <c r="BC54" s="25">
        <f t="shared" si="16"/>
        <v>0</v>
      </c>
      <c r="BD54" s="40">
        <f t="shared" si="17"/>
        <v>0</v>
      </c>
      <c r="BE54" s="27" t="s">
        <v>57</v>
      </c>
      <c r="BF54" s="54"/>
      <c r="BG54" s="48"/>
      <c r="BH54" s="28">
        <f t="shared" si="18"/>
        <v>0</v>
      </c>
      <c r="BI54" s="29">
        <f t="shared" si="19"/>
        <v>0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17"/>
      <c r="DD54" s="30">
        <f t="shared" si="149"/>
        <v>0</v>
      </c>
      <c r="DE54" s="31">
        <f t="shared" si="150"/>
        <v>0</v>
      </c>
      <c r="DF54" s="31">
        <f t="shared" si="151"/>
        <v>0</v>
      </c>
      <c r="DG54" s="31">
        <f t="shared" si="152"/>
        <v>0</v>
      </c>
      <c r="DH54" s="31">
        <f t="shared" si="153"/>
        <v>0</v>
      </c>
      <c r="DI54" s="31">
        <f t="shared" si="154"/>
        <v>0</v>
      </c>
      <c r="DJ54" s="31">
        <f t="shared" si="155"/>
        <v>0</v>
      </c>
      <c r="DK54" s="31">
        <f t="shared" si="156"/>
        <v>0</v>
      </c>
      <c r="DL54" s="31">
        <f t="shared" si="157"/>
        <v>0</v>
      </c>
      <c r="DM54" s="31">
        <f t="shared" si="158"/>
        <v>0</v>
      </c>
      <c r="DN54" s="31">
        <f t="shared" si="159"/>
        <v>0</v>
      </c>
      <c r="DO54" s="31">
        <f t="shared" si="160"/>
        <v>0</v>
      </c>
      <c r="DP54" s="31">
        <f t="shared" si="161"/>
        <v>0</v>
      </c>
      <c r="DQ54" s="31">
        <f t="shared" si="162"/>
        <v>0</v>
      </c>
      <c r="DR54" s="31">
        <f t="shared" si="163"/>
        <v>0</v>
      </c>
      <c r="DS54" s="31">
        <f t="shared" si="164"/>
        <v>0</v>
      </c>
      <c r="DT54" s="31">
        <f t="shared" si="165"/>
        <v>0</v>
      </c>
      <c r="DU54" s="31">
        <f t="shared" si="166"/>
        <v>0</v>
      </c>
      <c r="DV54" s="31">
        <f t="shared" si="167"/>
        <v>0</v>
      </c>
      <c r="DW54" s="31">
        <f t="shared" si="168"/>
        <v>0</v>
      </c>
      <c r="DX54" s="31">
        <f t="shared" si="169"/>
        <v>0</v>
      </c>
      <c r="DY54" s="31">
        <f t="shared" si="170"/>
        <v>0</v>
      </c>
      <c r="DZ54" s="31">
        <f t="shared" si="171"/>
        <v>0</v>
      </c>
      <c r="EA54" s="31">
        <f t="shared" si="172"/>
        <v>0</v>
      </c>
      <c r="EB54" s="31">
        <f t="shared" si="173"/>
        <v>0</v>
      </c>
      <c r="EC54" s="31">
        <f t="shared" si="174"/>
        <v>0</v>
      </c>
      <c r="ED54" s="31">
        <f t="shared" si="175"/>
        <v>0</v>
      </c>
      <c r="EE54" s="31">
        <f t="shared" si="176"/>
        <v>0</v>
      </c>
      <c r="EF54" s="31">
        <f t="shared" si="177"/>
        <v>0</v>
      </c>
      <c r="EG54" s="31">
        <f t="shared" si="178"/>
        <v>0</v>
      </c>
      <c r="EH54" s="31">
        <f t="shared" si="179"/>
        <v>0</v>
      </c>
      <c r="EI54" s="31">
        <f t="shared" si="180"/>
        <v>0</v>
      </c>
      <c r="EJ54" s="31">
        <f t="shared" si="181"/>
        <v>0</v>
      </c>
      <c r="EK54" s="31">
        <f t="shared" si="182"/>
        <v>0</v>
      </c>
      <c r="EL54" s="31">
        <f t="shared" si="183"/>
        <v>0</v>
      </c>
      <c r="EM54" s="31">
        <f t="shared" si="184"/>
        <v>0</v>
      </c>
      <c r="EN54" s="31">
        <f t="shared" si="185"/>
        <v>0</v>
      </c>
      <c r="EO54" s="31">
        <f t="shared" si="186"/>
        <v>0</v>
      </c>
      <c r="EP54" s="31">
        <f t="shared" si="187"/>
        <v>0</v>
      </c>
      <c r="EQ54" s="31">
        <f t="shared" si="188"/>
        <v>0</v>
      </c>
      <c r="ER54" s="76"/>
      <c r="ES54" s="77">
        <f t="shared" si="189"/>
        <v>0</v>
      </c>
      <c r="ET54" s="14"/>
      <c r="EU54" s="30">
        <f t="shared" si="190"/>
        <v>0</v>
      </c>
      <c r="EV54" s="31">
        <f t="shared" ca="1" si="191"/>
        <v>0</v>
      </c>
      <c r="EW54" s="31">
        <f t="shared" ca="1" si="192"/>
        <v>0</v>
      </c>
      <c r="EX54" s="31">
        <f t="shared" ca="1" si="193"/>
        <v>0</v>
      </c>
      <c r="EY54" s="31">
        <f t="shared" ca="1" si="194"/>
        <v>0</v>
      </c>
      <c r="EZ54" s="31">
        <f t="shared" ca="1" si="195"/>
        <v>0</v>
      </c>
      <c r="FA54" s="31">
        <f t="shared" ca="1" si="196"/>
        <v>0</v>
      </c>
      <c r="FB54" s="31">
        <f t="shared" ca="1" si="197"/>
        <v>0</v>
      </c>
      <c r="FC54" s="31">
        <f t="shared" ca="1" si="198"/>
        <v>0</v>
      </c>
      <c r="FD54" s="31">
        <f t="shared" ca="1" si="199"/>
        <v>0</v>
      </c>
      <c r="FE54" s="31">
        <f t="shared" ca="1" si="200"/>
        <v>0</v>
      </c>
      <c r="FF54" s="31">
        <f t="shared" ca="1" si="201"/>
        <v>0</v>
      </c>
      <c r="FG54" s="31">
        <f t="shared" ca="1" si="202"/>
        <v>0</v>
      </c>
      <c r="FH54" s="31">
        <f t="shared" ca="1" si="203"/>
        <v>0</v>
      </c>
      <c r="FI54" s="31">
        <f t="shared" ca="1" si="204"/>
        <v>0</v>
      </c>
      <c r="FJ54" s="31">
        <f t="shared" ca="1" si="205"/>
        <v>0</v>
      </c>
      <c r="FK54" s="31">
        <f t="shared" ca="1" si="206"/>
        <v>0</v>
      </c>
      <c r="FL54" s="31">
        <f t="shared" ca="1" si="207"/>
        <v>0</v>
      </c>
      <c r="FM54" s="31">
        <f t="shared" ca="1" si="208"/>
        <v>0</v>
      </c>
      <c r="FN54" s="31">
        <f t="shared" ca="1" si="209"/>
        <v>0</v>
      </c>
      <c r="FO54" s="31">
        <f t="shared" ca="1" si="210"/>
        <v>0</v>
      </c>
      <c r="FP54" s="31">
        <f t="shared" ca="1" si="211"/>
        <v>0</v>
      </c>
      <c r="FQ54" s="31">
        <f t="shared" ca="1" si="212"/>
        <v>0</v>
      </c>
      <c r="FR54" s="31">
        <f t="shared" ca="1" si="213"/>
        <v>0</v>
      </c>
      <c r="FS54" s="31">
        <f t="shared" ca="1" si="214"/>
        <v>0</v>
      </c>
      <c r="FT54" s="31">
        <f t="shared" ca="1" si="215"/>
        <v>0</v>
      </c>
      <c r="FU54" s="31">
        <f t="shared" ca="1" si="216"/>
        <v>0</v>
      </c>
      <c r="FV54" s="31">
        <f t="shared" ca="1" si="217"/>
        <v>0</v>
      </c>
      <c r="FW54" s="31">
        <f t="shared" ca="1" si="218"/>
        <v>0</v>
      </c>
      <c r="FX54" s="31">
        <f t="shared" ca="1" si="219"/>
        <v>0</v>
      </c>
      <c r="FY54" s="31">
        <f t="shared" ca="1" si="220"/>
        <v>0</v>
      </c>
      <c r="FZ54" s="31">
        <f t="shared" ca="1" si="221"/>
        <v>0</v>
      </c>
      <c r="GA54" s="31">
        <f t="shared" ca="1" si="222"/>
        <v>0</v>
      </c>
      <c r="GB54" s="31">
        <f t="shared" ca="1" si="223"/>
        <v>0</v>
      </c>
      <c r="GC54" s="31">
        <f t="shared" ca="1" si="224"/>
        <v>0</v>
      </c>
      <c r="GD54" s="31">
        <f t="shared" ca="1" si="225"/>
        <v>0</v>
      </c>
      <c r="GE54" s="31">
        <f t="shared" si="226"/>
        <v>0</v>
      </c>
      <c r="GF54" s="31">
        <f t="shared" si="227"/>
        <v>0</v>
      </c>
      <c r="GG54" s="31">
        <f t="shared" si="228"/>
        <v>0</v>
      </c>
      <c r="GH54" s="31">
        <f t="shared" si="229"/>
        <v>0</v>
      </c>
      <c r="GI54" s="76"/>
      <c r="GJ54" s="77">
        <f t="shared" ca="1" si="230"/>
        <v>0</v>
      </c>
      <c r="GK54" s="14"/>
      <c r="GL54" s="14"/>
      <c r="GM54" s="14"/>
      <c r="GN54" s="14"/>
      <c r="GO54" s="14"/>
      <c r="GP54" s="14"/>
      <c r="GQ54" s="14"/>
      <c r="GR54" s="14"/>
      <c r="GS54" s="14"/>
    </row>
    <row r="55" spans="1:201" x14ac:dyDescent="0.2">
      <c r="A55" s="158" t="s">
        <v>56</v>
      </c>
      <c r="B55" s="46"/>
      <c r="C55" s="47"/>
      <c r="D55" s="57"/>
      <c r="E55" s="272">
        <f t="shared" si="0"/>
        <v>0</v>
      </c>
      <c r="F55" s="285">
        <f t="shared" si="1"/>
        <v>0</v>
      </c>
      <c r="G55" s="15" t="str">
        <f t="shared" si="231"/>
        <v/>
      </c>
      <c r="H55" s="83">
        <f t="shared" si="97"/>
        <v>0</v>
      </c>
      <c r="I55" s="202">
        <f t="shared" si="2"/>
        <v>0</v>
      </c>
      <c r="J55" s="252" t="str">
        <f t="shared" ref="J55" si="256">IFERROR(D54/D55,"")</f>
        <v/>
      </c>
      <c r="K55" s="262" t="str">
        <f t="shared" ref="K55" si="257">IFERROR(G54/G55,"")</f>
        <v/>
      </c>
      <c r="L55" s="324" t="str">
        <f t="shared" si="234"/>
        <v/>
      </c>
      <c r="M55" s="337">
        <f t="shared" ref="M55" si="258">I55+I54</f>
        <v>0</v>
      </c>
      <c r="N55" s="264"/>
      <c r="R55" s="91"/>
      <c r="S55" s="207"/>
      <c r="T55" s="91"/>
      <c r="U55" s="91"/>
      <c r="V55" s="91"/>
      <c r="W55" s="91"/>
      <c r="X55" s="91"/>
      <c r="Y55" s="91"/>
      <c r="Z55" s="212"/>
      <c r="AA55" s="91"/>
      <c r="AB55" s="212"/>
      <c r="AC55" s="212"/>
      <c r="AD55" s="212"/>
      <c r="AE55" s="207"/>
      <c r="AF55" s="91"/>
      <c r="AG55" s="91"/>
      <c r="AH55" s="97"/>
      <c r="AI55" s="97"/>
      <c r="AJ55" s="97"/>
      <c r="AK55" s="97"/>
      <c r="AL55" s="217"/>
      <c r="AM55" s="97"/>
      <c r="AN55" s="217"/>
      <c r="AO55" s="217"/>
      <c r="AP55" s="217"/>
      <c r="AQ55" s="98"/>
      <c r="AR55" s="235"/>
      <c r="AS55" s="221" t="s">
        <v>55</v>
      </c>
      <c r="AT55" s="54"/>
      <c r="AU55" s="254"/>
      <c r="AV55" s="259"/>
      <c r="AW55" s="38">
        <f t="shared" si="14"/>
        <v>0</v>
      </c>
      <c r="AX55" s="39">
        <f t="shared" si="15"/>
        <v>0</v>
      </c>
      <c r="AY55" s="224" t="s">
        <v>56</v>
      </c>
      <c r="AZ55" s="54"/>
      <c r="BA55" s="64"/>
      <c r="BB55" s="48"/>
      <c r="BC55" s="25">
        <f t="shared" si="16"/>
        <v>0</v>
      </c>
      <c r="BD55" s="40">
        <f t="shared" si="17"/>
        <v>0</v>
      </c>
      <c r="BE55" s="27" t="s">
        <v>57</v>
      </c>
      <c r="BF55" s="54"/>
      <c r="BG55" s="48"/>
      <c r="BH55" s="28">
        <f t="shared" si="18"/>
        <v>0</v>
      </c>
      <c r="BI55" s="29">
        <f t="shared" si="19"/>
        <v>0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17"/>
      <c r="DD55" s="30">
        <f t="shared" si="149"/>
        <v>0</v>
      </c>
      <c r="DE55" s="31">
        <f t="shared" si="150"/>
        <v>0</v>
      </c>
      <c r="DF55" s="31">
        <f t="shared" si="151"/>
        <v>0</v>
      </c>
      <c r="DG55" s="31">
        <f t="shared" si="152"/>
        <v>0</v>
      </c>
      <c r="DH55" s="31">
        <f t="shared" si="153"/>
        <v>0</v>
      </c>
      <c r="DI55" s="31">
        <f t="shared" si="154"/>
        <v>0</v>
      </c>
      <c r="DJ55" s="31">
        <f t="shared" si="155"/>
        <v>0</v>
      </c>
      <c r="DK55" s="31">
        <f t="shared" si="156"/>
        <v>0</v>
      </c>
      <c r="DL55" s="31">
        <f t="shared" si="157"/>
        <v>0</v>
      </c>
      <c r="DM55" s="31">
        <f t="shared" si="158"/>
        <v>0</v>
      </c>
      <c r="DN55" s="31">
        <f t="shared" si="159"/>
        <v>0</v>
      </c>
      <c r="DO55" s="31">
        <f t="shared" si="160"/>
        <v>0</v>
      </c>
      <c r="DP55" s="31">
        <f t="shared" si="161"/>
        <v>0</v>
      </c>
      <c r="DQ55" s="31">
        <f t="shared" si="162"/>
        <v>0</v>
      </c>
      <c r="DR55" s="31">
        <f t="shared" si="163"/>
        <v>0</v>
      </c>
      <c r="DS55" s="31">
        <f t="shared" si="164"/>
        <v>0</v>
      </c>
      <c r="DT55" s="31">
        <f t="shared" si="165"/>
        <v>0</v>
      </c>
      <c r="DU55" s="31">
        <f t="shared" si="166"/>
        <v>0</v>
      </c>
      <c r="DV55" s="31">
        <f t="shared" si="167"/>
        <v>0</v>
      </c>
      <c r="DW55" s="31">
        <f t="shared" si="168"/>
        <v>0</v>
      </c>
      <c r="DX55" s="31">
        <f t="shared" si="169"/>
        <v>0</v>
      </c>
      <c r="DY55" s="31">
        <f t="shared" si="170"/>
        <v>0</v>
      </c>
      <c r="DZ55" s="31">
        <f t="shared" si="171"/>
        <v>0</v>
      </c>
      <c r="EA55" s="31">
        <f t="shared" si="172"/>
        <v>0</v>
      </c>
      <c r="EB55" s="31">
        <f t="shared" si="173"/>
        <v>0</v>
      </c>
      <c r="EC55" s="31">
        <f t="shared" si="174"/>
        <v>0</v>
      </c>
      <c r="ED55" s="31">
        <f t="shared" si="175"/>
        <v>0</v>
      </c>
      <c r="EE55" s="31">
        <f t="shared" si="176"/>
        <v>0</v>
      </c>
      <c r="EF55" s="31">
        <f t="shared" si="177"/>
        <v>0</v>
      </c>
      <c r="EG55" s="31">
        <f t="shared" si="178"/>
        <v>0</v>
      </c>
      <c r="EH55" s="31">
        <f t="shared" si="179"/>
        <v>0</v>
      </c>
      <c r="EI55" s="31">
        <f t="shared" si="180"/>
        <v>0</v>
      </c>
      <c r="EJ55" s="31">
        <f t="shared" si="181"/>
        <v>0</v>
      </c>
      <c r="EK55" s="31">
        <f t="shared" si="182"/>
        <v>0</v>
      </c>
      <c r="EL55" s="31">
        <f t="shared" si="183"/>
        <v>0</v>
      </c>
      <c r="EM55" s="31">
        <f t="shared" si="184"/>
        <v>0</v>
      </c>
      <c r="EN55" s="31">
        <f t="shared" si="185"/>
        <v>0</v>
      </c>
      <c r="EO55" s="31">
        <f t="shared" si="186"/>
        <v>0</v>
      </c>
      <c r="EP55" s="31">
        <f t="shared" si="187"/>
        <v>0</v>
      </c>
      <c r="EQ55" s="31">
        <f t="shared" si="188"/>
        <v>0</v>
      </c>
      <c r="ER55" s="76"/>
      <c r="ES55" s="77">
        <f t="shared" si="189"/>
        <v>0</v>
      </c>
      <c r="ET55" s="14"/>
      <c r="EU55" s="30">
        <f t="shared" si="190"/>
        <v>0</v>
      </c>
      <c r="EV55" s="31">
        <f t="shared" ca="1" si="191"/>
        <v>0</v>
      </c>
      <c r="EW55" s="31">
        <f t="shared" ca="1" si="192"/>
        <v>0</v>
      </c>
      <c r="EX55" s="31">
        <f t="shared" ca="1" si="193"/>
        <v>0</v>
      </c>
      <c r="EY55" s="31">
        <f t="shared" ca="1" si="194"/>
        <v>0</v>
      </c>
      <c r="EZ55" s="31">
        <f t="shared" ca="1" si="195"/>
        <v>0</v>
      </c>
      <c r="FA55" s="31">
        <f t="shared" ca="1" si="196"/>
        <v>0</v>
      </c>
      <c r="FB55" s="31">
        <f t="shared" ca="1" si="197"/>
        <v>0</v>
      </c>
      <c r="FC55" s="31">
        <f t="shared" ca="1" si="198"/>
        <v>0</v>
      </c>
      <c r="FD55" s="31">
        <f t="shared" ca="1" si="199"/>
        <v>0</v>
      </c>
      <c r="FE55" s="31">
        <f t="shared" ca="1" si="200"/>
        <v>0</v>
      </c>
      <c r="FF55" s="31">
        <f t="shared" ca="1" si="201"/>
        <v>0</v>
      </c>
      <c r="FG55" s="31">
        <f t="shared" ca="1" si="202"/>
        <v>0</v>
      </c>
      <c r="FH55" s="31">
        <f t="shared" ca="1" si="203"/>
        <v>0</v>
      </c>
      <c r="FI55" s="31">
        <f t="shared" ca="1" si="204"/>
        <v>0</v>
      </c>
      <c r="FJ55" s="31">
        <f t="shared" ca="1" si="205"/>
        <v>0</v>
      </c>
      <c r="FK55" s="31">
        <f t="shared" ca="1" si="206"/>
        <v>0</v>
      </c>
      <c r="FL55" s="31">
        <f t="shared" ca="1" si="207"/>
        <v>0</v>
      </c>
      <c r="FM55" s="31">
        <f t="shared" ca="1" si="208"/>
        <v>0</v>
      </c>
      <c r="FN55" s="31">
        <f t="shared" ca="1" si="209"/>
        <v>0</v>
      </c>
      <c r="FO55" s="31">
        <f t="shared" ca="1" si="210"/>
        <v>0</v>
      </c>
      <c r="FP55" s="31">
        <f t="shared" ca="1" si="211"/>
        <v>0</v>
      </c>
      <c r="FQ55" s="31">
        <f t="shared" ca="1" si="212"/>
        <v>0</v>
      </c>
      <c r="FR55" s="31">
        <f t="shared" ca="1" si="213"/>
        <v>0</v>
      </c>
      <c r="FS55" s="31">
        <f t="shared" ca="1" si="214"/>
        <v>0</v>
      </c>
      <c r="FT55" s="31">
        <f t="shared" ca="1" si="215"/>
        <v>0</v>
      </c>
      <c r="FU55" s="31">
        <f t="shared" ca="1" si="216"/>
        <v>0</v>
      </c>
      <c r="FV55" s="31">
        <f t="shared" ca="1" si="217"/>
        <v>0</v>
      </c>
      <c r="FW55" s="31">
        <f t="shared" ca="1" si="218"/>
        <v>0</v>
      </c>
      <c r="FX55" s="31">
        <f t="shared" ca="1" si="219"/>
        <v>0</v>
      </c>
      <c r="FY55" s="31">
        <f t="shared" ca="1" si="220"/>
        <v>0</v>
      </c>
      <c r="FZ55" s="31">
        <f t="shared" ca="1" si="221"/>
        <v>0</v>
      </c>
      <c r="GA55" s="31">
        <f t="shared" ca="1" si="222"/>
        <v>0</v>
      </c>
      <c r="GB55" s="31">
        <f t="shared" ca="1" si="223"/>
        <v>0</v>
      </c>
      <c r="GC55" s="31">
        <f t="shared" ca="1" si="224"/>
        <v>0</v>
      </c>
      <c r="GD55" s="31">
        <f t="shared" ca="1" si="225"/>
        <v>0</v>
      </c>
      <c r="GE55" s="31">
        <f t="shared" si="226"/>
        <v>0</v>
      </c>
      <c r="GF55" s="31">
        <f t="shared" si="227"/>
        <v>0</v>
      </c>
      <c r="GG55" s="31">
        <f t="shared" si="228"/>
        <v>0</v>
      </c>
      <c r="GH55" s="31">
        <f t="shared" si="229"/>
        <v>0</v>
      </c>
      <c r="GI55" s="76"/>
      <c r="GJ55" s="77">
        <f t="shared" ca="1" si="230"/>
        <v>0</v>
      </c>
      <c r="GK55" s="14"/>
      <c r="GL55" s="14"/>
      <c r="GM55" s="14"/>
      <c r="GN55" s="14"/>
      <c r="GO55" s="14"/>
      <c r="GP55" s="14"/>
      <c r="GQ55" s="14"/>
      <c r="GR55" s="14"/>
      <c r="GS55" s="14"/>
    </row>
    <row r="56" spans="1:201" x14ac:dyDescent="0.2">
      <c r="A56" s="158" t="s">
        <v>56</v>
      </c>
      <c r="B56" s="46"/>
      <c r="C56" s="47"/>
      <c r="D56" s="57"/>
      <c r="E56" s="272">
        <f t="shared" si="0"/>
        <v>0</v>
      </c>
      <c r="F56" s="285">
        <f t="shared" si="1"/>
        <v>0</v>
      </c>
      <c r="G56" s="15" t="str">
        <f t="shared" si="231"/>
        <v/>
      </c>
      <c r="H56" s="83">
        <f t="shared" si="97"/>
        <v>0</v>
      </c>
      <c r="I56" s="202">
        <f t="shared" si="2"/>
        <v>0</v>
      </c>
      <c r="J56" s="251"/>
      <c r="K56" s="121"/>
      <c r="L56" s="323"/>
      <c r="M56" s="323"/>
      <c r="N56" s="264"/>
      <c r="R56" s="96"/>
      <c r="S56" s="207"/>
      <c r="T56" s="91"/>
      <c r="U56" s="91"/>
      <c r="V56" s="91"/>
      <c r="W56" s="91"/>
      <c r="X56" s="91"/>
      <c r="Y56" s="91"/>
      <c r="Z56" s="212"/>
      <c r="AA56" s="91"/>
      <c r="AB56" s="212"/>
      <c r="AC56" s="212"/>
      <c r="AD56" s="212"/>
      <c r="AE56" s="207"/>
      <c r="AF56" s="91"/>
      <c r="AG56" s="91"/>
      <c r="AH56" s="97"/>
      <c r="AI56" s="97"/>
      <c r="AJ56" s="97"/>
      <c r="AK56" s="97"/>
      <c r="AL56" s="217"/>
      <c r="AM56" s="97"/>
      <c r="AN56" s="217"/>
      <c r="AO56" s="217"/>
      <c r="AP56" s="217"/>
      <c r="AQ56" s="98"/>
      <c r="AR56" s="235"/>
      <c r="AS56" s="221" t="s">
        <v>55</v>
      </c>
      <c r="AT56" s="54"/>
      <c r="AU56" s="254"/>
      <c r="AV56" s="259"/>
      <c r="AW56" s="38">
        <f t="shared" si="14"/>
        <v>0</v>
      </c>
      <c r="AX56" s="39">
        <f t="shared" si="15"/>
        <v>0</v>
      </c>
      <c r="AY56" s="224" t="s">
        <v>56</v>
      </c>
      <c r="AZ56" s="54"/>
      <c r="BA56" s="64"/>
      <c r="BB56" s="48"/>
      <c r="BC56" s="25">
        <f t="shared" si="16"/>
        <v>0</v>
      </c>
      <c r="BD56" s="40">
        <f t="shared" si="17"/>
        <v>0</v>
      </c>
      <c r="BE56" s="27" t="s">
        <v>57</v>
      </c>
      <c r="BF56" s="54"/>
      <c r="BG56" s="48"/>
      <c r="BH56" s="28">
        <f t="shared" si="18"/>
        <v>0</v>
      </c>
      <c r="BI56" s="29">
        <f t="shared" si="19"/>
        <v>0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17"/>
      <c r="DD56" s="30">
        <f t="shared" si="149"/>
        <v>0</v>
      </c>
      <c r="DE56" s="31">
        <f t="shared" si="150"/>
        <v>0</v>
      </c>
      <c r="DF56" s="31">
        <f t="shared" si="151"/>
        <v>0</v>
      </c>
      <c r="DG56" s="31">
        <f t="shared" si="152"/>
        <v>0</v>
      </c>
      <c r="DH56" s="31">
        <f t="shared" si="153"/>
        <v>0</v>
      </c>
      <c r="DI56" s="31">
        <f t="shared" si="154"/>
        <v>0</v>
      </c>
      <c r="DJ56" s="31">
        <f t="shared" si="155"/>
        <v>0</v>
      </c>
      <c r="DK56" s="31">
        <f t="shared" si="156"/>
        <v>0</v>
      </c>
      <c r="DL56" s="31">
        <f t="shared" si="157"/>
        <v>0</v>
      </c>
      <c r="DM56" s="31">
        <f t="shared" si="158"/>
        <v>0</v>
      </c>
      <c r="DN56" s="31">
        <f t="shared" si="159"/>
        <v>0</v>
      </c>
      <c r="DO56" s="31">
        <f t="shared" si="160"/>
        <v>0</v>
      </c>
      <c r="DP56" s="31">
        <f t="shared" si="161"/>
        <v>0</v>
      </c>
      <c r="DQ56" s="31">
        <f t="shared" si="162"/>
        <v>0</v>
      </c>
      <c r="DR56" s="31">
        <f t="shared" si="163"/>
        <v>0</v>
      </c>
      <c r="DS56" s="31">
        <f t="shared" si="164"/>
        <v>0</v>
      </c>
      <c r="DT56" s="31">
        <f t="shared" si="165"/>
        <v>0</v>
      </c>
      <c r="DU56" s="31">
        <f t="shared" si="166"/>
        <v>0</v>
      </c>
      <c r="DV56" s="31">
        <f t="shared" si="167"/>
        <v>0</v>
      </c>
      <c r="DW56" s="31">
        <f t="shared" si="168"/>
        <v>0</v>
      </c>
      <c r="DX56" s="31">
        <f t="shared" si="169"/>
        <v>0</v>
      </c>
      <c r="DY56" s="31">
        <f t="shared" si="170"/>
        <v>0</v>
      </c>
      <c r="DZ56" s="31">
        <f t="shared" si="171"/>
        <v>0</v>
      </c>
      <c r="EA56" s="31">
        <f t="shared" si="172"/>
        <v>0</v>
      </c>
      <c r="EB56" s="31">
        <f t="shared" si="173"/>
        <v>0</v>
      </c>
      <c r="EC56" s="31">
        <f t="shared" si="174"/>
        <v>0</v>
      </c>
      <c r="ED56" s="31">
        <f t="shared" si="175"/>
        <v>0</v>
      </c>
      <c r="EE56" s="31">
        <f t="shared" si="176"/>
        <v>0</v>
      </c>
      <c r="EF56" s="31">
        <f t="shared" si="177"/>
        <v>0</v>
      </c>
      <c r="EG56" s="31">
        <f t="shared" si="178"/>
        <v>0</v>
      </c>
      <c r="EH56" s="31">
        <f t="shared" si="179"/>
        <v>0</v>
      </c>
      <c r="EI56" s="31">
        <f t="shared" si="180"/>
        <v>0</v>
      </c>
      <c r="EJ56" s="31">
        <f t="shared" si="181"/>
        <v>0</v>
      </c>
      <c r="EK56" s="31">
        <f t="shared" si="182"/>
        <v>0</v>
      </c>
      <c r="EL56" s="31">
        <f t="shared" si="183"/>
        <v>0</v>
      </c>
      <c r="EM56" s="31">
        <f t="shared" si="184"/>
        <v>0</v>
      </c>
      <c r="EN56" s="31">
        <f t="shared" si="185"/>
        <v>0</v>
      </c>
      <c r="EO56" s="31">
        <f t="shared" si="186"/>
        <v>0</v>
      </c>
      <c r="EP56" s="31">
        <f t="shared" si="187"/>
        <v>0</v>
      </c>
      <c r="EQ56" s="31">
        <f t="shared" si="188"/>
        <v>0</v>
      </c>
      <c r="ER56" s="76"/>
      <c r="ES56" s="77">
        <f t="shared" si="189"/>
        <v>0</v>
      </c>
      <c r="ET56" s="14"/>
      <c r="EU56" s="30">
        <f t="shared" si="190"/>
        <v>0</v>
      </c>
      <c r="EV56" s="31">
        <f t="shared" ca="1" si="191"/>
        <v>0</v>
      </c>
      <c r="EW56" s="31">
        <f t="shared" ca="1" si="192"/>
        <v>0</v>
      </c>
      <c r="EX56" s="31">
        <f t="shared" ca="1" si="193"/>
        <v>0</v>
      </c>
      <c r="EY56" s="31">
        <f t="shared" ca="1" si="194"/>
        <v>0</v>
      </c>
      <c r="EZ56" s="31">
        <f t="shared" ca="1" si="195"/>
        <v>0</v>
      </c>
      <c r="FA56" s="31">
        <f t="shared" ca="1" si="196"/>
        <v>0</v>
      </c>
      <c r="FB56" s="31">
        <f t="shared" ca="1" si="197"/>
        <v>0</v>
      </c>
      <c r="FC56" s="31">
        <f t="shared" ca="1" si="198"/>
        <v>0</v>
      </c>
      <c r="FD56" s="31">
        <f t="shared" ca="1" si="199"/>
        <v>0</v>
      </c>
      <c r="FE56" s="31">
        <f t="shared" ca="1" si="200"/>
        <v>0</v>
      </c>
      <c r="FF56" s="31">
        <f t="shared" ca="1" si="201"/>
        <v>0</v>
      </c>
      <c r="FG56" s="31">
        <f t="shared" ca="1" si="202"/>
        <v>0</v>
      </c>
      <c r="FH56" s="31">
        <f t="shared" ca="1" si="203"/>
        <v>0</v>
      </c>
      <c r="FI56" s="31">
        <f t="shared" ca="1" si="204"/>
        <v>0</v>
      </c>
      <c r="FJ56" s="31">
        <f t="shared" ca="1" si="205"/>
        <v>0</v>
      </c>
      <c r="FK56" s="31">
        <f t="shared" ca="1" si="206"/>
        <v>0</v>
      </c>
      <c r="FL56" s="31">
        <f t="shared" ca="1" si="207"/>
        <v>0</v>
      </c>
      <c r="FM56" s="31">
        <f t="shared" ca="1" si="208"/>
        <v>0</v>
      </c>
      <c r="FN56" s="31">
        <f t="shared" ca="1" si="209"/>
        <v>0</v>
      </c>
      <c r="FO56" s="31">
        <f t="shared" ca="1" si="210"/>
        <v>0</v>
      </c>
      <c r="FP56" s="31">
        <f t="shared" ca="1" si="211"/>
        <v>0</v>
      </c>
      <c r="FQ56" s="31">
        <f t="shared" ca="1" si="212"/>
        <v>0</v>
      </c>
      <c r="FR56" s="31">
        <f t="shared" ca="1" si="213"/>
        <v>0</v>
      </c>
      <c r="FS56" s="31">
        <f t="shared" ca="1" si="214"/>
        <v>0</v>
      </c>
      <c r="FT56" s="31">
        <f t="shared" ca="1" si="215"/>
        <v>0</v>
      </c>
      <c r="FU56" s="31">
        <f t="shared" ca="1" si="216"/>
        <v>0</v>
      </c>
      <c r="FV56" s="31">
        <f t="shared" ca="1" si="217"/>
        <v>0</v>
      </c>
      <c r="FW56" s="31">
        <f t="shared" ca="1" si="218"/>
        <v>0</v>
      </c>
      <c r="FX56" s="31">
        <f t="shared" ca="1" si="219"/>
        <v>0</v>
      </c>
      <c r="FY56" s="31">
        <f t="shared" ca="1" si="220"/>
        <v>0</v>
      </c>
      <c r="FZ56" s="31">
        <f t="shared" ca="1" si="221"/>
        <v>0</v>
      </c>
      <c r="GA56" s="31">
        <f t="shared" ca="1" si="222"/>
        <v>0</v>
      </c>
      <c r="GB56" s="31">
        <f t="shared" ca="1" si="223"/>
        <v>0</v>
      </c>
      <c r="GC56" s="31">
        <f t="shared" ca="1" si="224"/>
        <v>0</v>
      </c>
      <c r="GD56" s="31">
        <f t="shared" ca="1" si="225"/>
        <v>0</v>
      </c>
      <c r="GE56" s="31">
        <f t="shared" si="226"/>
        <v>0</v>
      </c>
      <c r="GF56" s="31">
        <f t="shared" si="227"/>
        <v>0</v>
      </c>
      <c r="GG56" s="31">
        <f t="shared" si="228"/>
        <v>0</v>
      </c>
      <c r="GH56" s="31">
        <f t="shared" si="229"/>
        <v>0</v>
      </c>
      <c r="GI56" s="76"/>
      <c r="GJ56" s="77">
        <f t="shared" ca="1" si="230"/>
        <v>0</v>
      </c>
      <c r="GK56" s="14"/>
      <c r="GL56" s="14"/>
      <c r="GM56" s="14"/>
      <c r="GN56" s="14"/>
      <c r="GO56" s="14"/>
      <c r="GP56" s="14"/>
      <c r="GQ56" s="14"/>
      <c r="GR56" s="14"/>
      <c r="GS56" s="14"/>
    </row>
    <row r="57" spans="1:201" x14ac:dyDescent="0.2">
      <c r="A57" s="158" t="s">
        <v>56</v>
      </c>
      <c r="B57" s="46"/>
      <c r="C57" s="47"/>
      <c r="D57" s="57"/>
      <c r="E57" s="272">
        <f t="shared" si="0"/>
        <v>0</v>
      </c>
      <c r="F57" s="285">
        <f t="shared" si="1"/>
        <v>0</v>
      </c>
      <c r="G57" s="15" t="str">
        <f t="shared" si="231"/>
        <v/>
      </c>
      <c r="H57" s="83">
        <f t="shared" si="97"/>
        <v>0</v>
      </c>
      <c r="I57" s="202">
        <f t="shared" si="2"/>
        <v>0</v>
      </c>
      <c r="J57" s="252" t="str">
        <f t="shared" ref="J57" si="259">IFERROR(D56/D57,"")</f>
        <v/>
      </c>
      <c r="K57" s="262" t="str">
        <f t="shared" ref="K57" si="260">IFERROR(G56/G57,"")</f>
        <v/>
      </c>
      <c r="L57" s="324" t="str">
        <f t="shared" si="234"/>
        <v/>
      </c>
      <c r="M57" s="337">
        <f t="shared" ref="M57" si="261">I57+I56</f>
        <v>0</v>
      </c>
      <c r="N57" s="264"/>
      <c r="R57" s="91"/>
      <c r="S57" s="207"/>
      <c r="T57" s="91"/>
      <c r="U57" s="91"/>
      <c r="V57" s="91"/>
      <c r="W57" s="91"/>
      <c r="X57" s="91"/>
      <c r="Y57" s="91"/>
      <c r="Z57" s="212"/>
      <c r="AA57" s="91"/>
      <c r="AB57" s="212"/>
      <c r="AC57" s="212"/>
      <c r="AD57" s="212"/>
      <c r="AE57" s="207"/>
      <c r="AF57" s="91"/>
      <c r="AG57" s="91"/>
      <c r="AH57" s="97"/>
      <c r="AI57" s="97"/>
      <c r="AJ57" s="97"/>
      <c r="AK57" s="97"/>
      <c r="AL57" s="217"/>
      <c r="AM57" s="97"/>
      <c r="AN57" s="217"/>
      <c r="AO57" s="217"/>
      <c r="AP57" s="217"/>
      <c r="AQ57" s="98"/>
      <c r="AR57" s="235"/>
      <c r="AS57" s="221" t="s">
        <v>55</v>
      </c>
      <c r="AT57" s="54"/>
      <c r="AU57" s="254"/>
      <c r="AV57" s="259"/>
      <c r="AW57" s="38">
        <f t="shared" si="14"/>
        <v>0</v>
      </c>
      <c r="AX57" s="39">
        <f t="shared" si="15"/>
        <v>0</v>
      </c>
      <c r="AY57" s="224" t="s">
        <v>56</v>
      </c>
      <c r="AZ57" s="54"/>
      <c r="BA57" s="64"/>
      <c r="BB57" s="48"/>
      <c r="BC57" s="25">
        <f t="shared" si="16"/>
        <v>0</v>
      </c>
      <c r="BD57" s="40">
        <f t="shared" si="17"/>
        <v>0</v>
      </c>
      <c r="BE57" s="27" t="s">
        <v>57</v>
      </c>
      <c r="BF57" s="54"/>
      <c r="BG57" s="48"/>
      <c r="BH57" s="28">
        <f t="shared" si="18"/>
        <v>0</v>
      </c>
      <c r="BI57" s="29">
        <f t="shared" si="19"/>
        <v>0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17"/>
      <c r="DD57" s="30">
        <f t="shared" si="149"/>
        <v>0</v>
      </c>
      <c r="DE57" s="31">
        <f t="shared" si="150"/>
        <v>0</v>
      </c>
      <c r="DF57" s="31">
        <f t="shared" si="151"/>
        <v>0</v>
      </c>
      <c r="DG57" s="31">
        <f t="shared" si="152"/>
        <v>0</v>
      </c>
      <c r="DH57" s="31">
        <f t="shared" si="153"/>
        <v>0</v>
      </c>
      <c r="DI57" s="31">
        <f t="shared" si="154"/>
        <v>0</v>
      </c>
      <c r="DJ57" s="31">
        <f t="shared" si="155"/>
        <v>0</v>
      </c>
      <c r="DK57" s="31">
        <f t="shared" si="156"/>
        <v>0</v>
      </c>
      <c r="DL57" s="31">
        <f t="shared" si="157"/>
        <v>0</v>
      </c>
      <c r="DM57" s="31">
        <f t="shared" si="158"/>
        <v>0</v>
      </c>
      <c r="DN57" s="31">
        <f t="shared" si="159"/>
        <v>0</v>
      </c>
      <c r="DO57" s="31">
        <f t="shared" si="160"/>
        <v>0</v>
      </c>
      <c r="DP57" s="31">
        <f t="shared" si="161"/>
        <v>0</v>
      </c>
      <c r="DQ57" s="31">
        <f t="shared" si="162"/>
        <v>0</v>
      </c>
      <c r="DR57" s="31">
        <f t="shared" si="163"/>
        <v>0</v>
      </c>
      <c r="DS57" s="31">
        <f t="shared" si="164"/>
        <v>0</v>
      </c>
      <c r="DT57" s="31">
        <f t="shared" si="165"/>
        <v>0</v>
      </c>
      <c r="DU57" s="31">
        <f t="shared" si="166"/>
        <v>0</v>
      </c>
      <c r="DV57" s="31">
        <f t="shared" si="167"/>
        <v>0</v>
      </c>
      <c r="DW57" s="31">
        <f t="shared" si="168"/>
        <v>0</v>
      </c>
      <c r="DX57" s="31">
        <f t="shared" si="169"/>
        <v>0</v>
      </c>
      <c r="DY57" s="31">
        <f t="shared" si="170"/>
        <v>0</v>
      </c>
      <c r="DZ57" s="31">
        <f t="shared" si="171"/>
        <v>0</v>
      </c>
      <c r="EA57" s="31">
        <f t="shared" si="172"/>
        <v>0</v>
      </c>
      <c r="EB57" s="31">
        <f t="shared" si="173"/>
        <v>0</v>
      </c>
      <c r="EC57" s="31">
        <f t="shared" si="174"/>
        <v>0</v>
      </c>
      <c r="ED57" s="31">
        <f t="shared" si="175"/>
        <v>0</v>
      </c>
      <c r="EE57" s="31">
        <f t="shared" si="176"/>
        <v>0</v>
      </c>
      <c r="EF57" s="31">
        <f t="shared" si="177"/>
        <v>0</v>
      </c>
      <c r="EG57" s="31">
        <f t="shared" si="178"/>
        <v>0</v>
      </c>
      <c r="EH57" s="31">
        <f t="shared" si="179"/>
        <v>0</v>
      </c>
      <c r="EI57" s="31">
        <f t="shared" si="180"/>
        <v>0</v>
      </c>
      <c r="EJ57" s="31">
        <f t="shared" si="181"/>
        <v>0</v>
      </c>
      <c r="EK57" s="31">
        <f t="shared" si="182"/>
        <v>0</v>
      </c>
      <c r="EL57" s="31">
        <f t="shared" si="183"/>
        <v>0</v>
      </c>
      <c r="EM57" s="31">
        <f t="shared" si="184"/>
        <v>0</v>
      </c>
      <c r="EN57" s="31">
        <f t="shared" si="185"/>
        <v>0</v>
      </c>
      <c r="EO57" s="31">
        <f t="shared" si="186"/>
        <v>0</v>
      </c>
      <c r="EP57" s="31">
        <f t="shared" si="187"/>
        <v>0</v>
      </c>
      <c r="EQ57" s="31">
        <f t="shared" si="188"/>
        <v>0</v>
      </c>
      <c r="ER57" s="76"/>
      <c r="ES57" s="77">
        <f t="shared" si="189"/>
        <v>0</v>
      </c>
      <c r="ET57" s="14"/>
      <c r="EU57" s="30">
        <f t="shared" si="190"/>
        <v>0</v>
      </c>
      <c r="EV57" s="31">
        <f t="shared" ca="1" si="191"/>
        <v>0</v>
      </c>
      <c r="EW57" s="31">
        <f t="shared" ca="1" si="192"/>
        <v>0</v>
      </c>
      <c r="EX57" s="31">
        <f t="shared" ca="1" si="193"/>
        <v>0</v>
      </c>
      <c r="EY57" s="31">
        <f t="shared" ca="1" si="194"/>
        <v>0</v>
      </c>
      <c r="EZ57" s="31">
        <f t="shared" ca="1" si="195"/>
        <v>0</v>
      </c>
      <c r="FA57" s="31">
        <f t="shared" ca="1" si="196"/>
        <v>0</v>
      </c>
      <c r="FB57" s="31">
        <f t="shared" ca="1" si="197"/>
        <v>0</v>
      </c>
      <c r="FC57" s="31">
        <f t="shared" ca="1" si="198"/>
        <v>0</v>
      </c>
      <c r="FD57" s="31">
        <f t="shared" ca="1" si="199"/>
        <v>0</v>
      </c>
      <c r="FE57" s="31">
        <f t="shared" ca="1" si="200"/>
        <v>0</v>
      </c>
      <c r="FF57" s="31">
        <f t="shared" ca="1" si="201"/>
        <v>0</v>
      </c>
      <c r="FG57" s="31">
        <f t="shared" ca="1" si="202"/>
        <v>0</v>
      </c>
      <c r="FH57" s="31">
        <f t="shared" ca="1" si="203"/>
        <v>0</v>
      </c>
      <c r="FI57" s="31">
        <f t="shared" ca="1" si="204"/>
        <v>0</v>
      </c>
      <c r="FJ57" s="31">
        <f t="shared" ca="1" si="205"/>
        <v>0</v>
      </c>
      <c r="FK57" s="31">
        <f t="shared" ca="1" si="206"/>
        <v>0</v>
      </c>
      <c r="FL57" s="31">
        <f t="shared" ca="1" si="207"/>
        <v>0</v>
      </c>
      <c r="FM57" s="31">
        <f t="shared" ca="1" si="208"/>
        <v>0</v>
      </c>
      <c r="FN57" s="31">
        <f t="shared" ca="1" si="209"/>
        <v>0</v>
      </c>
      <c r="FO57" s="31">
        <f t="shared" ca="1" si="210"/>
        <v>0</v>
      </c>
      <c r="FP57" s="31">
        <f t="shared" ca="1" si="211"/>
        <v>0</v>
      </c>
      <c r="FQ57" s="31">
        <f t="shared" ca="1" si="212"/>
        <v>0</v>
      </c>
      <c r="FR57" s="31">
        <f t="shared" ca="1" si="213"/>
        <v>0</v>
      </c>
      <c r="FS57" s="31">
        <f t="shared" ca="1" si="214"/>
        <v>0</v>
      </c>
      <c r="FT57" s="31">
        <f t="shared" ca="1" si="215"/>
        <v>0</v>
      </c>
      <c r="FU57" s="31">
        <f t="shared" ca="1" si="216"/>
        <v>0</v>
      </c>
      <c r="FV57" s="31">
        <f t="shared" ca="1" si="217"/>
        <v>0</v>
      </c>
      <c r="FW57" s="31">
        <f t="shared" ca="1" si="218"/>
        <v>0</v>
      </c>
      <c r="FX57" s="31">
        <f t="shared" ca="1" si="219"/>
        <v>0</v>
      </c>
      <c r="FY57" s="31">
        <f t="shared" ca="1" si="220"/>
        <v>0</v>
      </c>
      <c r="FZ57" s="31">
        <f t="shared" ca="1" si="221"/>
        <v>0</v>
      </c>
      <c r="GA57" s="31">
        <f t="shared" ca="1" si="222"/>
        <v>0</v>
      </c>
      <c r="GB57" s="31">
        <f t="shared" ca="1" si="223"/>
        <v>0</v>
      </c>
      <c r="GC57" s="31">
        <f t="shared" ca="1" si="224"/>
        <v>0</v>
      </c>
      <c r="GD57" s="31">
        <f t="shared" ca="1" si="225"/>
        <v>0</v>
      </c>
      <c r="GE57" s="31">
        <f t="shared" si="226"/>
        <v>0</v>
      </c>
      <c r="GF57" s="31">
        <f t="shared" si="227"/>
        <v>0</v>
      </c>
      <c r="GG57" s="31">
        <f t="shared" si="228"/>
        <v>0</v>
      </c>
      <c r="GH57" s="31">
        <f t="shared" si="229"/>
        <v>0</v>
      </c>
      <c r="GI57" s="76"/>
      <c r="GJ57" s="77">
        <f t="shared" ca="1" si="230"/>
        <v>0</v>
      </c>
      <c r="GK57" s="14"/>
      <c r="GL57" s="14"/>
      <c r="GM57" s="14"/>
      <c r="GN57" s="14"/>
      <c r="GO57" s="14"/>
      <c r="GP57" s="14"/>
      <c r="GQ57" s="14"/>
      <c r="GR57" s="14"/>
      <c r="GS57" s="14"/>
    </row>
    <row r="58" spans="1:201" x14ac:dyDescent="0.2">
      <c r="A58" s="158" t="s">
        <v>56</v>
      </c>
      <c r="B58" s="46"/>
      <c r="C58" s="47"/>
      <c r="D58" s="57"/>
      <c r="E58" s="272">
        <f t="shared" si="0"/>
        <v>0</v>
      </c>
      <c r="F58" s="285">
        <f t="shared" si="1"/>
        <v>0</v>
      </c>
      <c r="G58" s="15" t="str">
        <f t="shared" si="231"/>
        <v/>
      </c>
      <c r="H58" s="83">
        <f t="shared" si="97"/>
        <v>0</v>
      </c>
      <c r="I58" s="202">
        <f t="shared" si="2"/>
        <v>0</v>
      </c>
      <c r="J58" s="251"/>
      <c r="K58" s="121"/>
      <c r="L58" s="323"/>
      <c r="M58" s="323"/>
      <c r="N58" s="264"/>
      <c r="R58" s="91"/>
      <c r="S58" s="207"/>
      <c r="T58" s="91"/>
      <c r="U58" s="91"/>
      <c r="V58" s="91"/>
      <c r="W58" s="91"/>
      <c r="X58" s="91"/>
      <c r="Y58" s="91"/>
      <c r="Z58" s="212"/>
      <c r="AA58" s="91"/>
      <c r="AB58" s="212"/>
      <c r="AC58" s="212"/>
      <c r="AD58" s="212"/>
      <c r="AE58" s="207"/>
      <c r="AF58" s="91"/>
      <c r="AG58" s="91"/>
      <c r="AH58" s="97"/>
      <c r="AI58" s="97"/>
      <c r="AJ58" s="97"/>
      <c r="AK58" s="97"/>
      <c r="AL58" s="217"/>
      <c r="AM58" s="97"/>
      <c r="AN58" s="217"/>
      <c r="AO58" s="217"/>
      <c r="AP58" s="217"/>
      <c r="AQ58" s="98"/>
      <c r="AR58" s="235"/>
      <c r="AS58" s="221" t="s">
        <v>55</v>
      </c>
      <c r="AT58" s="54"/>
      <c r="AU58" s="254"/>
      <c r="AV58" s="259"/>
      <c r="AW58" s="38">
        <f t="shared" si="14"/>
        <v>0</v>
      </c>
      <c r="AX58" s="39">
        <f t="shared" si="15"/>
        <v>0</v>
      </c>
      <c r="AY58" s="224" t="s">
        <v>56</v>
      </c>
      <c r="AZ58" s="54"/>
      <c r="BA58" s="64"/>
      <c r="BB58" s="48"/>
      <c r="BC58" s="25">
        <f t="shared" si="16"/>
        <v>0</v>
      </c>
      <c r="BD58" s="40">
        <f t="shared" si="17"/>
        <v>0</v>
      </c>
      <c r="BE58" s="27" t="s">
        <v>57</v>
      </c>
      <c r="BF58" s="54"/>
      <c r="BG58" s="48"/>
      <c r="BH58" s="28">
        <f t="shared" si="18"/>
        <v>0</v>
      </c>
      <c r="BI58" s="29">
        <f t="shared" si="19"/>
        <v>0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17"/>
      <c r="DD58" s="30">
        <f t="shared" si="149"/>
        <v>0</v>
      </c>
      <c r="DE58" s="31">
        <f t="shared" si="150"/>
        <v>0</v>
      </c>
      <c r="DF58" s="31">
        <f t="shared" si="151"/>
        <v>0</v>
      </c>
      <c r="DG58" s="31">
        <f t="shared" si="152"/>
        <v>0</v>
      </c>
      <c r="DH58" s="31">
        <f t="shared" si="153"/>
        <v>0</v>
      </c>
      <c r="DI58" s="31">
        <f t="shared" si="154"/>
        <v>0</v>
      </c>
      <c r="DJ58" s="31">
        <f t="shared" si="155"/>
        <v>0</v>
      </c>
      <c r="DK58" s="31">
        <f t="shared" si="156"/>
        <v>0</v>
      </c>
      <c r="DL58" s="31">
        <f t="shared" si="157"/>
        <v>0</v>
      </c>
      <c r="DM58" s="31">
        <f t="shared" si="158"/>
        <v>0</v>
      </c>
      <c r="DN58" s="31">
        <f t="shared" si="159"/>
        <v>0</v>
      </c>
      <c r="DO58" s="31">
        <f t="shared" si="160"/>
        <v>0</v>
      </c>
      <c r="DP58" s="31">
        <f t="shared" si="161"/>
        <v>0</v>
      </c>
      <c r="DQ58" s="31">
        <f t="shared" si="162"/>
        <v>0</v>
      </c>
      <c r="DR58" s="31">
        <f t="shared" si="163"/>
        <v>0</v>
      </c>
      <c r="DS58" s="31">
        <f t="shared" si="164"/>
        <v>0</v>
      </c>
      <c r="DT58" s="31">
        <f t="shared" si="165"/>
        <v>0</v>
      </c>
      <c r="DU58" s="31">
        <f t="shared" si="166"/>
        <v>0</v>
      </c>
      <c r="DV58" s="31">
        <f t="shared" si="167"/>
        <v>0</v>
      </c>
      <c r="DW58" s="31">
        <f t="shared" si="168"/>
        <v>0</v>
      </c>
      <c r="DX58" s="31">
        <f t="shared" si="169"/>
        <v>0</v>
      </c>
      <c r="DY58" s="31">
        <f t="shared" si="170"/>
        <v>0</v>
      </c>
      <c r="DZ58" s="31">
        <f t="shared" si="171"/>
        <v>0</v>
      </c>
      <c r="EA58" s="31">
        <f t="shared" si="172"/>
        <v>0</v>
      </c>
      <c r="EB58" s="31">
        <f t="shared" si="173"/>
        <v>0</v>
      </c>
      <c r="EC58" s="31">
        <f t="shared" si="174"/>
        <v>0</v>
      </c>
      <c r="ED58" s="31">
        <f t="shared" si="175"/>
        <v>0</v>
      </c>
      <c r="EE58" s="31">
        <f t="shared" si="176"/>
        <v>0</v>
      </c>
      <c r="EF58" s="31">
        <f t="shared" si="177"/>
        <v>0</v>
      </c>
      <c r="EG58" s="31">
        <f t="shared" si="178"/>
        <v>0</v>
      </c>
      <c r="EH58" s="31">
        <f t="shared" si="179"/>
        <v>0</v>
      </c>
      <c r="EI58" s="31">
        <f t="shared" si="180"/>
        <v>0</v>
      </c>
      <c r="EJ58" s="31">
        <f t="shared" si="181"/>
        <v>0</v>
      </c>
      <c r="EK58" s="31">
        <f t="shared" si="182"/>
        <v>0</v>
      </c>
      <c r="EL58" s="31">
        <f t="shared" si="183"/>
        <v>0</v>
      </c>
      <c r="EM58" s="31">
        <f t="shared" si="184"/>
        <v>0</v>
      </c>
      <c r="EN58" s="31">
        <f t="shared" si="185"/>
        <v>0</v>
      </c>
      <c r="EO58" s="31">
        <f t="shared" si="186"/>
        <v>0</v>
      </c>
      <c r="EP58" s="31">
        <f t="shared" si="187"/>
        <v>0</v>
      </c>
      <c r="EQ58" s="31">
        <f t="shared" si="188"/>
        <v>0</v>
      </c>
      <c r="ER58" s="76"/>
      <c r="ES58" s="77">
        <f t="shared" si="189"/>
        <v>0</v>
      </c>
      <c r="ET58" s="14"/>
      <c r="EU58" s="30">
        <f t="shared" si="190"/>
        <v>0</v>
      </c>
      <c r="EV58" s="31">
        <f t="shared" ca="1" si="191"/>
        <v>0</v>
      </c>
      <c r="EW58" s="31">
        <f t="shared" ca="1" si="192"/>
        <v>0</v>
      </c>
      <c r="EX58" s="31">
        <f t="shared" ca="1" si="193"/>
        <v>0</v>
      </c>
      <c r="EY58" s="31">
        <f t="shared" ca="1" si="194"/>
        <v>0</v>
      </c>
      <c r="EZ58" s="31">
        <f t="shared" ca="1" si="195"/>
        <v>0</v>
      </c>
      <c r="FA58" s="31">
        <f t="shared" ca="1" si="196"/>
        <v>0</v>
      </c>
      <c r="FB58" s="31">
        <f t="shared" ca="1" si="197"/>
        <v>0</v>
      </c>
      <c r="FC58" s="31">
        <f t="shared" ca="1" si="198"/>
        <v>0</v>
      </c>
      <c r="FD58" s="31">
        <f t="shared" ca="1" si="199"/>
        <v>0</v>
      </c>
      <c r="FE58" s="31">
        <f t="shared" ca="1" si="200"/>
        <v>0</v>
      </c>
      <c r="FF58" s="31">
        <f t="shared" ca="1" si="201"/>
        <v>0</v>
      </c>
      <c r="FG58" s="31">
        <f t="shared" ca="1" si="202"/>
        <v>0</v>
      </c>
      <c r="FH58" s="31">
        <f t="shared" ca="1" si="203"/>
        <v>0</v>
      </c>
      <c r="FI58" s="31">
        <f t="shared" ca="1" si="204"/>
        <v>0</v>
      </c>
      <c r="FJ58" s="31">
        <f t="shared" ca="1" si="205"/>
        <v>0</v>
      </c>
      <c r="FK58" s="31">
        <f t="shared" ca="1" si="206"/>
        <v>0</v>
      </c>
      <c r="FL58" s="31">
        <f t="shared" ca="1" si="207"/>
        <v>0</v>
      </c>
      <c r="FM58" s="31">
        <f t="shared" ca="1" si="208"/>
        <v>0</v>
      </c>
      <c r="FN58" s="31">
        <f t="shared" ca="1" si="209"/>
        <v>0</v>
      </c>
      <c r="FO58" s="31">
        <f t="shared" ca="1" si="210"/>
        <v>0</v>
      </c>
      <c r="FP58" s="31">
        <f t="shared" ca="1" si="211"/>
        <v>0</v>
      </c>
      <c r="FQ58" s="31">
        <f t="shared" ca="1" si="212"/>
        <v>0</v>
      </c>
      <c r="FR58" s="31">
        <f t="shared" ca="1" si="213"/>
        <v>0</v>
      </c>
      <c r="FS58" s="31">
        <f t="shared" ca="1" si="214"/>
        <v>0</v>
      </c>
      <c r="FT58" s="31">
        <f t="shared" ca="1" si="215"/>
        <v>0</v>
      </c>
      <c r="FU58" s="31">
        <f t="shared" ca="1" si="216"/>
        <v>0</v>
      </c>
      <c r="FV58" s="31">
        <f t="shared" ca="1" si="217"/>
        <v>0</v>
      </c>
      <c r="FW58" s="31">
        <f t="shared" ca="1" si="218"/>
        <v>0</v>
      </c>
      <c r="FX58" s="31">
        <f t="shared" ca="1" si="219"/>
        <v>0</v>
      </c>
      <c r="FY58" s="31">
        <f t="shared" ca="1" si="220"/>
        <v>0</v>
      </c>
      <c r="FZ58" s="31">
        <f t="shared" ca="1" si="221"/>
        <v>0</v>
      </c>
      <c r="GA58" s="31">
        <f t="shared" ca="1" si="222"/>
        <v>0</v>
      </c>
      <c r="GB58" s="31">
        <f t="shared" ca="1" si="223"/>
        <v>0</v>
      </c>
      <c r="GC58" s="31">
        <f t="shared" ca="1" si="224"/>
        <v>0</v>
      </c>
      <c r="GD58" s="31">
        <f t="shared" ca="1" si="225"/>
        <v>0</v>
      </c>
      <c r="GE58" s="31">
        <f t="shared" si="226"/>
        <v>0</v>
      </c>
      <c r="GF58" s="31">
        <f t="shared" si="227"/>
        <v>0</v>
      </c>
      <c r="GG58" s="31">
        <f t="shared" si="228"/>
        <v>0</v>
      </c>
      <c r="GH58" s="31">
        <f t="shared" si="229"/>
        <v>0</v>
      </c>
      <c r="GI58" s="76"/>
      <c r="GJ58" s="77">
        <f t="shared" ca="1" si="230"/>
        <v>0</v>
      </c>
      <c r="GK58" s="14"/>
      <c r="GL58" s="14"/>
      <c r="GM58" s="14"/>
      <c r="GN58" s="14"/>
      <c r="GO58" s="14"/>
      <c r="GP58" s="14"/>
      <c r="GQ58" s="14"/>
      <c r="GR58" s="14"/>
      <c r="GS58" s="14"/>
    </row>
    <row r="59" spans="1:201" x14ac:dyDescent="0.2">
      <c r="A59" s="158" t="s">
        <v>56</v>
      </c>
      <c r="B59" s="46"/>
      <c r="C59" s="47"/>
      <c r="D59" s="57"/>
      <c r="E59" s="272">
        <f t="shared" si="0"/>
        <v>0</v>
      </c>
      <c r="F59" s="285">
        <f t="shared" si="1"/>
        <v>0</v>
      </c>
      <c r="G59" s="15" t="str">
        <f t="shared" si="231"/>
        <v/>
      </c>
      <c r="H59" s="83">
        <f t="shared" si="97"/>
        <v>0</v>
      </c>
      <c r="I59" s="202">
        <f t="shared" si="2"/>
        <v>0</v>
      </c>
      <c r="J59" s="252" t="str">
        <f t="shared" ref="J59" si="262">IFERROR(D58/D59,"")</f>
        <v/>
      </c>
      <c r="K59" s="262" t="str">
        <f t="shared" ref="K59" si="263">IFERROR(G58/G59,"")</f>
        <v/>
      </c>
      <c r="L59" s="324" t="str">
        <f t="shared" si="234"/>
        <v/>
      </c>
      <c r="M59" s="337">
        <f t="shared" ref="M59" si="264">I59+I58</f>
        <v>0</v>
      </c>
      <c r="N59" s="264"/>
      <c r="R59" s="91"/>
      <c r="S59" s="207"/>
      <c r="T59" s="91"/>
      <c r="U59" s="91"/>
      <c r="V59" s="91"/>
      <c r="W59" s="91"/>
      <c r="X59" s="91"/>
      <c r="Y59" s="91"/>
      <c r="Z59" s="212"/>
      <c r="AA59" s="91"/>
      <c r="AB59" s="212"/>
      <c r="AC59" s="212"/>
      <c r="AD59" s="212"/>
      <c r="AE59" s="207"/>
      <c r="AF59" s="91"/>
      <c r="AG59" s="91"/>
      <c r="AH59" s="97"/>
      <c r="AI59" s="97"/>
      <c r="AJ59" s="97"/>
      <c r="AK59" s="97"/>
      <c r="AL59" s="217"/>
      <c r="AM59" s="97"/>
      <c r="AN59" s="217"/>
      <c r="AO59" s="217"/>
      <c r="AP59" s="217"/>
      <c r="AQ59" s="98"/>
      <c r="AR59" s="235"/>
      <c r="AS59" s="221" t="s">
        <v>55</v>
      </c>
      <c r="AT59" s="54"/>
      <c r="AU59" s="254"/>
      <c r="AV59" s="259"/>
      <c r="AW59" s="38">
        <f t="shared" si="14"/>
        <v>0</v>
      </c>
      <c r="AX59" s="39">
        <f t="shared" si="15"/>
        <v>0</v>
      </c>
      <c r="AY59" s="224" t="s">
        <v>56</v>
      </c>
      <c r="AZ59" s="54"/>
      <c r="BA59" s="64"/>
      <c r="BB59" s="48"/>
      <c r="BC59" s="25">
        <f t="shared" si="16"/>
        <v>0</v>
      </c>
      <c r="BD59" s="40">
        <f t="shared" si="17"/>
        <v>0</v>
      </c>
      <c r="BE59" s="27" t="s">
        <v>57</v>
      </c>
      <c r="BF59" s="54"/>
      <c r="BG59" s="48"/>
      <c r="BH59" s="28">
        <f t="shared" si="18"/>
        <v>0</v>
      </c>
      <c r="BI59" s="29">
        <f t="shared" si="19"/>
        <v>0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17"/>
      <c r="DD59" s="30">
        <f t="shared" si="149"/>
        <v>0</v>
      </c>
      <c r="DE59" s="31">
        <f t="shared" si="150"/>
        <v>0</v>
      </c>
      <c r="DF59" s="31">
        <f t="shared" si="151"/>
        <v>0</v>
      </c>
      <c r="DG59" s="31">
        <f t="shared" si="152"/>
        <v>0</v>
      </c>
      <c r="DH59" s="31">
        <f t="shared" si="153"/>
        <v>0</v>
      </c>
      <c r="DI59" s="31">
        <f t="shared" si="154"/>
        <v>0</v>
      </c>
      <c r="DJ59" s="31">
        <f t="shared" si="155"/>
        <v>0</v>
      </c>
      <c r="DK59" s="31">
        <f t="shared" si="156"/>
        <v>0</v>
      </c>
      <c r="DL59" s="31">
        <f t="shared" si="157"/>
        <v>0</v>
      </c>
      <c r="DM59" s="31">
        <f t="shared" si="158"/>
        <v>0</v>
      </c>
      <c r="DN59" s="31">
        <f t="shared" si="159"/>
        <v>0</v>
      </c>
      <c r="DO59" s="31">
        <f t="shared" si="160"/>
        <v>0</v>
      </c>
      <c r="DP59" s="31">
        <f t="shared" si="161"/>
        <v>0</v>
      </c>
      <c r="DQ59" s="31">
        <f t="shared" si="162"/>
        <v>0</v>
      </c>
      <c r="DR59" s="31">
        <f t="shared" si="163"/>
        <v>0</v>
      </c>
      <c r="DS59" s="31">
        <f t="shared" si="164"/>
        <v>0</v>
      </c>
      <c r="DT59" s="31">
        <f t="shared" si="165"/>
        <v>0</v>
      </c>
      <c r="DU59" s="31">
        <f t="shared" si="166"/>
        <v>0</v>
      </c>
      <c r="DV59" s="31">
        <f t="shared" si="167"/>
        <v>0</v>
      </c>
      <c r="DW59" s="31">
        <f t="shared" si="168"/>
        <v>0</v>
      </c>
      <c r="DX59" s="31">
        <f t="shared" si="169"/>
        <v>0</v>
      </c>
      <c r="DY59" s="31">
        <f t="shared" si="170"/>
        <v>0</v>
      </c>
      <c r="DZ59" s="31">
        <f t="shared" si="171"/>
        <v>0</v>
      </c>
      <c r="EA59" s="31">
        <f t="shared" si="172"/>
        <v>0</v>
      </c>
      <c r="EB59" s="31">
        <f t="shared" si="173"/>
        <v>0</v>
      </c>
      <c r="EC59" s="31">
        <f t="shared" si="174"/>
        <v>0</v>
      </c>
      <c r="ED59" s="31">
        <f t="shared" si="175"/>
        <v>0</v>
      </c>
      <c r="EE59" s="31">
        <f t="shared" si="176"/>
        <v>0</v>
      </c>
      <c r="EF59" s="31">
        <f t="shared" si="177"/>
        <v>0</v>
      </c>
      <c r="EG59" s="31">
        <f t="shared" si="178"/>
        <v>0</v>
      </c>
      <c r="EH59" s="31">
        <f t="shared" si="179"/>
        <v>0</v>
      </c>
      <c r="EI59" s="31">
        <f t="shared" si="180"/>
        <v>0</v>
      </c>
      <c r="EJ59" s="31">
        <f t="shared" si="181"/>
        <v>0</v>
      </c>
      <c r="EK59" s="31">
        <f t="shared" si="182"/>
        <v>0</v>
      </c>
      <c r="EL59" s="31">
        <f t="shared" si="183"/>
        <v>0</v>
      </c>
      <c r="EM59" s="31">
        <f t="shared" si="184"/>
        <v>0</v>
      </c>
      <c r="EN59" s="31">
        <f t="shared" si="185"/>
        <v>0</v>
      </c>
      <c r="EO59" s="31">
        <f t="shared" si="186"/>
        <v>0</v>
      </c>
      <c r="EP59" s="31">
        <f t="shared" si="187"/>
        <v>0</v>
      </c>
      <c r="EQ59" s="31">
        <f t="shared" si="188"/>
        <v>0</v>
      </c>
      <c r="ER59" s="76"/>
      <c r="ES59" s="77">
        <f t="shared" si="189"/>
        <v>0</v>
      </c>
      <c r="ET59" s="14"/>
      <c r="EU59" s="30">
        <f t="shared" si="190"/>
        <v>0</v>
      </c>
      <c r="EV59" s="31">
        <f t="shared" ca="1" si="191"/>
        <v>0</v>
      </c>
      <c r="EW59" s="31">
        <f t="shared" ca="1" si="192"/>
        <v>0</v>
      </c>
      <c r="EX59" s="31">
        <f t="shared" ca="1" si="193"/>
        <v>0</v>
      </c>
      <c r="EY59" s="31">
        <f t="shared" ca="1" si="194"/>
        <v>0</v>
      </c>
      <c r="EZ59" s="31">
        <f t="shared" ca="1" si="195"/>
        <v>0</v>
      </c>
      <c r="FA59" s="31">
        <f t="shared" ca="1" si="196"/>
        <v>0</v>
      </c>
      <c r="FB59" s="31">
        <f t="shared" ca="1" si="197"/>
        <v>0</v>
      </c>
      <c r="FC59" s="31">
        <f t="shared" ca="1" si="198"/>
        <v>0</v>
      </c>
      <c r="FD59" s="31">
        <f t="shared" ca="1" si="199"/>
        <v>0</v>
      </c>
      <c r="FE59" s="31">
        <f t="shared" ca="1" si="200"/>
        <v>0</v>
      </c>
      <c r="FF59" s="31">
        <f t="shared" ca="1" si="201"/>
        <v>0</v>
      </c>
      <c r="FG59" s="31">
        <f t="shared" ca="1" si="202"/>
        <v>0</v>
      </c>
      <c r="FH59" s="31">
        <f t="shared" ca="1" si="203"/>
        <v>0</v>
      </c>
      <c r="FI59" s="31">
        <f t="shared" ca="1" si="204"/>
        <v>0</v>
      </c>
      <c r="FJ59" s="31">
        <f t="shared" ca="1" si="205"/>
        <v>0</v>
      </c>
      <c r="FK59" s="31">
        <f t="shared" ca="1" si="206"/>
        <v>0</v>
      </c>
      <c r="FL59" s="31">
        <f t="shared" ca="1" si="207"/>
        <v>0</v>
      </c>
      <c r="FM59" s="31">
        <f t="shared" ca="1" si="208"/>
        <v>0</v>
      </c>
      <c r="FN59" s="31">
        <f t="shared" ca="1" si="209"/>
        <v>0</v>
      </c>
      <c r="FO59" s="31">
        <f t="shared" ca="1" si="210"/>
        <v>0</v>
      </c>
      <c r="FP59" s="31">
        <f t="shared" ca="1" si="211"/>
        <v>0</v>
      </c>
      <c r="FQ59" s="31">
        <f t="shared" ca="1" si="212"/>
        <v>0</v>
      </c>
      <c r="FR59" s="31">
        <f t="shared" ca="1" si="213"/>
        <v>0</v>
      </c>
      <c r="FS59" s="31">
        <f t="shared" ca="1" si="214"/>
        <v>0</v>
      </c>
      <c r="FT59" s="31">
        <f t="shared" ca="1" si="215"/>
        <v>0</v>
      </c>
      <c r="FU59" s="31">
        <f t="shared" ca="1" si="216"/>
        <v>0</v>
      </c>
      <c r="FV59" s="31">
        <f t="shared" ca="1" si="217"/>
        <v>0</v>
      </c>
      <c r="FW59" s="31">
        <f t="shared" ca="1" si="218"/>
        <v>0</v>
      </c>
      <c r="FX59" s="31">
        <f t="shared" ca="1" si="219"/>
        <v>0</v>
      </c>
      <c r="FY59" s="31">
        <f t="shared" ca="1" si="220"/>
        <v>0</v>
      </c>
      <c r="FZ59" s="31">
        <f t="shared" ca="1" si="221"/>
        <v>0</v>
      </c>
      <c r="GA59" s="31">
        <f t="shared" ca="1" si="222"/>
        <v>0</v>
      </c>
      <c r="GB59" s="31">
        <f t="shared" ca="1" si="223"/>
        <v>0</v>
      </c>
      <c r="GC59" s="31">
        <f t="shared" ca="1" si="224"/>
        <v>0</v>
      </c>
      <c r="GD59" s="31">
        <f t="shared" ca="1" si="225"/>
        <v>0</v>
      </c>
      <c r="GE59" s="31">
        <f t="shared" si="226"/>
        <v>0</v>
      </c>
      <c r="GF59" s="31">
        <f t="shared" si="227"/>
        <v>0</v>
      </c>
      <c r="GG59" s="31">
        <f t="shared" si="228"/>
        <v>0</v>
      </c>
      <c r="GH59" s="31">
        <f t="shared" si="229"/>
        <v>0</v>
      </c>
      <c r="GI59" s="76"/>
      <c r="GJ59" s="77">
        <f t="shared" ca="1" si="230"/>
        <v>0</v>
      </c>
      <c r="GK59" s="14"/>
      <c r="GL59" s="14"/>
      <c r="GM59" s="14"/>
      <c r="GN59" s="14"/>
      <c r="GO59" s="14"/>
      <c r="GP59" s="14"/>
      <c r="GQ59" s="14"/>
      <c r="GR59" s="14"/>
      <c r="GS59" s="14"/>
    </row>
    <row r="60" spans="1:201" x14ac:dyDescent="0.2">
      <c r="A60" s="158" t="s">
        <v>56</v>
      </c>
      <c r="B60" s="46"/>
      <c r="C60" s="47"/>
      <c r="D60" s="57"/>
      <c r="E60" s="272">
        <f t="shared" si="0"/>
        <v>0</v>
      </c>
      <c r="F60" s="285">
        <f t="shared" si="1"/>
        <v>0</v>
      </c>
      <c r="G60" s="15" t="str">
        <f t="shared" si="231"/>
        <v/>
      </c>
      <c r="H60" s="83">
        <f t="shared" si="97"/>
        <v>0</v>
      </c>
      <c r="I60" s="202">
        <f t="shared" si="2"/>
        <v>0</v>
      </c>
      <c r="J60" s="251"/>
      <c r="K60" s="121"/>
      <c r="L60" s="323"/>
      <c r="M60" s="323"/>
      <c r="N60" s="264"/>
      <c r="R60" s="91"/>
      <c r="S60" s="207"/>
      <c r="T60" s="91"/>
      <c r="U60" s="91"/>
      <c r="V60" s="91"/>
      <c r="W60" s="91"/>
      <c r="X60" s="91"/>
      <c r="Y60" s="91"/>
      <c r="Z60" s="212"/>
      <c r="AA60" s="91"/>
      <c r="AB60" s="212"/>
      <c r="AC60" s="212"/>
      <c r="AD60" s="212"/>
      <c r="AE60" s="207"/>
      <c r="AF60" s="91"/>
      <c r="AG60" s="91"/>
      <c r="AH60" s="97"/>
      <c r="AI60" s="97"/>
      <c r="AJ60" s="97"/>
      <c r="AK60" s="97"/>
      <c r="AL60" s="217"/>
      <c r="AM60" s="97"/>
      <c r="AN60" s="217"/>
      <c r="AO60" s="217"/>
      <c r="AP60" s="217"/>
      <c r="AQ60" s="98"/>
      <c r="AR60" s="235"/>
      <c r="AS60" s="221" t="s">
        <v>55</v>
      </c>
      <c r="AT60" s="54"/>
      <c r="AU60" s="254"/>
      <c r="AV60" s="259"/>
      <c r="AW60" s="38">
        <f t="shared" si="14"/>
        <v>0</v>
      </c>
      <c r="AX60" s="39">
        <f t="shared" si="15"/>
        <v>0</v>
      </c>
      <c r="AY60" s="224" t="s">
        <v>56</v>
      </c>
      <c r="AZ60" s="54"/>
      <c r="BA60" s="64"/>
      <c r="BB60" s="48"/>
      <c r="BC60" s="25">
        <f t="shared" si="16"/>
        <v>0</v>
      </c>
      <c r="BD60" s="40">
        <f t="shared" si="17"/>
        <v>0</v>
      </c>
      <c r="BE60" s="27" t="s">
        <v>57</v>
      </c>
      <c r="BF60" s="54"/>
      <c r="BG60" s="48"/>
      <c r="BH60" s="28">
        <f t="shared" si="18"/>
        <v>0</v>
      </c>
      <c r="BI60" s="29">
        <f t="shared" si="19"/>
        <v>0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17"/>
      <c r="DD60" s="30">
        <f t="shared" si="149"/>
        <v>0</v>
      </c>
      <c r="DE60" s="31">
        <f t="shared" si="150"/>
        <v>0</v>
      </c>
      <c r="DF60" s="31">
        <f t="shared" si="151"/>
        <v>0</v>
      </c>
      <c r="DG60" s="31">
        <f t="shared" si="152"/>
        <v>0</v>
      </c>
      <c r="DH60" s="31">
        <f t="shared" si="153"/>
        <v>0</v>
      </c>
      <c r="DI60" s="31">
        <f t="shared" si="154"/>
        <v>0</v>
      </c>
      <c r="DJ60" s="31">
        <f t="shared" si="155"/>
        <v>0</v>
      </c>
      <c r="DK60" s="31">
        <f t="shared" si="156"/>
        <v>0</v>
      </c>
      <c r="DL60" s="31">
        <f t="shared" si="157"/>
        <v>0</v>
      </c>
      <c r="DM60" s="31">
        <f t="shared" si="158"/>
        <v>0</v>
      </c>
      <c r="DN60" s="31">
        <f t="shared" si="159"/>
        <v>0</v>
      </c>
      <c r="DO60" s="31">
        <f t="shared" si="160"/>
        <v>0</v>
      </c>
      <c r="DP60" s="31">
        <f t="shared" si="161"/>
        <v>0</v>
      </c>
      <c r="DQ60" s="31">
        <f t="shared" si="162"/>
        <v>0</v>
      </c>
      <c r="DR60" s="31">
        <f t="shared" si="163"/>
        <v>0</v>
      </c>
      <c r="DS60" s="31">
        <f t="shared" si="164"/>
        <v>0</v>
      </c>
      <c r="DT60" s="31">
        <f t="shared" si="165"/>
        <v>0</v>
      </c>
      <c r="DU60" s="31">
        <f t="shared" si="166"/>
        <v>0</v>
      </c>
      <c r="DV60" s="31">
        <f t="shared" si="167"/>
        <v>0</v>
      </c>
      <c r="DW60" s="31">
        <f t="shared" si="168"/>
        <v>0</v>
      </c>
      <c r="DX60" s="31">
        <f t="shared" si="169"/>
        <v>0</v>
      </c>
      <c r="DY60" s="31">
        <f t="shared" si="170"/>
        <v>0</v>
      </c>
      <c r="DZ60" s="31">
        <f t="shared" si="171"/>
        <v>0</v>
      </c>
      <c r="EA60" s="31">
        <f t="shared" si="172"/>
        <v>0</v>
      </c>
      <c r="EB60" s="31">
        <f t="shared" si="173"/>
        <v>0</v>
      </c>
      <c r="EC60" s="31">
        <f t="shared" si="174"/>
        <v>0</v>
      </c>
      <c r="ED60" s="31">
        <f t="shared" si="175"/>
        <v>0</v>
      </c>
      <c r="EE60" s="31">
        <f t="shared" si="176"/>
        <v>0</v>
      </c>
      <c r="EF60" s="31">
        <f t="shared" si="177"/>
        <v>0</v>
      </c>
      <c r="EG60" s="31">
        <f t="shared" si="178"/>
        <v>0</v>
      </c>
      <c r="EH60" s="31">
        <f t="shared" si="179"/>
        <v>0</v>
      </c>
      <c r="EI60" s="31">
        <f t="shared" si="180"/>
        <v>0</v>
      </c>
      <c r="EJ60" s="31">
        <f t="shared" si="181"/>
        <v>0</v>
      </c>
      <c r="EK60" s="31">
        <f t="shared" si="182"/>
        <v>0</v>
      </c>
      <c r="EL60" s="31">
        <f t="shared" si="183"/>
        <v>0</v>
      </c>
      <c r="EM60" s="31">
        <f t="shared" si="184"/>
        <v>0</v>
      </c>
      <c r="EN60" s="31">
        <f t="shared" si="185"/>
        <v>0</v>
      </c>
      <c r="EO60" s="31">
        <f t="shared" si="186"/>
        <v>0</v>
      </c>
      <c r="EP60" s="31">
        <f t="shared" si="187"/>
        <v>0</v>
      </c>
      <c r="EQ60" s="31">
        <f t="shared" si="188"/>
        <v>0</v>
      </c>
      <c r="ER60" s="76"/>
      <c r="ES60" s="77">
        <f t="shared" si="189"/>
        <v>0</v>
      </c>
      <c r="ET60" s="14"/>
      <c r="EU60" s="30">
        <f t="shared" si="190"/>
        <v>0</v>
      </c>
      <c r="EV60" s="31">
        <f t="shared" ca="1" si="191"/>
        <v>0</v>
      </c>
      <c r="EW60" s="31">
        <f t="shared" ca="1" si="192"/>
        <v>0</v>
      </c>
      <c r="EX60" s="31">
        <f t="shared" ca="1" si="193"/>
        <v>0</v>
      </c>
      <c r="EY60" s="31">
        <f t="shared" ca="1" si="194"/>
        <v>0</v>
      </c>
      <c r="EZ60" s="31">
        <f t="shared" ca="1" si="195"/>
        <v>0</v>
      </c>
      <c r="FA60" s="31">
        <f t="shared" ca="1" si="196"/>
        <v>0</v>
      </c>
      <c r="FB60" s="31">
        <f t="shared" ca="1" si="197"/>
        <v>0</v>
      </c>
      <c r="FC60" s="31">
        <f t="shared" ca="1" si="198"/>
        <v>0</v>
      </c>
      <c r="FD60" s="31">
        <f t="shared" ca="1" si="199"/>
        <v>0</v>
      </c>
      <c r="FE60" s="31">
        <f t="shared" ca="1" si="200"/>
        <v>0</v>
      </c>
      <c r="FF60" s="31">
        <f t="shared" ca="1" si="201"/>
        <v>0</v>
      </c>
      <c r="FG60" s="31">
        <f t="shared" ca="1" si="202"/>
        <v>0</v>
      </c>
      <c r="FH60" s="31">
        <f t="shared" ca="1" si="203"/>
        <v>0</v>
      </c>
      <c r="FI60" s="31">
        <f t="shared" ca="1" si="204"/>
        <v>0</v>
      </c>
      <c r="FJ60" s="31">
        <f t="shared" ca="1" si="205"/>
        <v>0</v>
      </c>
      <c r="FK60" s="31">
        <f t="shared" ca="1" si="206"/>
        <v>0</v>
      </c>
      <c r="FL60" s="31">
        <f t="shared" ca="1" si="207"/>
        <v>0</v>
      </c>
      <c r="FM60" s="31">
        <f t="shared" ca="1" si="208"/>
        <v>0</v>
      </c>
      <c r="FN60" s="31">
        <f t="shared" ca="1" si="209"/>
        <v>0</v>
      </c>
      <c r="FO60" s="31">
        <f t="shared" ca="1" si="210"/>
        <v>0</v>
      </c>
      <c r="FP60" s="31">
        <f t="shared" ca="1" si="211"/>
        <v>0</v>
      </c>
      <c r="FQ60" s="31">
        <f t="shared" ca="1" si="212"/>
        <v>0</v>
      </c>
      <c r="FR60" s="31">
        <f t="shared" ca="1" si="213"/>
        <v>0</v>
      </c>
      <c r="FS60" s="31">
        <f t="shared" ca="1" si="214"/>
        <v>0</v>
      </c>
      <c r="FT60" s="31">
        <f t="shared" ca="1" si="215"/>
        <v>0</v>
      </c>
      <c r="FU60" s="31">
        <f t="shared" ca="1" si="216"/>
        <v>0</v>
      </c>
      <c r="FV60" s="31">
        <f t="shared" ca="1" si="217"/>
        <v>0</v>
      </c>
      <c r="FW60" s="31">
        <f t="shared" ca="1" si="218"/>
        <v>0</v>
      </c>
      <c r="FX60" s="31">
        <f t="shared" ca="1" si="219"/>
        <v>0</v>
      </c>
      <c r="FY60" s="31">
        <f t="shared" ca="1" si="220"/>
        <v>0</v>
      </c>
      <c r="FZ60" s="31">
        <f t="shared" ca="1" si="221"/>
        <v>0</v>
      </c>
      <c r="GA60" s="31">
        <f t="shared" ca="1" si="222"/>
        <v>0</v>
      </c>
      <c r="GB60" s="31">
        <f t="shared" ca="1" si="223"/>
        <v>0</v>
      </c>
      <c r="GC60" s="31">
        <f t="shared" ca="1" si="224"/>
        <v>0</v>
      </c>
      <c r="GD60" s="31">
        <f t="shared" ca="1" si="225"/>
        <v>0</v>
      </c>
      <c r="GE60" s="31">
        <f t="shared" si="226"/>
        <v>0</v>
      </c>
      <c r="GF60" s="31">
        <f t="shared" si="227"/>
        <v>0</v>
      </c>
      <c r="GG60" s="31">
        <f t="shared" si="228"/>
        <v>0</v>
      </c>
      <c r="GH60" s="31">
        <f t="shared" si="229"/>
        <v>0</v>
      </c>
      <c r="GI60" s="76"/>
      <c r="GJ60" s="77">
        <f t="shared" ca="1" si="230"/>
        <v>0</v>
      </c>
      <c r="GK60" s="14"/>
      <c r="GL60" s="14"/>
      <c r="GM60" s="14"/>
      <c r="GN60" s="14"/>
      <c r="GO60" s="14"/>
      <c r="GP60" s="14"/>
      <c r="GQ60" s="14"/>
      <c r="GR60" s="14"/>
      <c r="GS60" s="14"/>
    </row>
    <row r="61" spans="1:201" x14ac:dyDescent="0.2">
      <c r="A61" s="158" t="s">
        <v>56</v>
      </c>
      <c r="B61" s="46"/>
      <c r="C61" s="47"/>
      <c r="D61" s="57"/>
      <c r="E61" s="272">
        <f t="shared" si="0"/>
        <v>0</v>
      </c>
      <c r="F61" s="285">
        <f t="shared" si="1"/>
        <v>0</v>
      </c>
      <c r="G61" s="15" t="str">
        <f t="shared" si="231"/>
        <v/>
      </c>
      <c r="H61" s="83">
        <f t="shared" si="97"/>
        <v>0</v>
      </c>
      <c r="I61" s="202">
        <f t="shared" si="2"/>
        <v>0</v>
      </c>
      <c r="J61" s="252" t="str">
        <f t="shared" ref="J61" si="265">IFERROR(D60/D61,"")</f>
        <v/>
      </c>
      <c r="K61" s="262" t="str">
        <f t="shared" ref="K61" si="266">IFERROR(G60/G61,"")</f>
        <v/>
      </c>
      <c r="L61" s="324" t="str">
        <f t="shared" si="234"/>
        <v/>
      </c>
      <c r="M61" s="337">
        <f t="shared" ref="M61" si="267">I61+I60</f>
        <v>0</v>
      </c>
      <c r="N61" s="264"/>
      <c r="R61" s="91"/>
      <c r="S61" s="207"/>
      <c r="T61" s="91"/>
      <c r="U61" s="91"/>
      <c r="V61" s="91"/>
      <c r="W61" s="91"/>
      <c r="X61" s="91"/>
      <c r="Y61" s="91"/>
      <c r="Z61" s="212"/>
      <c r="AA61" s="91"/>
      <c r="AB61" s="212"/>
      <c r="AC61" s="212"/>
      <c r="AD61" s="212"/>
      <c r="AE61" s="207"/>
      <c r="AF61" s="91"/>
      <c r="AG61" s="91"/>
      <c r="AH61" s="97"/>
      <c r="AI61" s="97"/>
      <c r="AJ61" s="97"/>
      <c r="AK61" s="97"/>
      <c r="AL61" s="217"/>
      <c r="AM61" s="97"/>
      <c r="AN61" s="217"/>
      <c r="AO61" s="217"/>
      <c r="AP61" s="217"/>
      <c r="AQ61" s="98"/>
      <c r="AR61" s="235"/>
      <c r="AS61" s="221" t="s">
        <v>55</v>
      </c>
      <c r="AT61" s="54"/>
      <c r="AU61" s="254"/>
      <c r="AV61" s="259"/>
      <c r="AW61" s="38">
        <f t="shared" si="14"/>
        <v>0</v>
      </c>
      <c r="AX61" s="39">
        <f t="shared" si="15"/>
        <v>0</v>
      </c>
      <c r="AY61" s="224" t="s">
        <v>56</v>
      </c>
      <c r="AZ61" s="54"/>
      <c r="BA61" s="64"/>
      <c r="BB61" s="48"/>
      <c r="BC61" s="25">
        <f t="shared" si="16"/>
        <v>0</v>
      </c>
      <c r="BD61" s="40">
        <f t="shared" si="17"/>
        <v>0</v>
      </c>
      <c r="BE61" s="27" t="s">
        <v>57</v>
      </c>
      <c r="BF61" s="54"/>
      <c r="BG61" s="48"/>
      <c r="BH61" s="28">
        <f t="shared" si="18"/>
        <v>0</v>
      </c>
      <c r="BI61" s="29">
        <f t="shared" si="19"/>
        <v>0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17"/>
      <c r="DD61" s="30">
        <f t="shared" si="149"/>
        <v>0</v>
      </c>
      <c r="DE61" s="31">
        <f t="shared" si="150"/>
        <v>0</v>
      </c>
      <c r="DF61" s="31">
        <f t="shared" si="151"/>
        <v>0</v>
      </c>
      <c r="DG61" s="31">
        <f t="shared" si="152"/>
        <v>0</v>
      </c>
      <c r="DH61" s="31">
        <f t="shared" si="153"/>
        <v>0</v>
      </c>
      <c r="DI61" s="31">
        <f t="shared" si="154"/>
        <v>0</v>
      </c>
      <c r="DJ61" s="31">
        <f t="shared" si="155"/>
        <v>0</v>
      </c>
      <c r="DK61" s="31">
        <f t="shared" si="156"/>
        <v>0</v>
      </c>
      <c r="DL61" s="31">
        <f t="shared" si="157"/>
        <v>0</v>
      </c>
      <c r="DM61" s="31">
        <f t="shared" si="158"/>
        <v>0</v>
      </c>
      <c r="DN61" s="31">
        <f t="shared" si="159"/>
        <v>0</v>
      </c>
      <c r="DO61" s="31">
        <f t="shared" si="160"/>
        <v>0</v>
      </c>
      <c r="DP61" s="31">
        <f t="shared" si="161"/>
        <v>0</v>
      </c>
      <c r="DQ61" s="31">
        <f t="shared" si="162"/>
        <v>0</v>
      </c>
      <c r="DR61" s="31">
        <f t="shared" si="163"/>
        <v>0</v>
      </c>
      <c r="DS61" s="31">
        <f t="shared" si="164"/>
        <v>0</v>
      </c>
      <c r="DT61" s="31">
        <f t="shared" si="165"/>
        <v>0</v>
      </c>
      <c r="DU61" s="31">
        <f t="shared" si="166"/>
        <v>0</v>
      </c>
      <c r="DV61" s="31">
        <f t="shared" si="167"/>
        <v>0</v>
      </c>
      <c r="DW61" s="31">
        <f t="shared" si="168"/>
        <v>0</v>
      </c>
      <c r="DX61" s="31">
        <f t="shared" si="169"/>
        <v>0</v>
      </c>
      <c r="DY61" s="31">
        <f t="shared" si="170"/>
        <v>0</v>
      </c>
      <c r="DZ61" s="31">
        <f t="shared" si="171"/>
        <v>0</v>
      </c>
      <c r="EA61" s="31">
        <f t="shared" si="172"/>
        <v>0</v>
      </c>
      <c r="EB61" s="31">
        <f t="shared" si="173"/>
        <v>0</v>
      </c>
      <c r="EC61" s="31">
        <f t="shared" si="174"/>
        <v>0</v>
      </c>
      <c r="ED61" s="31">
        <f t="shared" si="175"/>
        <v>0</v>
      </c>
      <c r="EE61" s="31">
        <f t="shared" si="176"/>
        <v>0</v>
      </c>
      <c r="EF61" s="31">
        <f t="shared" si="177"/>
        <v>0</v>
      </c>
      <c r="EG61" s="31">
        <f t="shared" si="178"/>
        <v>0</v>
      </c>
      <c r="EH61" s="31">
        <f t="shared" si="179"/>
        <v>0</v>
      </c>
      <c r="EI61" s="31">
        <f t="shared" si="180"/>
        <v>0</v>
      </c>
      <c r="EJ61" s="31">
        <f t="shared" si="181"/>
        <v>0</v>
      </c>
      <c r="EK61" s="31">
        <f t="shared" si="182"/>
        <v>0</v>
      </c>
      <c r="EL61" s="31">
        <f t="shared" si="183"/>
        <v>0</v>
      </c>
      <c r="EM61" s="31">
        <f t="shared" si="184"/>
        <v>0</v>
      </c>
      <c r="EN61" s="31">
        <f t="shared" si="185"/>
        <v>0</v>
      </c>
      <c r="EO61" s="31">
        <f t="shared" si="186"/>
        <v>0</v>
      </c>
      <c r="EP61" s="31">
        <f t="shared" si="187"/>
        <v>0</v>
      </c>
      <c r="EQ61" s="31">
        <f t="shared" si="188"/>
        <v>0</v>
      </c>
      <c r="ER61" s="76"/>
      <c r="ES61" s="77">
        <f t="shared" si="189"/>
        <v>0</v>
      </c>
      <c r="ET61" s="14"/>
      <c r="EU61" s="30">
        <f t="shared" si="190"/>
        <v>0</v>
      </c>
      <c r="EV61" s="31">
        <f t="shared" ca="1" si="191"/>
        <v>0</v>
      </c>
      <c r="EW61" s="31">
        <f t="shared" ca="1" si="192"/>
        <v>0</v>
      </c>
      <c r="EX61" s="31">
        <f t="shared" ca="1" si="193"/>
        <v>0</v>
      </c>
      <c r="EY61" s="31">
        <f t="shared" ca="1" si="194"/>
        <v>0</v>
      </c>
      <c r="EZ61" s="31">
        <f t="shared" ca="1" si="195"/>
        <v>0</v>
      </c>
      <c r="FA61" s="31">
        <f t="shared" ca="1" si="196"/>
        <v>0</v>
      </c>
      <c r="FB61" s="31">
        <f t="shared" ca="1" si="197"/>
        <v>0</v>
      </c>
      <c r="FC61" s="31">
        <f t="shared" ca="1" si="198"/>
        <v>0</v>
      </c>
      <c r="FD61" s="31">
        <f t="shared" ca="1" si="199"/>
        <v>0</v>
      </c>
      <c r="FE61" s="31">
        <f t="shared" ca="1" si="200"/>
        <v>0</v>
      </c>
      <c r="FF61" s="31">
        <f t="shared" ca="1" si="201"/>
        <v>0</v>
      </c>
      <c r="FG61" s="31">
        <f t="shared" ca="1" si="202"/>
        <v>0</v>
      </c>
      <c r="FH61" s="31">
        <f t="shared" ca="1" si="203"/>
        <v>0</v>
      </c>
      <c r="FI61" s="31">
        <f t="shared" ca="1" si="204"/>
        <v>0</v>
      </c>
      <c r="FJ61" s="31">
        <f t="shared" ca="1" si="205"/>
        <v>0</v>
      </c>
      <c r="FK61" s="31">
        <f t="shared" ca="1" si="206"/>
        <v>0</v>
      </c>
      <c r="FL61" s="31">
        <f t="shared" ca="1" si="207"/>
        <v>0</v>
      </c>
      <c r="FM61" s="31">
        <f t="shared" ca="1" si="208"/>
        <v>0</v>
      </c>
      <c r="FN61" s="31">
        <f t="shared" ca="1" si="209"/>
        <v>0</v>
      </c>
      <c r="FO61" s="31">
        <f t="shared" ca="1" si="210"/>
        <v>0</v>
      </c>
      <c r="FP61" s="31">
        <f t="shared" ca="1" si="211"/>
        <v>0</v>
      </c>
      <c r="FQ61" s="31">
        <f t="shared" ca="1" si="212"/>
        <v>0</v>
      </c>
      <c r="FR61" s="31">
        <f t="shared" ca="1" si="213"/>
        <v>0</v>
      </c>
      <c r="FS61" s="31">
        <f t="shared" ca="1" si="214"/>
        <v>0</v>
      </c>
      <c r="FT61" s="31">
        <f t="shared" ca="1" si="215"/>
        <v>0</v>
      </c>
      <c r="FU61" s="31">
        <f t="shared" ca="1" si="216"/>
        <v>0</v>
      </c>
      <c r="FV61" s="31">
        <f t="shared" ca="1" si="217"/>
        <v>0</v>
      </c>
      <c r="FW61" s="31">
        <f t="shared" ca="1" si="218"/>
        <v>0</v>
      </c>
      <c r="FX61" s="31">
        <f t="shared" ca="1" si="219"/>
        <v>0</v>
      </c>
      <c r="FY61" s="31">
        <f t="shared" ca="1" si="220"/>
        <v>0</v>
      </c>
      <c r="FZ61" s="31">
        <f t="shared" ca="1" si="221"/>
        <v>0</v>
      </c>
      <c r="GA61" s="31">
        <f t="shared" ca="1" si="222"/>
        <v>0</v>
      </c>
      <c r="GB61" s="31">
        <f t="shared" ca="1" si="223"/>
        <v>0</v>
      </c>
      <c r="GC61" s="31">
        <f t="shared" ca="1" si="224"/>
        <v>0</v>
      </c>
      <c r="GD61" s="31">
        <f t="shared" ca="1" si="225"/>
        <v>0</v>
      </c>
      <c r="GE61" s="31">
        <f t="shared" si="226"/>
        <v>0</v>
      </c>
      <c r="GF61" s="31">
        <f t="shared" si="227"/>
        <v>0</v>
      </c>
      <c r="GG61" s="31">
        <f t="shared" si="228"/>
        <v>0</v>
      </c>
      <c r="GH61" s="31">
        <f t="shared" si="229"/>
        <v>0</v>
      </c>
      <c r="GI61" s="76"/>
      <c r="GJ61" s="77">
        <f t="shared" ca="1" si="230"/>
        <v>0</v>
      </c>
      <c r="GK61" s="14"/>
      <c r="GL61" s="14"/>
      <c r="GM61" s="14"/>
      <c r="GN61" s="14"/>
      <c r="GO61" s="14"/>
      <c r="GP61" s="14"/>
      <c r="GQ61" s="14"/>
      <c r="GR61" s="14"/>
      <c r="GS61" s="14"/>
    </row>
    <row r="62" spans="1:201" x14ac:dyDescent="0.2">
      <c r="A62" s="158" t="s">
        <v>56</v>
      </c>
      <c r="B62" s="46"/>
      <c r="C62" s="47"/>
      <c r="D62" s="57"/>
      <c r="E62" s="272">
        <f t="shared" si="0"/>
        <v>0</v>
      </c>
      <c r="F62" s="285">
        <f t="shared" si="1"/>
        <v>0</v>
      </c>
      <c r="G62" s="15" t="str">
        <f t="shared" si="231"/>
        <v/>
      </c>
      <c r="H62" s="83">
        <f t="shared" si="97"/>
        <v>0</v>
      </c>
      <c r="I62" s="202">
        <f t="shared" si="2"/>
        <v>0</v>
      </c>
      <c r="J62" s="251"/>
      <c r="K62" s="121"/>
      <c r="L62" s="323"/>
      <c r="M62" s="323"/>
      <c r="N62" s="264"/>
      <c r="R62" s="91"/>
      <c r="S62" s="207"/>
      <c r="T62" s="91"/>
      <c r="U62" s="91"/>
      <c r="V62" s="91"/>
      <c r="W62" s="91"/>
      <c r="X62" s="91"/>
      <c r="Y62" s="91"/>
      <c r="Z62" s="212"/>
      <c r="AA62" s="91"/>
      <c r="AB62" s="212"/>
      <c r="AC62" s="212"/>
      <c r="AD62" s="212"/>
      <c r="AE62" s="207"/>
      <c r="AF62" s="91"/>
      <c r="AG62" s="91"/>
      <c r="AH62" s="97"/>
      <c r="AI62" s="97"/>
      <c r="AJ62" s="97"/>
      <c r="AK62" s="97"/>
      <c r="AL62" s="217"/>
      <c r="AM62" s="97"/>
      <c r="AN62" s="217"/>
      <c r="AO62" s="217"/>
      <c r="AP62" s="217"/>
      <c r="AQ62" s="98"/>
      <c r="AR62" s="235"/>
      <c r="AS62" s="221" t="s">
        <v>55</v>
      </c>
      <c r="AT62" s="54"/>
      <c r="AU62" s="254"/>
      <c r="AV62" s="259"/>
      <c r="AW62" s="38">
        <f t="shared" si="14"/>
        <v>0</v>
      </c>
      <c r="AX62" s="39">
        <f t="shared" si="15"/>
        <v>0</v>
      </c>
      <c r="AY62" s="224" t="s">
        <v>56</v>
      </c>
      <c r="AZ62" s="54"/>
      <c r="BA62" s="64"/>
      <c r="BB62" s="48"/>
      <c r="BC62" s="25">
        <f t="shared" si="16"/>
        <v>0</v>
      </c>
      <c r="BD62" s="40">
        <f t="shared" si="17"/>
        <v>0</v>
      </c>
      <c r="BE62" s="27" t="s">
        <v>57</v>
      </c>
      <c r="BF62" s="54"/>
      <c r="BG62" s="48"/>
      <c r="BH62" s="28">
        <f t="shared" si="18"/>
        <v>0</v>
      </c>
      <c r="BI62" s="29">
        <f t="shared" si="19"/>
        <v>0</v>
      </c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17"/>
      <c r="DD62" s="30">
        <f t="shared" si="149"/>
        <v>0</v>
      </c>
      <c r="DE62" s="31">
        <f t="shared" si="150"/>
        <v>0</v>
      </c>
      <c r="DF62" s="31">
        <f t="shared" si="151"/>
        <v>0</v>
      </c>
      <c r="DG62" s="31">
        <f t="shared" si="152"/>
        <v>0</v>
      </c>
      <c r="DH62" s="31">
        <f t="shared" si="153"/>
        <v>0</v>
      </c>
      <c r="DI62" s="31">
        <f t="shared" si="154"/>
        <v>0</v>
      </c>
      <c r="DJ62" s="31">
        <f t="shared" si="155"/>
        <v>0</v>
      </c>
      <c r="DK62" s="31">
        <f t="shared" si="156"/>
        <v>0</v>
      </c>
      <c r="DL62" s="31">
        <f t="shared" si="157"/>
        <v>0</v>
      </c>
      <c r="DM62" s="31">
        <f t="shared" si="158"/>
        <v>0</v>
      </c>
      <c r="DN62" s="31">
        <f t="shared" si="159"/>
        <v>0</v>
      </c>
      <c r="DO62" s="31">
        <f t="shared" si="160"/>
        <v>0</v>
      </c>
      <c r="DP62" s="31">
        <f t="shared" si="161"/>
        <v>0</v>
      </c>
      <c r="DQ62" s="31">
        <f t="shared" si="162"/>
        <v>0</v>
      </c>
      <c r="DR62" s="31">
        <f t="shared" si="163"/>
        <v>0</v>
      </c>
      <c r="DS62" s="31">
        <f t="shared" si="164"/>
        <v>0</v>
      </c>
      <c r="DT62" s="31">
        <f t="shared" si="165"/>
        <v>0</v>
      </c>
      <c r="DU62" s="31">
        <f t="shared" si="166"/>
        <v>0</v>
      </c>
      <c r="DV62" s="31">
        <f t="shared" si="167"/>
        <v>0</v>
      </c>
      <c r="DW62" s="31">
        <f t="shared" si="168"/>
        <v>0</v>
      </c>
      <c r="DX62" s="31">
        <f t="shared" si="169"/>
        <v>0</v>
      </c>
      <c r="DY62" s="31">
        <f t="shared" si="170"/>
        <v>0</v>
      </c>
      <c r="DZ62" s="31">
        <f t="shared" si="171"/>
        <v>0</v>
      </c>
      <c r="EA62" s="31">
        <f t="shared" si="172"/>
        <v>0</v>
      </c>
      <c r="EB62" s="31">
        <f t="shared" si="173"/>
        <v>0</v>
      </c>
      <c r="EC62" s="31">
        <f t="shared" si="174"/>
        <v>0</v>
      </c>
      <c r="ED62" s="31">
        <f t="shared" si="175"/>
        <v>0</v>
      </c>
      <c r="EE62" s="31">
        <f t="shared" si="176"/>
        <v>0</v>
      </c>
      <c r="EF62" s="31">
        <f t="shared" si="177"/>
        <v>0</v>
      </c>
      <c r="EG62" s="31">
        <f t="shared" si="178"/>
        <v>0</v>
      </c>
      <c r="EH62" s="31">
        <f t="shared" si="179"/>
        <v>0</v>
      </c>
      <c r="EI62" s="31">
        <f t="shared" si="180"/>
        <v>0</v>
      </c>
      <c r="EJ62" s="31">
        <f t="shared" si="181"/>
        <v>0</v>
      </c>
      <c r="EK62" s="31">
        <f t="shared" si="182"/>
        <v>0</v>
      </c>
      <c r="EL62" s="31">
        <f t="shared" si="183"/>
        <v>0</v>
      </c>
      <c r="EM62" s="31">
        <f t="shared" si="184"/>
        <v>0</v>
      </c>
      <c r="EN62" s="31">
        <f t="shared" si="185"/>
        <v>0</v>
      </c>
      <c r="EO62" s="31">
        <f t="shared" si="186"/>
        <v>0</v>
      </c>
      <c r="EP62" s="31">
        <f t="shared" si="187"/>
        <v>0</v>
      </c>
      <c r="EQ62" s="31">
        <f t="shared" si="188"/>
        <v>0</v>
      </c>
      <c r="ER62" s="76"/>
      <c r="ES62" s="77">
        <f t="shared" si="189"/>
        <v>0</v>
      </c>
      <c r="ET62" s="14"/>
      <c r="EU62" s="30">
        <f t="shared" si="190"/>
        <v>0</v>
      </c>
      <c r="EV62" s="31">
        <f t="shared" ca="1" si="191"/>
        <v>0</v>
      </c>
      <c r="EW62" s="31">
        <f t="shared" ca="1" si="192"/>
        <v>0</v>
      </c>
      <c r="EX62" s="31">
        <f t="shared" ca="1" si="193"/>
        <v>0</v>
      </c>
      <c r="EY62" s="31">
        <f t="shared" ca="1" si="194"/>
        <v>0</v>
      </c>
      <c r="EZ62" s="31">
        <f t="shared" ca="1" si="195"/>
        <v>0</v>
      </c>
      <c r="FA62" s="31">
        <f t="shared" ca="1" si="196"/>
        <v>0</v>
      </c>
      <c r="FB62" s="31">
        <f t="shared" ca="1" si="197"/>
        <v>0</v>
      </c>
      <c r="FC62" s="31">
        <f t="shared" ca="1" si="198"/>
        <v>0</v>
      </c>
      <c r="FD62" s="31">
        <f t="shared" ca="1" si="199"/>
        <v>0</v>
      </c>
      <c r="FE62" s="31">
        <f t="shared" ca="1" si="200"/>
        <v>0</v>
      </c>
      <c r="FF62" s="31">
        <f t="shared" ca="1" si="201"/>
        <v>0</v>
      </c>
      <c r="FG62" s="31">
        <f t="shared" ca="1" si="202"/>
        <v>0</v>
      </c>
      <c r="FH62" s="31">
        <f t="shared" ca="1" si="203"/>
        <v>0</v>
      </c>
      <c r="FI62" s="31">
        <f t="shared" ca="1" si="204"/>
        <v>0</v>
      </c>
      <c r="FJ62" s="31">
        <f t="shared" ca="1" si="205"/>
        <v>0</v>
      </c>
      <c r="FK62" s="31">
        <f t="shared" ca="1" si="206"/>
        <v>0</v>
      </c>
      <c r="FL62" s="31">
        <f t="shared" ca="1" si="207"/>
        <v>0</v>
      </c>
      <c r="FM62" s="31">
        <f t="shared" ca="1" si="208"/>
        <v>0</v>
      </c>
      <c r="FN62" s="31">
        <f t="shared" ca="1" si="209"/>
        <v>0</v>
      </c>
      <c r="FO62" s="31">
        <f t="shared" ca="1" si="210"/>
        <v>0</v>
      </c>
      <c r="FP62" s="31">
        <f t="shared" ca="1" si="211"/>
        <v>0</v>
      </c>
      <c r="FQ62" s="31">
        <f t="shared" ca="1" si="212"/>
        <v>0</v>
      </c>
      <c r="FR62" s="31">
        <f t="shared" ca="1" si="213"/>
        <v>0</v>
      </c>
      <c r="FS62" s="31">
        <f t="shared" ca="1" si="214"/>
        <v>0</v>
      </c>
      <c r="FT62" s="31">
        <f t="shared" ca="1" si="215"/>
        <v>0</v>
      </c>
      <c r="FU62" s="31">
        <f t="shared" ca="1" si="216"/>
        <v>0</v>
      </c>
      <c r="FV62" s="31">
        <f t="shared" ca="1" si="217"/>
        <v>0</v>
      </c>
      <c r="FW62" s="31">
        <f t="shared" ca="1" si="218"/>
        <v>0</v>
      </c>
      <c r="FX62" s="31">
        <f t="shared" ca="1" si="219"/>
        <v>0</v>
      </c>
      <c r="FY62" s="31">
        <f t="shared" ca="1" si="220"/>
        <v>0</v>
      </c>
      <c r="FZ62" s="31">
        <f t="shared" ca="1" si="221"/>
        <v>0</v>
      </c>
      <c r="GA62" s="31">
        <f t="shared" ca="1" si="222"/>
        <v>0</v>
      </c>
      <c r="GB62" s="31">
        <f t="shared" ca="1" si="223"/>
        <v>0</v>
      </c>
      <c r="GC62" s="31">
        <f t="shared" ca="1" si="224"/>
        <v>0</v>
      </c>
      <c r="GD62" s="31">
        <f t="shared" ca="1" si="225"/>
        <v>0</v>
      </c>
      <c r="GE62" s="31">
        <f t="shared" si="226"/>
        <v>0</v>
      </c>
      <c r="GF62" s="31">
        <f t="shared" si="227"/>
        <v>0</v>
      </c>
      <c r="GG62" s="31">
        <f t="shared" si="228"/>
        <v>0</v>
      </c>
      <c r="GH62" s="31">
        <f t="shared" si="229"/>
        <v>0</v>
      </c>
      <c r="GI62" s="76"/>
      <c r="GJ62" s="77">
        <f t="shared" ca="1" si="230"/>
        <v>0</v>
      </c>
      <c r="GK62" s="14"/>
      <c r="GL62" s="14"/>
      <c r="GM62" s="14"/>
      <c r="GN62" s="14"/>
      <c r="GO62" s="14"/>
      <c r="GP62" s="14"/>
      <c r="GQ62" s="14"/>
      <c r="GR62" s="14"/>
      <c r="GS62" s="14"/>
    </row>
    <row r="63" spans="1:201" x14ac:dyDescent="0.2">
      <c r="A63" s="158" t="s">
        <v>56</v>
      </c>
      <c r="B63" s="46"/>
      <c r="C63" s="47"/>
      <c r="D63" s="57"/>
      <c r="E63" s="272">
        <f t="shared" si="0"/>
        <v>0</v>
      </c>
      <c r="F63" s="285">
        <f t="shared" si="1"/>
        <v>0</v>
      </c>
      <c r="G63" s="15" t="str">
        <f t="shared" si="231"/>
        <v/>
      </c>
      <c r="H63" s="83">
        <f t="shared" si="97"/>
        <v>0</v>
      </c>
      <c r="I63" s="202">
        <f t="shared" si="2"/>
        <v>0</v>
      </c>
      <c r="J63" s="252" t="str">
        <f t="shared" ref="J63" si="268">IFERROR(D62/D63,"")</f>
        <v/>
      </c>
      <c r="K63" s="262" t="str">
        <f t="shared" ref="K63" si="269">IFERROR(G62/G63,"")</f>
        <v/>
      </c>
      <c r="L63" s="324" t="str">
        <f t="shared" si="234"/>
        <v/>
      </c>
      <c r="M63" s="337">
        <f t="shared" ref="M63" si="270">I63+I62</f>
        <v>0</v>
      </c>
      <c r="N63" s="264"/>
      <c r="R63" s="91"/>
      <c r="S63" s="207"/>
      <c r="T63" s="91"/>
      <c r="U63" s="91"/>
      <c r="V63" s="91"/>
      <c r="W63" s="91"/>
      <c r="X63" s="91"/>
      <c r="Y63" s="91"/>
      <c r="Z63" s="212"/>
      <c r="AA63" s="91"/>
      <c r="AB63" s="212"/>
      <c r="AC63" s="212"/>
      <c r="AD63" s="212"/>
      <c r="AE63" s="207"/>
      <c r="AF63" s="91"/>
      <c r="AG63" s="91"/>
      <c r="AH63" s="97"/>
      <c r="AI63" s="97"/>
      <c r="AJ63" s="97"/>
      <c r="AK63" s="97"/>
      <c r="AL63" s="217"/>
      <c r="AM63" s="97"/>
      <c r="AN63" s="217"/>
      <c r="AO63" s="217"/>
      <c r="AP63" s="217"/>
      <c r="AQ63" s="98"/>
      <c r="AR63" s="235"/>
      <c r="AS63" s="221" t="s">
        <v>55</v>
      </c>
      <c r="AT63" s="54"/>
      <c r="AU63" s="254"/>
      <c r="AV63" s="259"/>
      <c r="AW63" s="38">
        <f t="shared" si="14"/>
        <v>0</v>
      </c>
      <c r="AX63" s="39">
        <f t="shared" si="15"/>
        <v>0</v>
      </c>
      <c r="AY63" s="224" t="s">
        <v>56</v>
      </c>
      <c r="AZ63" s="54"/>
      <c r="BA63" s="64"/>
      <c r="BB63" s="48"/>
      <c r="BC63" s="25">
        <f t="shared" si="16"/>
        <v>0</v>
      </c>
      <c r="BD63" s="40">
        <f t="shared" si="17"/>
        <v>0</v>
      </c>
      <c r="BE63" s="27" t="s">
        <v>57</v>
      </c>
      <c r="BF63" s="54"/>
      <c r="BG63" s="48"/>
      <c r="BH63" s="28">
        <f t="shared" si="18"/>
        <v>0</v>
      </c>
      <c r="BI63" s="29">
        <f t="shared" si="19"/>
        <v>0</v>
      </c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17"/>
      <c r="DD63" s="30">
        <f t="shared" si="149"/>
        <v>0</v>
      </c>
      <c r="DE63" s="31">
        <f t="shared" si="150"/>
        <v>0</v>
      </c>
      <c r="DF63" s="31">
        <f t="shared" si="151"/>
        <v>0</v>
      </c>
      <c r="DG63" s="31">
        <f t="shared" si="152"/>
        <v>0</v>
      </c>
      <c r="DH63" s="31">
        <f t="shared" si="153"/>
        <v>0</v>
      </c>
      <c r="DI63" s="31">
        <f t="shared" si="154"/>
        <v>0</v>
      </c>
      <c r="DJ63" s="31">
        <f t="shared" si="155"/>
        <v>0</v>
      </c>
      <c r="DK63" s="31">
        <f t="shared" si="156"/>
        <v>0</v>
      </c>
      <c r="DL63" s="31">
        <f t="shared" si="157"/>
        <v>0</v>
      </c>
      <c r="DM63" s="31">
        <f t="shared" si="158"/>
        <v>0</v>
      </c>
      <c r="DN63" s="31">
        <f t="shared" si="159"/>
        <v>0</v>
      </c>
      <c r="DO63" s="31">
        <f t="shared" si="160"/>
        <v>0</v>
      </c>
      <c r="DP63" s="31">
        <f t="shared" si="161"/>
        <v>0</v>
      </c>
      <c r="DQ63" s="31">
        <f t="shared" si="162"/>
        <v>0</v>
      </c>
      <c r="DR63" s="31">
        <f t="shared" si="163"/>
        <v>0</v>
      </c>
      <c r="DS63" s="31">
        <f t="shared" si="164"/>
        <v>0</v>
      </c>
      <c r="DT63" s="31">
        <f t="shared" si="165"/>
        <v>0</v>
      </c>
      <c r="DU63" s="31">
        <f t="shared" si="166"/>
        <v>0</v>
      </c>
      <c r="DV63" s="31">
        <f t="shared" si="167"/>
        <v>0</v>
      </c>
      <c r="DW63" s="31">
        <f t="shared" si="168"/>
        <v>0</v>
      </c>
      <c r="DX63" s="31">
        <f t="shared" si="169"/>
        <v>0</v>
      </c>
      <c r="DY63" s="31">
        <f t="shared" si="170"/>
        <v>0</v>
      </c>
      <c r="DZ63" s="31">
        <f t="shared" si="171"/>
        <v>0</v>
      </c>
      <c r="EA63" s="31">
        <f t="shared" si="172"/>
        <v>0</v>
      </c>
      <c r="EB63" s="31">
        <f t="shared" si="173"/>
        <v>0</v>
      </c>
      <c r="EC63" s="31">
        <f t="shared" si="174"/>
        <v>0</v>
      </c>
      <c r="ED63" s="31">
        <f t="shared" si="175"/>
        <v>0</v>
      </c>
      <c r="EE63" s="31">
        <f t="shared" si="176"/>
        <v>0</v>
      </c>
      <c r="EF63" s="31">
        <f t="shared" si="177"/>
        <v>0</v>
      </c>
      <c r="EG63" s="31">
        <f t="shared" si="178"/>
        <v>0</v>
      </c>
      <c r="EH63" s="31">
        <f t="shared" si="179"/>
        <v>0</v>
      </c>
      <c r="EI63" s="31">
        <f t="shared" si="180"/>
        <v>0</v>
      </c>
      <c r="EJ63" s="31">
        <f t="shared" si="181"/>
        <v>0</v>
      </c>
      <c r="EK63" s="31">
        <f t="shared" si="182"/>
        <v>0</v>
      </c>
      <c r="EL63" s="31">
        <f t="shared" si="183"/>
        <v>0</v>
      </c>
      <c r="EM63" s="31">
        <f t="shared" si="184"/>
        <v>0</v>
      </c>
      <c r="EN63" s="31">
        <f t="shared" si="185"/>
        <v>0</v>
      </c>
      <c r="EO63" s="31">
        <f t="shared" si="186"/>
        <v>0</v>
      </c>
      <c r="EP63" s="31">
        <f t="shared" si="187"/>
        <v>0</v>
      </c>
      <c r="EQ63" s="31">
        <f t="shared" si="188"/>
        <v>0</v>
      </c>
      <c r="ER63" s="76"/>
      <c r="ES63" s="77">
        <f t="shared" si="189"/>
        <v>0</v>
      </c>
      <c r="ET63" s="14"/>
      <c r="EU63" s="30">
        <f t="shared" si="190"/>
        <v>0</v>
      </c>
      <c r="EV63" s="31">
        <f t="shared" ca="1" si="191"/>
        <v>0</v>
      </c>
      <c r="EW63" s="31">
        <f t="shared" ca="1" si="192"/>
        <v>0</v>
      </c>
      <c r="EX63" s="31">
        <f t="shared" ca="1" si="193"/>
        <v>0</v>
      </c>
      <c r="EY63" s="31">
        <f t="shared" ca="1" si="194"/>
        <v>0</v>
      </c>
      <c r="EZ63" s="31">
        <f t="shared" ca="1" si="195"/>
        <v>0</v>
      </c>
      <c r="FA63" s="31">
        <f t="shared" ca="1" si="196"/>
        <v>0</v>
      </c>
      <c r="FB63" s="31">
        <f t="shared" ca="1" si="197"/>
        <v>0</v>
      </c>
      <c r="FC63" s="31">
        <f t="shared" ca="1" si="198"/>
        <v>0</v>
      </c>
      <c r="FD63" s="31">
        <f t="shared" ca="1" si="199"/>
        <v>0</v>
      </c>
      <c r="FE63" s="31">
        <f t="shared" ca="1" si="200"/>
        <v>0</v>
      </c>
      <c r="FF63" s="31">
        <f t="shared" ca="1" si="201"/>
        <v>0</v>
      </c>
      <c r="FG63" s="31">
        <f t="shared" ca="1" si="202"/>
        <v>0</v>
      </c>
      <c r="FH63" s="31">
        <f t="shared" ca="1" si="203"/>
        <v>0</v>
      </c>
      <c r="FI63" s="31">
        <f t="shared" ca="1" si="204"/>
        <v>0</v>
      </c>
      <c r="FJ63" s="31">
        <f t="shared" ca="1" si="205"/>
        <v>0</v>
      </c>
      <c r="FK63" s="31">
        <f t="shared" ca="1" si="206"/>
        <v>0</v>
      </c>
      <c r="FL63" s="31">
        <f t="shared" ca="1" si="207"/>
        <v>0</v>
      </c>
      <c r="FM63" s="31">
        <f t="shared" ca="1" si="208"/>
        <v>0</v>
      </c>
      <c r="FN63" s="31">
        <f t="shared" ca="1" si="209"/>
        <v>0</v>
      </c>
      <c r="FO63" s="31">
        <f t="shared" ca="1" si="210"/>
        <v>0</v>
      </c>
      <c r="FP63" s="31">
        <f t="shared" ca="1" si="211"/>
        <v>0</v>
      </c>
      <c r="FQ63" s="31">
        <f t="shared" ca="1" si="212"/>
        <v>0</v>
      </c>
      <c r="FR63" s="31">
        <f t="shared" ca="1" si="213"/>
        <v>0</v>
      </c>
      <c r="FS63" s="31">
        <f t="shared" ca="1" si="214"/>
        <v>0</v>
      </c>
      <c r="FT63" s="31">
        <f t="shared" ca="1" si="215"/>
        <v>0</v>
      </c>
      <c r="FU63" s="31">
        <f t="shared" ca="1" si="216"/>
        <v>0</v>
      </c>
      <c r="FV63" s="31">
        <f t="shared" ca="1" si="217"/>
        <v>0</v>
      </c>
      <c r="FW63" s="31">
        <f t="shared" ca="1" si="218"/>
        <v>0</v>
      </c>
      <c r="FX63" s="31">
        <f t="shared" ca="1" si="219"/>
        <v>0</v>
      </c>
      <c r="FY63" s="31">
        <f t="shared" ca="1" si="220"/>
        <v>0</v>
      </c>
      <c r="FZ63" s="31">
        <f t="shared" ca="1" si="221"/>
        <v>0</v>
      </c>
      <c r="GA63" s="31">
        <f t="shared" ca="1" si="222"/>
        <v>0</v>
      </c>
      <c r="GB63" s="31">
        <f t="shared" ca="1" si="223"/>
        <v>0</v>
      </c>
      <c r="GC63" s="31">
        <f t="shared" ca="1" si="224"/>
        <v>0</v>
      </c>
      <c r="GD63" s="31">
        <f t="shared" ca="1" si="225"/>
        <v>0</v>
      </c>
      <c r="GE63" s="31">
        <f t="shared" si="226"/>
        <v>0</v>
      </c>
      <c r="GF63" s="31">
        <f t="shared" si="227"/>
        <v>0</v>
      </c>
      <c r="GG63" s="31">
        <f t="shared" si="228"/>
        <v>0</v>
      </c>
      <c r="GH63" s="31">
        <f t="shared" si="229"/>
        <v>0</v>
      </c>
      <c r="GI63" s="76"/>
      <c r="GJ63" s="77">
        <f t="shared" ca="1" si="230"/>
        <v>0</v>
      </c>
      <c r="GK63" s="14"/>
      <c r="GL63" s="14"/>
      <c r="GM63" s="14"/>
      <c r="GN63" s="14"/>
      <c r="GO63" s="14"/>
      <c r="GP63" s="14"/>
      <c r="GQ63" s="14"/>
      <c r="GR63" s="14"/>
      <c r="GS63" s="14"/>
    </row>
    <row r="64" spans="1:201" x14ac:dyDescent="0.2">
      <c r="A64" s="158" t="s">
        <v>56</v>
      </c>
      <c r="B64" s="46"/>
      <c r="C64" s="47"/>
      <c r="D64" s="57"/>
      <c r="E64" s="272">
        <f t="shared" si="0"/>
        <v>0</v>
      </c>
      <c r="F64" s="285">
        <f t="shared" si="1"/>
        <v>0</v>
      </c>
      <c r="G64" s="15" t="str">
        <f t="shared" si="231"/>
        <v/>
      </c>
      <c r="H64" s="83">
        <f t="shared" si="97"/>
        <v>0</v>
      </c>
      <c r="I64" s="202">
        <f t="shared" si="2"/>
        <v>0</v>
      </c>
      <c r="J64" s="251"/>
      <c r="K64" s="121"/>
      <c r="L64" s="323"/>
      <c r="M64" s="323"/>
      <c r="N64" s="264"/>
      <c r="R64" s="91"/>
      <c r="S64" s="207"/>
      <c r="T64" s="91"/>
      <c r="U64" s="91"/>
      <c r="V64" s="91"/>
      <c r="W64" s="91"/>
      <c r="X64" s="91"/>
      <c r="Y64" s="91"/>
      <c r="Z64" s="212"/>
      <c r="AA64" s="91"/>
      <c r="AB64" s="212"/>
      <c r="AC64" s="212"/>
      <c r="AD64" s="212"/>
      <c r="AE64" s="207"/>
      <c r="AF64" s="91"/>
      <c r="AG64" s="91"/>
      <c r="AH64" s="97"/>
      <c r="AI64" s="97"/>
      <c r="AJ64" s="97"/>
      <c r="AK64" s="97"/>
      <c r="AL64" s="217"/>
      <c r="AM64" s="97"/>
      <c r="AN64" s="217"/>
      <c r="AO64" s="217"/>
      <c r="AP64" s="217"/>
      <c r="AQ64" s="98"/>
      <c r="AR64" s="235"/>
      <c r="AS64" s="221" t="s">
        <v>55</v>
      </c>
      <c r="AT64" s="54"/>
      <c r="AU64" s="254"/>
      <c r="AV64" s="259"/>
      <c r="AW64" s="38">
        <f t="shared" si="14"/>
        <v>0</v>
      </c>
      <c r="AX64" s="39">
        <f t="shared" si="15"/>
        <v>0</v>
      </c>
      <c r="AY64" s="224" t="s">
        <v>56</v>
      </c>
      <c r="AZ64" s="54"/>
      <c r="BA64" s="64"/>
      <c r="BB64" s="48"/>
      <c r="BC64" s="25">
        <f t="shared" si="16"/>
        <v>0</v>
      </c>
      <c r="BD64" s="40">
        <f t="shared" si="17"/>
        <v>0</v>
      </c>
      <c r="BE64" s="27" t="s">
        <v>57</v>
      </c>
      <c r="BF64" s="54"/>
      <c r="BG64" s="48"/>
      <c r="BH64" s="28">
        <f t="shared" si="18"/>
        <v>0</v>
      </c>
      <c r="BI64" s="29">
        <f t="shared" si="19"/>
        <v>0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17"/>
      <c r="DD64" s="30">
        <f t="shared" si="149"/>
        <v>0</v>
      </c>
      <c r="DE64" s="31">
        <f t="shared" si="150"/>
        <v>0</v>
      </c>
      <c r="DF64" s="31">
        <f t="shared" si="151"/>
        <v>0</v>
      </c>
      <c r="DG64" s="31">
        <f t="shared" si="152"/>
        <v>0</v>
      </c>
      <c r="DH64" s="31">
        <f t="shared" si="153"/>
        <v>0</v>
      </c>
      <c r="DI64" s="31">
        <f t="shared" si="154"/>
        <v>0</v>
      </c>
      <c r="DJ64" s="31">
        <f t="shared" si="155"/>
        <v>0</v>
      </c>
      <c r="DK64" s="31">
        <f t="shared" si="156"/>
        <v>0</v>
      </c>
      <c r="DL64" s="31">
        <f t="shared" si="157"/>
        <v>0</v>
      </c>
      <c r="DM64" s="31">
        <f t="shared" si="158"/>
        <v>0</v>
      </c>
      <c r="DN64" s="31">
        <f t="shared" si="159"/>
        <v>0</v>
      </c>
      <c r="DO64" s="31">
        <f t="shared" si="160"/>
        <v>0</v>
      </c>
      <c r="DP64" s="31">
        <f t="shared" si="161"/>
        <v>0</v>
      </c>
      <c r="DQ64" s="31">
        <f t="shared" si="162"/>
        <v>0</v>
      </c>
      <c r="DR64" s="31">
        <f t="shared" si="163"/>
        <v>0</v>
      </c>
      <c r="DS64" s="31">
        <f t="shared" si="164"/>
        <v>0</v>
      </c>
      <c r="DT64" s="31">
        <f t="shared" si="165"/>
        <v>0</v>
      </c>
      <c r="DU64" s="31">
        <f t="shared" si="166"/>
        <v>0</v>
      </c>
      <c r="DV64" s="31">
        <f t="shared" si="167"/>
        <v>0</v>
      </c>
      <c r="DW64" s="31">
        <f t="shared" si="168"/>
        <v>0</v>
      </c>
      <c r="DX64" s="31">
        <f t="shared" si="169"/>
        <v>0</v>
      </c>
      <c r="DY64" s="31">
        <f t="shared" si="170"/>
        <v>0</v>
      </c>
      <c r="DZ64" s="31">
        <f t="shared" si="171"/>
        <v>0</v>
      </c>
      <c r="EA64" s="31">
        <f t="shared" si="172"/>
        <v>0</v>
      </c>
      <c r="EB64" s="31">
        <f t="shared" si="173"/>
        <v>0</v>
      </c>
      <c r="EC64" s="31">
        <f t="shared" si="174"/>
        <v>0</v>
      </c>
      <c r="ED64" s="31">
        <f t="shared" si="175"/>
        <v>0</v>
      </c>
      <c r="EE64" s="31">
        <f t="shared" si="176"/>
        <v>0</v>
      </c>
      <c r="EF64" s="31">
        <f t="shared" si="177"/>
        <v>0</v>
      </c>
      <c r="EG64" s="31">
        <f t="shared" si="178"/>
        <v>0</v>
      </c>
      <c r="EH64" s="31">
        <f t="shared" si="179"/>
        <v>0</v>
      </c>
      <c r="EI64" s="31">
        <f t="shared" si="180"/>
        <v>0</v>
      </c>
      <c r="EJ64" s="31">
        <f t="shared" si="181"/>
        <v>0</v>
      </c>
      <c r="EK64" s="31">
        <f t="shared" si="182"/>
        <v>0</v>
      </c>
      <c r="EL64" s="31">
        <f t="shared" si="183"/>
        <v>0</v>
      </c>
      <c r="EM64" s="31">
        <f t="shared" si="184"/>
        <v>0</v>
      </c>
      <c r="EN64" s="31">
        <f t="shared" si="185"/>
        <v>0</v>
      </c>
      <c r="EO64" s="31">
        <f t="shared" si="186"/>
        <v>0</v>
      </c>
      <c r="EP64" s="31">
        <f t="shared" si="187"/>
        <v>0</v>
      </c>
      <c r="EQ64" s="31">
        <f t="shared" si="188"/>
        <v>0</v>
      </c>
      <c r="ER64" s="76"/>
      <c r="ES64" s="77">
        <f t="shared" si="189"/>
        <v>0</v>
      </c>
      <c r="ET64" s="14"/>
      <c r="EU64" s="30">
        <f t="shared" si="190"/>
        <v>0</v>
      </c>
      <c r="EV64" s="31">
        <f t="shared" ca="1" si="191"/>
        <v>0</v>
      </c>
      <c r="EW64" s="31">
        <f t="shared" ca="1" si="192"/>
        <v>0</v>
      </c>
      <c r="EX64" s="31">
        <f t="shared" ca="1" si="193"/>
        <v>0</v>
      </c>
      <c r="EY64" s="31">
        <f t="shared" ca="1" si="194"/>
        <v>0</v>
      </c>
      <c r="EZ64" s="31">
        <f t="shared" ca="1" si="195"/>
        <v>0</v>
      </c>
      <c r="FA64" s="31">
        <f t="shared" ca="1" si="196"/>
        <v>0</v>
      </c>
      <c r="FB64" s="31">
        <f t="shared" ca="1" si="197"/>
        <v>0</v>
      </c>
      <c r="FC64" s="31">
        <f t="shared" ca="1" si="198"/>
        <v>0</v>
      </c>
      <c r="FD64" s="31">
        <f t="shared" ca="1" si="199"/>
        <v>0</v>
      </c>
      <c r="FE64" s="31">
        <f t="shared" ca="1" si="200"/>
        <v>0</v>
      </c>
      <c r="FF64" s="31">
        <f t="shared" ca="1" si="201"/>
        <v>0</v>
      </c>
      <c r="FG64" s="31">
        <f t="shared" ca="1" si="202"/>
        <v>0</v>
      </c>
      <c r="FH64" s="31">
        <f t="shared" ca="1" si="203"/>
        <v>0</v>
      </c>
      <c r="FI64" s="31">
        <f t="shared" ca="1" si="204"/>
        <v>0</v>
      </c>
      <c r="FJ64" s="31">
        <f t="shared" ca="1" si="205"/>
        <v>0</v>
      </c>
      <c r="FK64" s="31">
        <f t="shared" ca="1" si="206"/>
        <v>0</v>
      </c>
      <c r="FL64" s="31">
        <f t="shared" ca="1" si="207"/>
        <v>0</v>
      </c>
      <c r="FM64" s="31">
        <f t="shared" ca="1" si="208"/>
        <v>0</v>
      </c>
      <c r="FN64" s="31">
        <f t="shared" ca="1" si="209"/>
        <v>0</v>
      </c>
      <c r="FO64" s="31">
        <f t="shared" ca="1" si="210"/>
        <v>0</v>
      </c>
      <c r="FP64" s="31">
        <f t="shared" ca="1" si="211"/>
        <v>0</v>
      </c>
      <c r="FQ64" s="31">
        <f t="shared" ca="1" si="212"/>
        <v>0</v>
      </c>
      <c r="FR64" s="31">
        <f t="shared" ca="1" si="213"/>
        <v>0</v>
      </c>
      <c r="FS64" s="31">
        <f t="shared" ca="1" si="214"/>
        <v>0</v>
      </c>
      <c r="FT64" s="31">
        <f t="shared" ca="1" si="215"/>
        <v>0</v>
      </c>
      <c r="FU64" s="31">
        <f t="shared" ca="1" si="216"/>
        <v>0</v>
      </c>
      <c r="FV64" s="31">
        <f t="shared" ca="1" si="217"/>
        <v>0</v>
      </c>
      <c r="FW64" s="31">
        <f t="shared" ca="1" si="218"/>
        <v>0</v>
      </c>
      <c r="FX64" s="31">
        <f t="shared" ca="1" si="219"/>
        <v>0</v>
      </c>
      <c r="FY64" s="31">
        <f t="shared" ca="1" si="220"/>
        <v>0</v>
      </c>
      <c r="FZ64" s="31">
        <f t="shared" ca="1" si="221"/>
        <v>0</v>
      </c>
      <c r="GA64" s="31">
        <f t="shared" ca="1" si="222"/>
        <v>0</v>
      </c>
      <c r="GB64" s="31">
        <f t="shared" ca="1" si="223"/>
        <v>0</v>
      </c>
      <c r="GC64" s="31">
        <f t="shared" ca="1" si="224"/>
        <v>0</v>
      </c>
      <c r="GD64" s="31">
        <f t="shared" ca="1" si="225"/>
        <v>0</v>
      </c>
      <c r="GE64" s="31">
        <f t="shared" si="226"/>
        <v>0</v>
      </c>
      <c r="GF64" s="31">
        <f t="shared" si="227"/>
        <v>0</v>
      </c>
      <c r="GG64" s="31">
        <f t="shared" si="228"/>
        <v>0</v>
      </c>
      <c r="GH64" s="31">
        <f t="shared" si="229"/>
        <v>0</v>
      </c>
      <c r="GI64" s="76"/>
      <c r="GJ64" s="77">
        <f t="shared" ca="1" si="230"/>
        <v>0</v>
      </c>
      <c r="GK64" s="14"/>
      <c r="GL64" s="14"/>
      <c r="GM64" s="14"/>
      <c r="GN64" s="14"/>
      <c r="GO64" s="14"/>
      <c r="GP64" s="14"/>
      <c r="GQ64" s="14"/>
      <c r="GR64" s="14"/>
      <c r="GS64" s="14"/>
    </row>
    <row r="65" spans="1:201" x14ac:dyDescent="0.2">
      <c r="A65" s="158" t="s">
        <v>56</v>
      </c>
      <c r="B65" s="46"/>
      <c r="C65" s="47"/>
      <c r="D65" s="57"/>
      <c r="E65" s="272">
        <f t="shared" si="0"/>
        <v>0</v>
      </c>
      <c r="F65" s="285">
        <f t="shared" si="1"/>
        <v>0</v>
      </c>
      <c r="G65" s="15" t="str">
        <f t="shared" si="231"/>
        <v/>
      </c>
      <c r="H65" s="83">
        <f t="shared" si="97"/>
        <v>0</v>
      </c>
      <c r="I65" s="202">
        <f t="shared" si="2"/>
        <v>0</v>
      </c>
      <c r="J65" s="252" t="str">
        <f t="shared" ref="J65" si="271">IFERROR(D64/D65,"")</f>
        <v/>
      </c>
      <c r="K65" s="262" t="str">
        <f t="shared" ref="K65" si="272">IFERROR(G64/G65,"")</f>
        <v/>
      </c>
      <c r="L65" s="324" t="str">
        <f t="shared" si="234"/>
        <v/>
      </c>
      <c r="M65" s="337">
        <f t="shared" ref="M65" si="273">I65+I64</f>
        <v>0</v>
      </c>
      <c r="N65" s="261"/>
      <c r="O65" s="91"/>
      <c r="P65" s="91"/>
      <c r="Q65" s="91"/>
      <c r="R65" s="91"/>
      <c r="S65" s="207"/>
      <c r="T65" s="91"/>
      <c r="U65" s="91"/>
      <c r="V65" s="91"/>
      <c r="W65" s="91"/>
      <c r="X65" s="91"/>
      <c r="Y65" s="91"/>
      <c r="Z65" s="212"/>
      <c r="AA65" s="91"/>
      <c r="AB65" s="212"/>
      <c r="AC65" s="212"/>
      <c r="AD65" s="212"/>
      <c r="AE65" s="207"/>
      <c r="AF65" s="91"/>
      <c r="AG65" s="91"/>
      <c r="AH65" s="97"/>
      <c r="AI65" s="97"/>
      <c r="AJ65" s="97"/>
      <c r="AK65" s="97"/>
      <c r="AL65" s="217"/>
      <c r="AM65" s="97"/>
      <c r="AN65" s="217"/>
      <c r="AO65" s="217"/>
      <c r="AP65" s="217"/>
      <c r="AQ65" s="98"/>
      <c r="AR65" s="235"/>
      <c r="AS65" s="221" t="s">
        <v>55</v>
      </c>
      <c r="AT65" s="54"/>
      <c r="AU65" s="254"/>
      <c r="AV65" s="259"/>
      <c r="AW65" s="38">
        <f t="shared" si="14"/>
        <v>0</v>
      </c>
      <c r="AX65" s="39">
        <f t="shared" si="15"/>
        <v>0</v>
      </c>
      <c r="AY65" s="224" t="s">
        <v>56</v>
      </c>
      <c r="AZ65" s="54"/>
      <c r="BA65" s="64"/>
      <c r="BB65" s="48"/>
      <c r="BC65" s="25">
        <f t="shared" si="16"/>
        <v>0</v>
      </c>
      <c r="BD65" s="40">
        <f t="shared" si="17"/>
        <v>0</v>
      </c>
      <c r="BE65" s="27" t="s">
        <v>57</v>
      </c>
      <c r="BF65" s="54"/>
      <c r="BG65" s="48"/>
      <c r="BH65" s="28">
        <f t="shared" si="18"/>
        <v>0</v>
      </c>
      <c r="BI65" s="29">
        <f t="shared" si="19"/>
        <v>0</v>
      </c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17"/>
      <c r="DD65" s="30">
        <f t="shared" si="149"/>
        <v>0</v>
      </c>
      <c r="DE65" s="31">
        <f t="shared" si="150"/>
        <v>0</v>
      </c>
      <c r="DF65" s="31">
        <f t="shared" si="151"/>
        <v>0</v>
      </c>
      <c r="DG65" s="31">
        <f t="shared" si="152"/>
        <v>0</v>
      </c>
      <c r="DH65" s="31">
        <f t="shared" si="153"/>
        <v>0</v>
      </c>
      <c r="DI65" s="31">
        <f t="shared" si="154"/>
        <v>0</v>
      </c>
      <c r="DJ65" s="31">
        <f t="shared" si="155"/>
        <v>0</v>
      </c>
      <c r="DK65" s="31">
        <f t="shared" si="156"/>
        <v>0</v>
      </c>
      <c r="DL65" s="31">
        <f t="shared" si="157"/>
        <v>0</v>
      </c>
      <c r="DM65" s="31">
        <f t="shared" si="158"/>
        <v>0</v>
      </c>
      <c r="DN65" s="31">
        <f t="shared" si="159"/>
        <v>0</v>
      </c>
      <c r="DO65" s="31">
        <f t="shared" si="160"/>
        <v>0</v>
      </c>
      <c r="DP65" s="31">
        <f t="shared" si="161"/>
        <v>0</v>
      </c>
      <c r="DQ65" s="31">
        <f t="shared" si="162"/>
        <v>0</v>
      </c>
      <c r="DR65" s="31">
        <f t="shared" si="163"/>
        <v>0</v>
      </c>
      <c r="DS65" s="31">
        <f t="shared" si="164"/>
        <v>0</v>
      </c>
      <c r="DT65" s="31">
        <f t="shared" si="165"/>
        <v>0</v>
      </c>
      <c r="DU65" s="31">
        <f t="shared" si="166"/>
        <v>0</v>
      </c>
      <c r="DV65" s="31">
        <f t="shared" si="167"/>
        <v>0</v>
      </c>
      <c r="DW65" s="31">
        <f t="shared" si="168"/>
        <v>0</v>
      </c>
      <c r="DX65" s="31">
        <f t="shared" si="169"/>
        <v>0</v>
      </c>
      <c r="DY65" s="31">
        <f t="shared" si="170"/>
        <v>0</v>
      </c>
      <c r="DZ65" s="31">
        <f t="shared" si="171"/>
        <v>0</v>
      </c>
      <c r="EA65" s="31">
        <f t="shared" si="172"/>
        <v>0</v>
      </c>
      <c r="EB65" s="31">
        <f t="shared" si="173"/>
        <v>0</v>
      </c>
      <c r="EC65" s="31">
        <f t="shared" si="174"/>
        <v>0</v>
      </c>
      <c r="ED65" s="31">
        <f t="shared" si="175"/>
        <v>0</v>
      </c>
      <c r="EE65" s="31">
        <f t="shared" si="176"/>
        <v>0</v>
      </c>
      <c r="EF65" s="31">
        <f t="shared" si="177"/>
        <v>0</v>
      </c>
      <c r="EG65" s="31">
        <f t="shared" si="178"/>
        <v>0</v>
      </c>
      <c r="EH65" s="31">
        <f t="shared" si="179"/>
        <v>0</v>
      </c>
      <c r="EI65" s="31">
        <f t="shared" si="180"/>
        <v>0</v>
      </c>
      <c r="EJ65" s="31">
        <f t="shared" si="181"/>
        <v>0</v>
      </c>
      <c r="EK65" s="31">
        <f t="shared" si="182"/>
        <v>0</v>
      </c>
      <c r="EL65" s="31">
        <f t="shared" si="183"/>
        <v>0</v>
      </c>
      <c r="EM65" s="31">
        <f t="shared" si="184"/>
        <v>0</v>
      </c>
      <c r="EN65" s="31">
        <f t="shared" si="185"/>
        <v>0</v>
      </c>
      <c r="EO65" s="31">
        <f t="shared" si="186"/>
        <v>0</v>
      </c>
      <c r="EP65" s="31">
        <f t="shared" si="187"/>
        <v>0</v>
      </c>
      <c r="EQ65" s="31">
        <f t="shared" si="188"/>
        <v>0</v>
      </c>
      <c r="ER65" s="76"/>
      <c r="ES65" s="77">
        <f t="shared" si="189"/>
        <v>0</v>
      </c>
      <c r="ET65" s="14"/>
      <c r="EU65" s="30">
        <f t="shared" si="190"/>
        <v>0</v>
      </c>
      <c r="EV65" s="31">
        <f t="shared" ca="1" si="191"/>
        <v>0</v>
      </c>
      <c r="EW65" s="31">
        <f t="shared" ca="1" si="192"/>
        <v>0</v>
      </c>
      <c r="EX65" s="31">
        <f t="shared" ca="1" si="193"/>
        <v>0</v>
      </c>
      <c r="EY65" s="31">
        <f t="shared" ca="1" si="194"/>
        <v>0</v>
      </c>
      <c r="EZ65" s="31">
        <f t="shared" ca="1" si="195"/>
        <v>0</v>
      </c>
      <c r="FA65" s="31">
        <f t="shared" ca="1" si="196"/>
        <v>0</v>
      </c>
      <c r="FB65" s="31">
        <f t="shared" ca="1" si="197"/>
        <v>0</v>
      </c>
      <c r="FC65" s="31">
        <f t="shared" ca="1" si="198"/>
        <v>0</v>
      </c>
      <c r="FD65" s="31">
        <f t="shared" ca="1" si="199"/>
        <v>0</v>
      </c>
      <c r="FE65" s="31">
        <f t="shared" ca="1" si="200"/>
        <v>0</v>
      </c>
      <c r="FF65" s="31">
        <f t="shared" ca="1" si="201"/>
        <v>0</v>
      </c>
      <c r="FG65" s="31">
        <f t="shared" ca="1" si="202"/>
        <v>0</v>
      </c>
      <c r="FH65" s="31">
        <f t="shared" ca="1" si="203"/>
        <v>0</v>
      </c>
      <c r="FI65" s="31">
        <f t="shared" ca="1" si="204"/>
        <v>0</v>
      </c>
      <c r="FJ65" s="31">
        <f t="shared" ca="1" si="205"/>
        <v>0</v>
      </c>
      <c r="FK65" s="31">
        <f t="shared" ca="1" si="206"/>
        <v>0</v>
      </c>
      <c r="FL65" s="31">
        <f t="shared" ca="1" si="207"/>
        <v>0</v>
      </c>
      <c r="FM65" s="31">
        <f t="shared" ca="1" si="208"/>
        <v>0</v>
      </c>
      <c r="FN65" s="31">
        <f t="shared" ca="1" si="209"/>
        <v>0</v>
      </c>
      <c r="FO65" s="31">
        <f t="shared" ca="1" si="210"/>
        <v>0</v>
      </c>
      <c r="FP65" s="31">
        <f t="shared" ca="1" si="211"/>
        <v>0</v>
      </c>
      <c r="FQ65" s="31">
        <f t="shared" ca="1" si="212"/>
        <v>0</v>
      </c>
      <c r="FR65" s="31">
        <f t="shared" ca="1" si="213"/>
        <v>0</v>
      </c>
      <c r="FS65" s="31">
        <f t="shared" ca="1" si="214"/>
        <v>0</v>
      </c>
      <c r="FT65" s="31">
        <f t="shared" ca="1" si="215"/>
        <v>0</v>
      </c>
      <c r="FU65" s="31">
        <f t="shared" ca="1" si="216"/>
        <v>0</v>
      </c>
      <c r="FV65" s="31">
        <f t="shared" ca="1" si="217"/>
        <v>0</v>
      </c>
      <c r="FW65" s="31">
        <f t="shared" ca="1" si="218"/>
        <v>0</v>
      </c>
      <c r="FX65" s="31">
        <f t="shared" ca="1" si="219"/>
        <v>0</v>
      </c>
      <c r="FY65" s="31">
        <f t="shared" ca="1" si="220"/>
        <v>0</v>
      </c>
      <c r="FZ65" s="31">
        <f t="shared" ca="1" si="221"/>
        <v>0</v>
      </c>
      <c r="GA65" s="31">
        <f t="shared" ca="1" si="222"/>
        <v>0</v>
      </c>
      <c r="GB65" s="31">
        <f t="shared" ca="1" si="223"/>
        <v>0</v>
      </c>
      <c r="GC65" s="31">
        <f t="shared" ca="1" si="224"/>
        <v>0</v>
      </c>
      <c r="GD65" s="31">
        <f t="shared" ca="1" si="225"/>
        <v>0</v>
      </c>
      <c r="GE65" s="31">
        <f t="shared" si="226"/>
        <v>0</v>
      </c>
      <c r="GF65" s="31">
        <f t="shared" si="227"/>
        <v>0</v>
      </c>
      <c r="GG65" s="31">
        <f t="shared" si="228"/>
        <v>0</v>
      </c>
      <c r="GH65" s="31">
        <f t="shared" si="229"/>
        <v>0</v>
      </c>
      <c r="GI65" s="76"/>
      <c r="GJ65" s="77">
        <f t="shared" ca="1" si="230"/>
        <v>0</v>
      </c>
      <c r="GK65" s="14"/>
      <c r="GL65" s="14"/>
      <c r="GM65" s="14"/>
      <c r="GN65" s="14"/>
      <c r="GO65" s="14"/>
      <c r="GP65" s="14"/>
      <c r="GQ65" s="14"/>
      <c r="GR65" s="14"/>
      <c r="GS65" s="14"/>
    </row>
    <row r="66" spans="1:201" x14ac:dyDescent="0.2">
      <c r="A66" s="158" t="s">
        <v>56</v>
      </c>
      <c r="B66" s="46"/>
      <c r="C66" s="47"/>
      <c r="D66" s="57"/>
      <c r="E66" s="272">
        <f t="shared" si="0"/>
        <v>0</v>
      </c>
      <c r="F66" s="285">
        <f t="shared" si="1"/>
        <v>0</v>
      </c>
      <c r="G66" s="15" t="str">
        <f t="shared" si="231"/>
        <v/>
      </c>
      <c r="H66" s="83">
        <f t="shared" si="97"/>
        <v>0</v>
      </c>
      <c r="I66" s="202">
        <f t="shared" si="2"/>
        <v>0</v>
      </c>
      <c r="J66" s="251"/>
      <c r="K66" s="121"/>
      <c r="L66" s="323"/>
      <c r="M66" s="323"/>
      <c r="N66" s="261"/>
      <c r="O66" s="91"/>
      <c r="P66" s="91"/>
      <c r="Q66" s="91"/>
      <c r="R66" s="91"/>
      <c r="S66" s="207"/>
      <c r="T66" s="91"/>
      <c r="U66" s="91"/>
      <c r="V66" s="91"/>
      <c r="W66" s="91"/>
      <c r="X66" s="91"/>
      <c r="Y66" s="91"/>
      <c r="Z66" s="212"/>
      <c r="AA66" s="91"/>
      <c r="AB66" s="212"/>
      <c r="AC66" s="212"/>
      <c r="AD66" s="212"/>
      <c r="AE66" s="207"/>
      <c r="AF66" s="91"/>
      <c r="AG66" s="91"/>
      <c r="AH66" s="97"/>
      <c r="AI66" s="97"/>
      <c r="AJ66" s="97"/>
      <c r="AK66" s="97"/>
      <c r="AL66" s="217"/>
      <c r="AM66" s="97"/>
      <c r="AN66" s="217"/>
      <c r="AO66" s="217"/>
      <c r="AP66" s="217"/>
      <c r="AQ66" s="98"/>
      <c r="AR66" s="235"/>
      <c r="AS66" s="221" t="s">
        <v>55</v>
      </c>
      <c r="AT66" s="54"/>
      <c r="AU66" s="254"/>
      <c r="AV66" s="259"/>
      <c r="AW66" s="38">
        <f t="shared" si="14"/>
        <v>0</v>
      </c>
      <c r="AX66" s="39">
        <f t="shared" si="15"/>
        <v>0</v>
      </c>
      <c r="AY66" s="224" t="s">
        <v>56</v>
      </c>
      <c r="AZ66" s="54"/>
      <c r="BA66" s="64"/>
      <c r="BB66" s="48"/>
      <c r="BC66" s="25">
        <f t="shared" si="16"/>
        <v>0</v>
      </c>
      <c r="BD66" s="40">
        <f t="shared" si="17"/>
        <v>0</v>
      </c>
      <c r="BE66" s="27" t="s">
        <v>57</v>
      </c>
      <c r="BF66" s="54"/>
      <c r="BG66" s="48"/>
      <c r="BH66" s="28">
        <f t="shared" si="18"/>
        <v>0</v>
      </c>
      <c r="BI66" s="29">
        <f t="shared" si="19"/>
        <v>0</v>
      </c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17"/>
      <c r="DD66" s="30">
        <f t="shared" si="149"/>
        <v>0</v>
      </c>
      <c r="DE66" s="31">
        <f t="shared" si="150"/>
        <v>0</v>
      </c>
      <c r="DF66" s="31">
        <f t="shared" si="151"/>
        <v>0</v>
      </c>
      <c r="DG66" s="31">
        <f t="shared" si="152"/>
        <v>0</v>
      </c>
      <c r="DH66" s="31">
        <f t="shared" si="153"/>
        <v>0</v>
      </c>
      <c r="DI66" s="31">
        <f t="shared" si="154"/>
        <v>0</v>
      </c>
      <c r="DJ66" s="31">
        <f t="shared" si="155"/>
        <v>0</v>
      </c>
      <c r="DK66" s="31">
        <f t="shared" si="156"/>
        <v>0</v>
      </c>
      <c r="DL66" s="31">
        <f t="shared" si="157"/>
        <v>0</v>
      </c>
      <c r="DM66" s="31">
        <f t="shared" si="158"/>
        <v>0</v>
      </c>
      <c r="DN66" s="31">
        <f t="shared" si="159"/>
        <v>0</v>
      </c>
      <c r="DO66" s="31">
        <f t="shared" si="160"/>
        <v>0</v>
      </c>
      <c r="DP66" s="31">
        <f t="shared" si="161"/>
        <v>0</v>
      </c>
      <c r="DQ66" s="31">
        <f t="shared" si="162"/>
        <v>0</v>
      </c>
      <c r="DR66" s="31">
        <f t="shared" si="163"/>
        <v>0</v>
      </c>
      <c r="DS66" s="31">
        <f t="shared" si="164"/>
        <v>0</v>
      </c>
      <c r="DT66" s="31">
        <f t="shared" si="165"/>
        <v>0</v>
      </c>
      <c r="DU66" s="31">
        <f t="shared" si="166"/>
        <v>0</v>
      </c>
      <c r="DV66" s="31">
        <f t="shared" si="167"/>
        <v>0</v>
      </c>
      <c r="DW66" s="31">
        <f t="shared" si="168"/>
        <v>0</v>
      </c>
      <c r="DX66" s="31">
        <f t="shared" si="169"/>
        <v>0</v>
      </c>
      <c r="DY66" s="31">
        <f t="shared" si="170"/>
        <v>0</v>
      </c>
      <c r="DZ66" s="31">
        <f t="shared" si="171"/>
        <v>0</v>
      </c>
      <c r="EA66" s="31">
        <f t="shared" si="172"/>
        <v>0</v>
      </c>
      <c r="EB66" s="31">
        <f t="shared" si="173"/>
        <v>0</v>
      </c>
      <c r="EC66" s="31">
        <f t="shared" si="174"/>
        <v>0</v>
      </c>
      <c r="ED66" s="31">
        <f t="shared" si="175"/>
        <v>0</v>
      </c>
      <c r="EE66" s="31">
        <f t="shared" si="176"/>
        <v>0</v>
      </c>
      <c r="EF66" s="31">
        <f t="shared" si="177"/>
        <v>0</v>
      </c>
      <c r="EG66" s="31">
        <f t="shared" si="178"/>
        <v>0</v>
      </c>
      <c r="EH66" s="31">
        <f t="shared" si="179"/>
        <v>0</v>
      </c>
      <c r="EI66" s="31">
        <f t="shared" si="180"/>
        <v>0</v>
      </c>
      <c r="EJ66" s="31">
        <f t="shared" si="181"/>
        <v>0</v>
      </c>
      <c r="EK66" s="31">
        <f t="shared" si="182"/>
        <v>0</v>
      </c>
      <c r="EL66" s="31">
        <f t="shared" si="183"/>
        <v>0</v>
      </c>
      <c r="EM66" s="31">
        <f t="shared" si="184"/>
        <v>0</v>
      </c>
      <c r="EN66" s="31">
        <f t="shared" si="185"/>
        <v>0</v>
      </c>
      <c r="EO66" s="31">
        <f t="shared" si="186"/>
        <v>0</v>
      </c>
      <c r="EP66" s="31">
        <f t="shared" si="187"/>
        <v>0</v>
      </c>
      <c r="EQ66" s="31">
        <f t="shared" si="188"/>
        <v>0</v>
      </c>
      <c r="ER66" s="76"/>
      <c r="ES66" s="77">
        <f t="shared" si="189"/>
        <v>0</v>
      </c>
      <c r="ET66" s="14"/>
      <c r="EU66" s="30">
        <f t="shared" si="190"/>
        <v>0</v>
      </c>
      <c r="EV66" s="31">
        <f t="shared" ca="1" si="191"/>
        <v>0</v>
      </c>
      <c r="EW66" s="31">
        <f t="shared" ca="1" si="192"/>
        <v>0</v>
      </c>
      <c r="EX66" s="31">
        <f t="shared" ca="1" si="193"/>
        <v>0</v>
      </c>
      <c r="EY66" s="31">
        <f t="shared" ca="1" si="194"/>
        <v>0</v>
      </c>
      <c r="EZ66" s="31">
        <f t="shared" ca="1" si="195"/>
        <v>0</v>
      </c>
      <c r="FA66" s="31">
        <f t="shared" ca="1" si="196"/>
        <v>0</v>
      </c>
      <c r="FB66" s="31">
        <f t="shared" ca="1" si="197"/>
        <v>0</v>
      </c>
      <c r="FC66" s="31">
        <f t="shared" ca="1" si="198"/>
        <v>0</v>
      </c>
      <c r="FD66" s="31">
        <f t="shared" ca="1" si="199"/>
        <v>0</v>
      </c>
      <c r="FE66" s="31">
        <f t="shared" ca="1" si="200"/>
        <v>0</v>
      </c>
      <c r="FF66" s="31">
        <f t="shared" ca="1" si="201"/>
        <v>0</v>
      </c>
      <c r="FG66" s="31">
        <f t="shared" ca="1" si="202"/>
        <v>0</v>
      </c>
      <c r="FH66" s="31">
        <f t="shared" ca="1" si="203"/>
        <v>0</v>
      </c>
      <c r="FI66" s="31">
        <f t="shared" ca="1" si="204"/>
        <v>0</v>
      </c>
      <c r="FJ66" s="31">
        <f t="shared" ca="1" si="205"/>
        <v>0</v>
      </c>
      <c r="FK66" s="31">
        <f t="shared" ca="1" si="206"/>
        <v>0</v>
      </c>
      <c r="FL66" s="31">
        <f t="shared" ca="1" si="207"/>
        <v>0</v>
      </c>
      <c r="FM66" s="31">
        <f t="shared" ca="1" si="208"/>
        <v>0</v>
      </c>
      <c r="FN66" s="31">
        <f t="shared" ca="1" si="209"/>
        <v>0</v>
      </c>
      <c r="FO66" s="31">
        <f t="shared" ca="1" si="210"/>
        <v>0</v>
      </c>
      <c r="FP66" s="31">
        <f t="shared" ca="1" si="211"/>
        <v>0</v>
      </c>
      <c r="FQ66" s="31">
        <f t="shared" ca="1" si="212"/>
        <v>0</v>
      </c>
      <c r="FR66" s="31">
        <f t="shared" ca="1" si="213"/>
        <v>0</v>
      </c>
      <c r="FS66" s="31">
        <f t="shared" ca="1" si="214"/>
        <v>0</v>
      </c>
      <c r="FT66" s="31">
        <f t="shared" ca="1" si="215"/>
        <v>0</v>
      </c>
      <c r="FU66" s="31">
        <f t="shared" ca="1" si="216"/>
        <v>0</v>
      </c>
      <c r="FV66" s="31">
        <f t="shared" ca="1" si="217"/>
        <v>0</v>
      </c>
      <c r="FW66" s="31">
        <f t="shared" ca="1" si="218"/>
        <v>0</v>
      </c>
      <c r="FX66" s="31">
        <f t="shared" ca="1" si="219"/>
        <v>0</v>
      </c>
      <c r="FY66" s="31">
        <f t="shared" ca="1" si="220"/>
        <v>0</v>
      </c>
      <c r="FZ66" s="31">
        <f t="shared" ca="1" si="221"/>
        <v>0</v>
      </c>
      <c r="GA66" s="31">
        <f t="shared" ca="1" si="222"/>
        <v>0</v>
      </c>
      <c r="GB66" s="31">
        <f t="shared" ca="1" si="223"/>
        <v>0</v>
      </c>
      <c r="GC66" s="31">
        <f t="shared" ca="1" si="224"/>
        <v>0</v>
      </c>
      <c r="GD66" s="31">
        <f t="shared" ca="1" si="225"/>
        <v>0</v>
      </c>
      <c r="GE66" s="31">
        <f t="shared" si="226"/>
        <v>0</v>
      </c>
      <c r="GF66" s="31">
        <f t="shared" si="227"/>
        <v>0</v>
      </c>
      <c r="GG66" s="31">
        <f t="shared" si="228"/>
        <v>0</v>
      </c>
      <c r="GH66" s="31">
        <f t="shared" si="229"/>
        <v>0</v>
      </c>
      <c r="GI66" s="76"/>
      <c r="GJ66" s="77">
        <f t="shared" ca="1" si="230"/>
        <v>0</v>
      </c>
      <c r="GK66" s="14"/>
      <c r="GL66" s="14"/>
      <c r="GM66" s="14"/>
      <c r="GN66" s="14"/>
      <c r="GO66" s="14"/>
      <c r="GP66" s="14"/>
      <c r="GQ66" s="14"/>
      <c r="GR66" s="14"/>
      <c r="GS66" s="14"/>
    </row>
    <row r="67" spans="1:201" x14ac:dyDescent="0.2">
      <c r="A67" s="158" t="s">
        <v>56</v>
      </c>
      <c r="B67" s="46"/>
      <c r="C67" s="47"/>
      <c r="D67" s="57"/>
      <c r="E67" s="272">
        <f t="shared" si="0"/>
        <v>0</v>
      </c>
      <c r="F67" s="285">
        <f t="shared" ref="F67:F72" si="274">IF(B67&gt;0,+B67*D67*(1+($Q$53+0.002)*1.21)*-100,B67*D67*(1-($Q$53+0.002)*1.21)*-100)</f>
        <v>0</v>
      </c>
      <c r="G67" s="15" t="str">
        <f t="shared" si="231"/>
        <v/>
      </c>
      <c r="H67" s="83">
        <f t="shared" si="97"/>
        <v>0</v>
      </c>
      <c r="I67" s="202">
        <f t="shared" si="2"/>
        <v>0</v>
      </c>
      <c r="J67" s="252" t="str">
        <f t="shared" ref="J67" si="275">IFERROR(D66/D67,"")</f>
        <v/>
      </c>
      <c r="K67" s="262" t="str">
        <f t="shared" ref="K67" si="276">IFERROR(G66/G67,"")</f>
        <v/>
      </c>
      <c r="L67" s="324" t="str">
        <f t="shared" si="234"/>
        <v/>
      </c>
      <c r="M67" s="337">
        <f t="shared" ref="M67" si="277">I67+I66</f>
        <v>0</v>
      </c>
      <c r="N67" s="261"/>
      <c r="O67" s="91"/>
      <c r="P67" s="91"/>
      <c r="Q67" s="91"/>
      <c r="R67" s="91"/>
      <c r="S67" s="207"/>
      <c r="T67" s="91"/>
      <c r="U67" s="91"/>
      <c r="V67" s="91"/>
      <c r="W67" s="91"/>
      <c r="X67" s="91"/>
      <c r="Y67" s="91"/>
      <c r="Z67" s="212"/>
      <c r="AA67" s="91"/>
      <c r="AB67" s="212"/>
      <c r="AC67" s="212"/>
      <c r="AD67" s="212"/>
      <c r="AE67" s="207"/>
      <c r="AF67" s="91"/>
      <c r="AG67" s="91"/>
      <c r="AH67" s="97"/>
      <c r="AI67" s="97"/>
      <c r="AJ67" s="97"/>
      <c r="AK67" s="97"/>
      <c r="AL67" s="217"/>
      <c r="AM67" s="97"/>
      <c r="AN67" s="217"/>
      <c r="AO67" s="217"/>
      <c r="AP67" s="217"/>
      <c r="AQ67" s="98"/>
      <c r="AR67" s="235"/>
      <c r="AS67" s="221" t="s">
        <v>55</v>
      </c>
      <c r="AT67" s="54"/>
      <c r="AU67" s="254"/>
      <c r="AV67" s="259"/>
      <c r="AW67" s="38">
        <f t="shared" si="14"/>
        <v>0</v>
      </c>
      <c r="AX67" s="39">
        <f t="shared" si="15"/>
        <v>0</v>
      </c>
      <c r="AY67" s="224" t="s">
        <v>56</v>
      </c>
      <c r="AZ67" s="54"/>
      <c r="BA67" s="64"/>
      <c r="BB67" s="48"/>
      <c r="BC67" s="25">
        <f t="shared" si="16"/>
        <v>0</v>
      </c>
      <c r="BD67" s="40">
        <f t="shared" si="17"/>
        <v>0</v>
      </c>
      <c r="BE67" s="27" t="s">
        <v>57</v>
      </c>
      <c r="BF67" s="54"/>
      <c r="BG67" s="48"/>
      <c r="BH67" s="28">
        <f t="shared" si="18"/>
        <v>0</v>
      </c>
      <c r="BI67" s="29">
        <f t="shared" si="19"/>
        <v>0</v>
      </c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17"/>
      <c r="DD67" s="99">
        <f t="shared" si="149"/>
        <v>0</v>
      </c>
      <c r="DE67" s="100">
        <f t="shared" si="150"/>
        <v>0</v>
      </c>
      <c r="DF67" s="100">
        <f t="shared" si="151"/>
        <v>0</v>
      </c>
      <c r="DG67" s="100">
        <f t="shared" si="152"/>
        <v>0</v>
      </c>
      <c r="DH67" s="100">
        <f t="shared" si="153"/>
        <v>0</v>
      </c>
      <c r="DI67" s="100">
        <f t="shared" si="154"/>
        <v>0</v>
      </c>
      <c r="DJ67" s="100">
        <f t="shared" si="155"/>
        <v>0</v>
      </c>
      <c r="DK67" s="100">
        <f t="shared" si="156"/>
        <v>0</v>
      </c>
      <c r="DL67" s="100">
        <f t="shared" si="157"/>
        <v>0</v>
      </c>
      <c r="DM67" s="100">
        <f t="shared" si="158"/>
        <v>0</v>
      </c>
      <c r="DN67" s="100">
        <f t="shared" si="159"/>
        <v>0</v>
      </c>
      <c r="DO67" s="100">
        <f t="shared" si="160"/>
        <v>0</v>
      </c>
      <c r="DP67" s="100">
        <f t="shared" si="161"/>
        <v>0</v>
      </c>
      <c r="DQ67" s="100">
        <f t="shared" si="162"/>
        <v>0</v>
      </c>
      <c r="DR67" s="100">
        <f t="shared" si="163"/>
        <v>0</v>
      </c>
      <c r="DS67" s="100">
        <f t="shared" si="164"/>
        <v>0</v>
      </c>
      <c r="DT67" s="100">
        <f t="shared" si="165"/>
        <v>0</v>
      </c>
      <c r="DU67" s="100">
        <f t="shared" si="166"/>
        <v>0</v>
      </c>
      <c r="DV67" s="100">
        <f t="shared" si="167"/>
        <v>0</v>
      </c>
      <c r="DW67" s="100">
        <f t="shared" si="168"/>
        <v>0</v>
      </c>
      <c r="DX67" s="100">
        <f t="shared" si="169"/>
        <v>0</v>
      </c>
      <c r="DY67" s="100">
        <f t="shared" si="170"/>
        <v>0</v>
      </c>
      <c r="DZ67" s="100">
        <f t="shared" si="171"/>
        <v>0</v>
      </c>
      <c r="EA67" s="100">
        <f t="shared" si="172"/>
        <v>0</v>
      </c>
      <c r="EB67" s="100">
        <f t="shared" si="173"/>
        <v>0</v>
      </c>
      <c r="EC67" s="100">
        <f t="shared" si="174"/>
        <v>0</v>
      </c>
      <c r="ED67" s="100">
        <f t="shared" si="175"/>
        <v>0</v>
      </c>
      <c r="EE67" s="100">
        <f t="shared" si="176"/>
        <v>0</v>
      </c>
      <c r="EF67" s="100">
        <f t="shared" si="177"/>
        <v>0</v>
      </c>
      <c r="EG67" s="100">
        <f t="shared" si="178"/>
        <v>0</v>
      </c>
      <c r="EH67" s="100">
        <f t="shared" si="179"/>
        <v>0</v>
      </c>
      <c r="EI67" s="100">
        <f t="shared" si="180"/>
        <v>0</v>
      </c>
      <c r="EJ67" s="100">
        <f t="shared" si="181"/>
        <v>0</v>
      </c>
      <c r="EK67" s="100">
        <f t="shared" si="182"/>
        <v>0</v>
      </c>
      <c r="EL67" s="100">
        <f t="shared" si="183"/>
        <v>0</v>
      </c>
      <c r="EM67" s="100">
        <f t="shared" si="184"/>
        <v>0</v>
      </c>
      <c r="EN67" s="100">
        <f t="shared" si="185"/>
        <v>0</v>
      </c>
      <c r="EO67" s="100">
        <f t="shared" si="186"/>
        <v>0</v>
      </c>
      <c r="EP67" s="100">
        <f t="shared" si="187"/>
        <v>0</v>
      </c>
      <c r="EQ67" s="100">
        <f t="shared" si="188"/>
        <v>0</v>
      </c>
      <c r="ER67" s="101"/>
      <c r="ES67" s="102">
        <f t="shared" si="189"/>
        <v>0</v>
      </c>
      <c r="ET67" s="14"/>
      <c r="EU67" s="99">
        <f t="shared" si="190"/>
        <v>0</v>
      </c>
      <c r="EV67" s="100">
        <f t="shared" ca="1" si="191"/>
        <v>0</v>
      </c>
      <c r="EW67" s="100">
        <f t="shared" ca="1" si="192"/>
        <v>0</v>
      </c>
      <c r="EX67" s="100">
        <f t="shared" ca="1" si="193"/>
        <v>0</v>
      </c>
      <c r="EY67" s="100">
        <f t="shared" ca="1" si="194"/>
        <v>0</v>
      </c>
      <c r="EZ67" s="100">
        <f t="shared" ca="1" si="195"/>
        <v>0</v>
      </c>
      <c r="FA67" s="100">
        <f t="shared" ca="1" si="196"/>
        <v>0</v>
      </c>
      <c r="FB67" s="100">
        <f t="shared" ca="1" si="197"/>
        <v>0</v>
      </c>
      <c r="FC67" s="100">
        <f t="shared" ca="1" si="198"/>
        <v>0</v>
      </c>
      <c r="FD67" s="100">
        <f t="shared" ca="1" si="199"/>
        <v>0</v>
      </c>
      <c r="FE67" s="100">
        <f t="shared" ca="1" si="200"/>
        <v>0</v>
      </c>
      <c r="FF67" s="100">
        <f t="shared" ca="1" si="201"/>
        <v>0</v>
      </c>
      <c r="FG67" s="100">
        <f t="shared" ca="1" si="202"/>
        <v>0</v>
      </c>
      <c r="FH67" s="100">
        <f t="shared" ca="1" si="203"/>
        <v>0</v>
      </c>
      <c r="FI67" s="100">
        <f t="shared" ca="1" si="204"/>
        <v>0</v>
      </c>
      <c r="FJ67" s="100">
        <f t="shared" ca="1" si="205"/>
        <v>0</v>
      </c>
      <c r="FK67" s="100">
        <f t="shared" ca="1" si="206"/>
        <v>0</v>
      </c>
      <c r="FL67" s="100">
        <f t="shared" ca="1" si="207"/>
        <v>0</v>
      </c>
      <c r="FM67" s="100">
        <f t="shared" ca="1" si="208"/>
        <v>0</v>
      </c>
      <c r="FN67" s="100">
        <f t="shared" ca="1" si="209"/>
        <v>0</v>
      </c>
      <c r="FO67" s="100">
        <f t="shared" ca="1" si="210"/>
        <v>0</v>
      </c>
      <c r="FP67" s="100">
        <f t="shared" ca="1" si="211"/>
        <v>0</v>
      </c>
      <c r="FQ67" s="100">
        <f t="shared" ca="1" si="212"/>
        <v>0</v>
      </c>
      <c r="FR67" s="100">
        <f t="shared" ca="1" si="213"/>
        <v>0</v>
      </c>
      <c r="FS67" s="100">
        <f t="shared" ca="1" si="214"/>
        <v>0</v>
      </c>
      <c r="FT67" s="100">
        <f t="shared" ca="1" si="215"/>
        <v>0</v>
      </c>
      <c r="FU67" s="100">
        <f t="shared" ca="1" si="216"/>
        <v>0</v>
      </c>
      <c r="FV67" s="100">
        <f t="shared" ca="1" si="217"/>
        <v>0</v>
      </c>
      <c r="FW67" s="100">
        <f t="shared" ca="1" si="218"/>
        <v>0</v>
      </c>
      <c r="FX67" s="100">
        <f t="shared" ca="1" si="219"/>
        <v>0</v>
      </c>
      <c r="FY67" s="100">
        <f t="shared" ca="1" si="220"/>
        <v>0</v>
      </c>
      <c r="FZ67" s="100">
        <f t="shared" ca="1" si="221"/>
        <v>0</v>
      </c>
      <c r="GA67" s="100">
        <f t="shared" ca="1" si="222"/>
        <v>0</v>
      </c>
      <c r="GB67" s="100">
        <f t="shared" ca="1" si="223"/>
        <v>0</v>
      </c>
      <c r="GC67" s="100">
        <f t="shared" ca="1" si="224"/>
        <v>0</v>
      </c>
      <c r="GD67" s="100">
        <f t="shared" ca="1" si="225"/>
        <v>0</v>
      </c>
      <c r="GE67" s="100">
        <f t="shared" si="226"/>
        <v>0</v>
      </c>
      <c r="GF67" s="100">
        <f t="shared" si="227"/>
        <v>0</v>
      </c>
      <c r="GG67" s="100">
        <f t="shared" si="228"/>
        <v>0</v>
      </c>
      <c r="GH67" s="100">
        <f t="shared" si="229"/>
        <v>0</v>
      </c>
      <c r="GI67" s="101"/>
      <c r="GJ67" s="102">
        <f t="shared" ca="1" si="230"/>
        <v>0</v>
      </c>
      <c r="GK67" s="14"/>
      <c r="GL67" s="14"/>
      <c r="GM67" s="14"/>
      <c r="GN67" s="14"/>
      <c r="GO67" s="14"/>
      <c r="GP67" s="14"/>
      <c r="GQ67" s="14"/>
      <c r="GR67" s="14"/>
      <c r="GS67" s="14"/>
    </row>
    <row r="68" spans="1:201" x14ac:dyDescent="0.2">
      <c r="A68" s="158" t="s">
        <v>56</v>
      </c>
      <c r="B68" s="46"/>
      <c r="C68" s="47"/>
      <c r="D68" s="57"/>
      <c r="E68" s="272">
        <f t="shared" si="0"/>
        <v>0</v>
      </c>
      <c r="F68" s="285">
        <f t="shared" si="274"/>
        <v>0</v>
      </c>
      <c r="G68" s="15" t="str">
        <f t="shared" si="231"/>
        <v/>
      </c>
      <c r="H68" s="83">
        <f t="shared" ref="H68:H72" si="278">IFERROR(+G68*B68*-100,0)</f>
        <v>0</v>
      </c>
      <c r="I68" s="202">
        <f t="shared" si="2"/>
        <v>0</v>
      </c>
      <c r="J68" s="251"/>
      <c r="K68" s="121"/>
      <c r="L68" s="323"/>
      <c r="M68" s="323"/>
      <c r="N68" s="261"/>
      <c r="O68" s="91"/>
      <c r="P68" s="91"/>
      <c r="Q68" s="91"/>
      <c r="R68" s="91"/>
      <c r="S68" s="207"/>
      <c r="T68" s="91"/>
      <c r="U68" s="91"/>
      <c r="V68" s="91"/>
      <c r="W68" s="91"/>
      <c r="X68" s="91"/>
      <c r="Y68" s="91"/>
      <c r="Z68" s="212"/>
      <c r="AA68" s="91"/>
      <c r="AB68" s="212"/>
      <c r="AC68" s="212"/>
      <c r="AD68" s="212"/>
      <c r="AE68" s="207"/>
      <c r="AF68" s="91"/>
      <c r="AG68" s="91"/>
      <c r="AH68" s="97"/>
      <c r="AI68" s="97"/>
      <c r="AJ68" s="97"/>
      <c r="AK68" s="97"/>
      <c r="AL68" s="217"/>
      <c r="AM68" s="97"/>
      <c r="AN68" s="217"/>
      <c r="AO68" s="217"/>
      <c r="AP68" s="217"/>
      <c r="AQ68" s="98"/>
      <c r="AR68" s="235"/>
      <c r="AS68" s="221" t="s">
        <v>55</v>
      </c>
      <c r="AT68" s="54"/>
      <c r="AU68" s="254"/>
      <c r="AV68" s="259"/>
      <c r="AW68" s="38">
        <f t="shared" si="14"/>
        <v>0</v>
      </c>
      <c r="AX68" s="39">
        <f t="shared" si="15"/>
        <v>0</v>
      </c>
      <c r="AY68" s="224" t="s">
        <v>56</v>
      </c>
      <c r="AZ68" s="54"/>
      <c r="BA68" s="64"/>
      <c r="BB68" s="48"/>
      <c r="BC68" s="25">
        <f t="shared" si="16"/>
        <v>0</v>
      </c>
      <c r="BD68" s="40">
        <f t="shared" si="17"/>
        <v>0</v>
      </c>
      <c r="BE68" s="27" t="s">
        <v>57</v>
      </c>
      <c r="BF68" s="54"/>
      <c r="BG68" s="48"/>
      <c r="BH68" s="28">
        <f t="shared" si="18"/>
        <v>0</v>
      </c>
      <c r="BI68" s="29">
        <f t="shared" si="19"/>
        <v>0</v>
      </c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85"/>
      <c r="DE68" s="85"/>
      <c r="DF68" s="85"/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5"/>
      <c r="DS68" s="85"/>
      <c r="DT68" s="85"/>
      <c r="DU68" s="85"/>
      <c r="DV68" s="85"/>
      <c r="DW68" s="85"/>
      <c r="DX68" s="85"/>
      <c r="DY68" s="85"/>
      <c r="DZ68" s="85"/>
      <c r="EA68" s="85"/>
      <c r="EB68" s="85"/>
      <c r="EC68" s="85"/>
      <c r="ED68" s="85"/>
      <c r="EE68" s="85"/>
      <c r="EF68" s="85"/>
      <c r="EG68" s="85"/>
      <c r="EH68" s="85"/>
      <c r="EI68" s="85"/>
      <c r="EJ68" s="85"/>
      <c r="EK68" s="85"/>
      <c r="EL68" s="85"/>
      <c r="EM68" s="85"/>
      <c r="EN68" s="85"/>
      <c r="EO68" s="85"/>
      <c r="EP68" s="85"/>
      <c r="EQ68" s="85"/>
      <c r="ER68" s="85"/>
      <c r="ES68" s="85"/>
      <c r="ET68" s="14"/>
      <c r="EU68" s="85"/>
      <c r="EV68" s="85"/>
      <c r="EW68" s="85"/>
      <c r="EX68" s="85"/>
      <c r="EY68" s="85"/>
      <c r="EZ68" s="85"/>
      <c r="FA68" s="85"/>
      <c r="FB68" s="85"/>
      <c r="FC68" s="85"/>
      <c r="FD68" s="85"/>
      <c r="FE68" s="85"/>
      <c r="FF68" s="85"/>
      <c r="FG68" s="85"/>
      <c r="FH68" s="85"/>
      <c r="FI68" s="85"/>
      <c r="FJ68" s="85"/>
      <c r="FK68" s="85"/>
      <c r="FL68" s="85"/>
      <c r="FM68" s="85"/>
      <c r="FN68" s="85"/>
      <c r="FO68" s="85"/>
      <c r="FP68" s="85"/>
      <c r="FQ68" s="85"/>
      <c r="FR68" s="85"/>
      <c r="FS68" s="85"/>
      <c r="FT68" s="85"/>
      <c r="FU68" s="85"/>
      <c r="FV68" s="85"/>
      <c r="FW68" s="85"/>
      <c r="FX68" s="85"/>
      <c r="FY68" s="85"/>
      <c r="FZ68" s="85"/>
      <c r="GA68" s="85"/>
      <c r="GB68" s="85"/>
      <c r="GC68" s="85"/>
      <c r="GD68" s="85"/>
      <c r="GE68" s="85"/>
      <c r="GF68" s="85"/>
      <c r="GG68" s="85"/>
      <c r="GH68" s="85"/>
      <c r="GI68" s="85"/>
      <c r="GJ68" s="85"/>
      <c r="GK68" s="14"/>
      <c r="GL68" s="14"/>
      <c r="GM68" s="14"/>
      <c r="GN68" s="14"/>
      <c r="GO68" s="14"/>
      <c r="GP68" s="14"/>
      <c r="GQ68" s="14"/>
      <c r="GR68" s="14"/>
      <c r="GS68" s="14"/>
    </row>
    <row r="69" spans="1:201" x14ac:dyDescent="0.2">
      <c r="A69" s="158" t="s">
        <v>56</v>
      </c>
      <c r="B69" s="46"/>
      <c r="C69" s="47"/>
      <c r="D69" s="57"/>
      <c r="E69" s="272">
        <f t="shared" si="0"/>
        <v>0</v>
      </c>
      <c r="F69" s="285">
        <f t="shared" si="274"/>
        <v>0</v>
      </c>
      <c r="G69" s="15" t="str">
        <f t="shared" si="231"/>
        <v/>
      </c>
      <c r="H69" s="83">
        <f t="shared" si="278"/>
        <v>0</v>
      </c>
      <c r="I69" s="202">
        <f t="shared" si="2"/>
        <v>0</v>
      </c>
      <c r="J69" s="252" t="str">
        <f t="shared" ref="J69" si="279">IFERROR(D68/D69,"")</f>
        <v/>
      </c>
      <c r="K69" s="262" t="str">
        <f t="shared" ref="K69" si="280">IFERROR(G68/G69,"")</f>
        <v/>
      </c>
      <c r="L69" s="324" t="str">
        <f t="shared" si="234"/>
        <v/>
      </c>
      <c r="M69" s="337">
        <f t="shared" ref="M69" si="281">I69+I68</f>
        <v>0</v>
      </c>
      <c r="N69" s="261"/>
      <c r="O69" s="91"/>
      <c r="P69" s="91"/>
      <c r="Q69" s="91"/>
      <c r="R69" s="91"/>
      <c r="S69" s="207"/>
      <c r="T69" s="91"/>
      <c r="U69" s="91"/>
      <c r="V69" s="91"/>
      <c r="W69" s="91"/>
      <c r="X69" s="91"/>
      <c r="Y69" s="91"/>
      <c r="Z69" s="212"/>
      <c r="AA69" s="91"/>
      <c r="AB69" s="212"/>
      <c r="AC69" s="212"/>
      <c r="AD69" s="212"/>
      <c r="AE69" s="207"/>
      <c r="AF69" s="91"/>
      <c r="AG69" s="91"/>
      <c r="AH69" s="97"/>
      <c r="AI69" s="97"/>
      <c r="AJ69" s="97"/>
      <c r="AK69" s="97"/>
      <c r="AL69" s="217"/>
      <c r="AM69" s="97"/>
      <c r="AN69" s="217"/>
      <c r="AO69" s="217"/>
      <c r="AP69" s="217"/>
      <c r="AQ69" s="98"/>
      <c r="AR69" s="235"/>
      <c r="AS69" s="221" t="s">
        <v>55</v>
      </c>
      <c r="AT69" s="54"/>
      <c r="AU69" s="254"/>
      <c r="AV69" s="259"/>
      <c r="AW69" s="38">
        <f t="shared" si="14"/>
        <v>0</v>
      </c>
      <c r="AX69" s="39">
        <f t="shared" si="15"/>
        <v>0</v>
      </c>
      <c r="AY69" s="224" t="s">
        <v>56</v>
      </c>
      <c r="AZ69" s="54"/>
      <c r="BA69" s="64"/>
      <c r="BB69" s="48"/>
      <c r="BC69" s="25">
        <f t="shared" si="16"/>
        <v>0</v>
      </c>
      <c r="BD69" s="40">
        <f t="shared" si="17"/>
        <v>0</v>
      </c>
      <c r="BE69" s="27" t="s">
        <v>57</v>
      </c>
      <c r="BF69" s="54"/>
      <c r="BG69" s="48"/>
      <c r="BH69" s="28">
        <f t="shared" si="18"/>
        <v>0</v>
      </c>
      <c r="BI69" s="29">
        <f t="shared" si="19"/>
        <v>0</v>
      </c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17"/>
      <c r="DD69" s="103" t="s">
        <v>10</v>
      </c>
      <c r="DE69" s="104" t="s">
        <v>18</v>
      </c>
      <c r="DF69" s="104" t="s">
        <v>19</v>
      </c>
      <c r="DG69" s="104" t="s">
        <v>20</v>
      </c>
      <c r="DH69" s="104" t="s">
        <v>21</v>
      </c>
      <c r="DI69" s="104" t="s">
        <v>22</v>
      </c>
      <c r="DJ69" s="105" t="s">
        <v>23</v>
      </c>
      <c r="DK69" s="105" t="s">
        <v>24</v>
      </c>
      <c r="DL69" s="105" t="s">
        <v>25</v>
      </c>
      <c r="DM69" s="105" t="s">
        <v>26</v>
      </c>
      <c r="DN69" s="104" t="s">
        <v>27</v>
      </c>
      <c r="DO69" s="104" t="s">
        <v>28</v>
      </c>
      <c r="DP69" s="104" t="s">
        <v>29</v>
      </c>
      <c r="DQ69" s="104" t="s">
        <v>30</v>
      </c>
      <c r="DR69" s="104" t="s">
        <v>31</v>
      </c>
      <c r="DS69" s="104" t="s">
        <v>32</v>
      </c>
      <c r="DT69" s="104" t="s">
        <v>33</v>
      </c>
      <c r="DU69" s="107" t="s">
        <v>34</v>
      </c>
      <c r="DV69" s="106" t="s">
        <v>35</v>
      </c>
      <c r="DW69" s="106" t="s">
        <v>36</v>
      </c>
      <c r="DX69" s="106" t="s">
        <v>37</v>
      </c>
      <c r="DY69" s="107" t="s">
        <v>38</v>
      </c>
      <c r="DZ69" s="107" t="s">
        <v>39</v>
      </c>
      <c r="EA69" s="107" t="s">
        <v>40</v>
      </c>
      <c r="EB69" s="107" t="s">
        <v>41</v>
      </c>
      <c r="EC69" s="107" t="s">
        <v>42</v>
      </c>
      <c r="ED69" s="107" t="s">
        <v>43</v>
      </c>
      <c r="EE69" s="107" t="s">
        <v>44</v>
      </c>
      <c r="EF69" s="107" t="s">
        <v>45</v>
      </c>
      <c r="EG69" s="107" t="s">
        <v>46</v>
      </c>
      <c r="EH69" s="107" t="s">
        <v>47</v>
      </c>
      <c r="EI69" s="107" t="s">
        <v>48</v>
      </c>
      <c r="EJ69" s="107" t="s">
        <v>49</v>
      </c>
      <c r="EK69" s="107" t="s">
        <v>50</v>
      </c>
      <c r="EL69" s="107" t="s">
        <v>51</v>
      </c>
      <c r="EM69" s="107" t="s">
        <v>52</v>
      </c>
      <c r="EN69" s="107" t="s">
        <v>63</v>
      </c>
      <c r="EO69" s="107" t="s">
        <v>64</v>
      </c>
      <c r="EP69" s="107" t="s">
        <v>65</v>
      </c>
      <c r="EQ69" s="107" t="s">
        <v>66</v>
      </c>
      <c r="ER69" s="107" t="s">
        <v>67</v>
      </c>
      <c r="ES69" s="108" t="s">
        <v>53</v>
      </c>
      <c r="ET69" s="14"/>
      <c r="EU69" s="103" t="s">
        <v>10</v>
      </c>
      <c r="EV69" s="104" t="s">
        <v>18</v>
      </c>
      <c r="EW69" s="104" t="s">
        <v>19</v>
      </c>
      <c r="EX69" s="104" t="s">
        <v>20</v>
      </c>
      <c r="EY69" s="104" t="s">
        <v>21</v>
      </c>
      <c r="EZ69" s="104" t="s">
        <v>22</v>
      </c>
      <c r="FA69" s="105" t="s">
        <v>23</v>
      </c>
      <c r="FB69" s="105" t="s">
        <v>24</v>
      </c>
      <c r="FC69" s="105" t="s">
        <v>25</v>
      </c>
      <c r="FD69" s="105" t="s">
        <v>26</v>
      </c>
      <c r="FE69" s="104" t="s">
        <v>27</v>
      </c>
      <c r="FF69" s="104" t="s">
        <v>28</v>
      </c>
      <c r="FG69" s="104" t="s">
        <v>29</v>
      </c>
      <c r="FH69" s="104" t="s">
        <v>30</v>
      </c>
      <c r="FI69" s="104" t="s">
        <v>31</v>
      </c>
      <c r="FJ69" s="104" t="s">
        <v>32</v>
      </c>
      <c r="FK69" s="104" t="s">
        <v>33</v>
      </c>
      <c r="FL69" s="107" t="s">
        <v>34</v>
      </c>
      <c r="FM69" s="106" t="s">
        <v>35</v>
      </c>
      <c r="FN69" s="106" t="s">
        <v>36</v>
      </c>
      <c r="FO69" s="106" t="s">
        <v>37</v>
      </c>
      <c r="FP69" s="107" t="s">
        <v>38</v>
      </c>
      <c r="FQ69" s="107" t="s">
        <v>39</v>
      </c>
      <c r="FR69" s="107" t="s">
        <v>40</v>
      </c>
      <c r="FS69" s="107" t="s">
        <v>41</v>
      </c>
      <c r="FT69" s="107" t="s">
        <v>42</v>
      </c>
      <c r="FU69" s="107" t="s">
        <v>43</v>
      </c>
      <c r="FV69" s="107" t="s">
        <v>44</v>
      </c>
      <c r="FW69" s="107" t="s">
        <v>45</v>
      </c>
      <c r="FX69" s="107" t="s">
        <v>46</v>
      </c>
      <c r="FY69" s="107" t="s">
        <v>47</v>
      </c>
      <c r="FZ69" s="107" t="s">
        <v>48</v>
      </c>
      <c r="GA69" s="107" t="s">
        <v>49</v>
      </c>
      <c r="GB69" s="107" t="s">
        <v>50</v>
      </c>
      <c r="GC69" s="107" t="s">
        <v>51</v>
      </c>
      <c r="GD69" s="107" t="s">
        <v>52</v>
      </c>
      <c r="GE69" s="107" t="s">
        <v>63</v>
      </c>
      <c r="GF69" s="107" t="s">
        <v>64</v>
      </c>
      <c r="GG69" s="107" t="s">
        <v>65</v>
      </c>
      <c r="GH69" s="107" t="s">
        <v>66</v>
      </c>
      <c r="GI69" s="107" t="s">
        <v>67</v>
      </c>
      <c r="GJ69" s="108" t="s">
        <v>53</v>
      </c>
      <c r="GK69" s="14"/>
      <c r="GL69" s="14"/>
      <c r="GM69" s="14"/>
      <c r="GN69" s="14"/>
      <c r="GO69" s="14"/>
      <c r="GP69" s="14"/>
      <c r="GQ69" s="14"/>
      <c r="GR69" s="14"/>
      <c r="GS69" s="14"/>
    </row>
    <row r="70" spans="1:201" x14ac:dyDescent="0.2">
      <c r="A70" s="158" t="s">
        <v>56</v>
      </c>
      <c r="B70" s="46"/>
      <c r="C70" s="47"/>
      <c r="D70" s="57"/>
      <c r="E70" s="272">
        <f t="shared" si="0"/>
        <v>0</v>
      </c>
      <c r="F70" s="285">
        <f t="shared" si="274"/>
        <v>0</v>
      </c>
      <c r="G70" s="15" t="str">
        <f t="shared" si="231"/>
        <v/>
      </c>
      <c r="H70" s="83">
        <f t="shared" si="278"/>
        <v>0</v>
      </c>
      <c r="I70" s="202">
        <f t="shared" si="2"/>
        <v>0</v>
      </c>
      <c r="J70" s="251"/>
      <c r="K70" s="121"/>
      <c r="L70" s="323"/>
      <c r="M70" s="323"/>
      <c r="N70" s="261"/>
      <c r="O70" s="91"/>
      <c r="P70" s="91"/>
      <c r="Q70" s="91"/>
      <c r="R70" s="91"/>
      <c r="S70" s="207"/>
      <c r="T70" s="91"/>
      <c r="U70" s="91"/>
      <c r="V70" s="91"/>
      <c r="W70" s="91"/>
      <c r="X70" s="91"/>
      <c r="Y70" s="91"/>
      <c r="Z70" s="212"/>
      <c r="AA70" s="91"/>
      <c r="AB70" s="212"/>
      <c r="AC70" s="212"/>
      <c r="AD70" s="212"/>
      <c r="AE70" s="207"/>
      <c r="AF70" s="97"/>
      <c r="AG70" s="97"/>
      <c r="AH70" s="97"/>
      <c r="AI70" s="97"/>
      <c r="AJ70" s="97"/>
      <c r="AK70" s="97"/>
      <c r="AL70" s="217"/>
      <c r="AM70" s="97"/>
      <c r="AN70" s="217"/>
      <c r="AO70" s="217"/>
      <c r="AP70" s="217"/>
      <c r="AQ70" s="98"/>
      <c r="AR70" s="235"/>
      <c r="AS70" s="221" t="s">
        <v>55</v>
      </c>
      <c r="AT70" s="54"/>
      <c r="AU70" s="254"/>
      <c r="AV70" s="259"/>
      <c r="AW70" s="38">
        <f t="shared" si="14"/>
        <v>0</v>
      </c>
      <c r="AX70" s="39">
        <f t="shared" si="15"/>
        <v>0</v>
      </c>
      <c r="AY70" s="224" t="s">
        <v>56</v>
      </c>
      <c r="AZ70" s="54"/>
      <c r="BA70" s="64"/>
      <c r="BB70" s="48"/>
      <c r="BC70" s="25">
        <f t="shared" si="16"/>
        <v>0</v>
      </c>
      <c r="BD70" s="40">
        <f t="shared" si="17"/>
        <v>0</v>
      </c>
      <c r="BE70" s="27" t="s">
        <v>57</v>
      </c>
      <c r="BF70" s="54"/>
      <c r="BG70" s="48"/>
      <c r="BH70" s="28">
        <f t="shared" si="18"/>
        <v>0</v>
      </c>
      <c r="BI70" s="29">
        <f t="shared" si="19"/>
        <v>0</v>
      </c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17"/>
      <c r="DD70" s="30">
        <f t="shared" ref="DD70:DD101" si="282">DD3</f>
        <v>0</v>
      </c>
      <c r="DE70" s="31">
        <f t="shared" ref="DE70:DE101" si="283">IF($DD70&gt;$U$3,$T$3*100*($DD70-$U$3),0)</f>
        <v>0</v>
      </c>
      <c r="DF70" s="31">
        <f t="shared" ref="DF70:DF101" si="284">IF($DD70&gt;$U$4,$T$4*100*($DD70-$U$4),0)</f>
        <v>0</v>
      </c>
      <c r="DG70" s="31">
        <f t="shared" ref="DG70:DG101" si="285">IF($DD70&gt;$U$5,$T$5*100*($DD70-$U$5),0)</f>
        <v>0</v>
      </c>
      <c r="DH70" s="31">
        <f t="shared" ref="DH70:DH101" si="286">IF($DD70&gt;$U$6,$T$6*100*($DD70-$U$6),0)</f>
        <v>0</v>
      </c>
      <c r="DI70" s="31">
        <f t="shared" ref="DI70:DI101" si="287">IF($DD70&gt;$U$7,$T$7*100*($DD70-$U$7),0)</f>
        <v>0</v>
      </c>
      <c r="DJ70" s="31">
        <f t="shared" ref="DJ70:DJ101" si="288">IF($DD70&gt;$U$8,$T$8*100*($DD70-$U$8),0)</f>
        <v>0</v>
      </c>
      <c r="DK70" s="31">
        <f t="shared" ref="DK70:DK101" si="289">IF($DD70&gt;$U$9,$T$9*100*($DD70-$U$9),0)</f>
        <v>0</v>
      </c>
      <c r="DL70" s="31">
        <f t="shared" ref="DL70:DL101" si="290">IF($DD70&gt;$U$10,$T$10*100*($DD70-$U$10),0)</f>
        <v>0</v>
      </c>
      <c r="DM70" s="31">
        <f t="shared" ref="DM70:DM101" si="291">IF($DD70&gt;$U$11,$T$11*100*($DD70-$U$11),0)</f>
        <v>0</v>
      </c>
      <c r="DN70" s="31">
        <f t="shared" ref="DN70:DN101" si="292">IF($DD70&gt;$U$12,$T$12*100*($DD70-$U$12),0)</f>
        <v>0</v>
      </c>
      <c r="DO70" s="31">
        <f t="shared" ref="DO70:DO101" si="293">IF($DD70&gt;$U$13,$T$13*100*($DD70-$U$13),0)</f>
        <v>0</v>
      </c>
      <c r="DP70" s="31">
        <f t="shared" ref="DP70:DP101" si="294">IF($DD70&gt;$U$14,$T$14*100*($DD70-$U$14),0)</f>
        <v>0</v>
      </c>
      <c r="DQ70" s="31">
        <f t="shared" ref="DQ70:DQ101" si="295">IF($DD70&gt;$U$15,$T$15*100*($DD70-$U$15),0)</f>
        <v>0</v>
      </c>
      <c r="DR70" s="31">
        <f t="shared" ref="DR70:DR101" si="296">IF($DD70&gt;$U$16,$T$16*100*($DD70-$U$16),0)</f>
        <v>0</v>
      </c>
      <c r="DS70" s="31">
        <f t="shared" ref="DS70:DS101" si="297">IF($DD70&gt;$U$17,$T$17*100*($DD70-$U$17),0)</f>
        <v>0</v>
      </c>
      <c r="DT70" s="31">
        <f t="shared" ref="DT70:DT101" si="298">IF($DD70&gt;$U$18,$T$18*100*($DD70-$U$18),0)</f>
        <v>0</v>
      </c>
      <c r="DU70" s="31">
        <f t="shared" ref="DU70:DU101" si="299">IF($DD70&gt;$U$19,$T$19*100*($DD70-$U$19),0)</f>
        <v>0</v>
      </c>
      <c r="DV70" s="31">
        <f t="shared" ref="DV70:DV101" si="300">IF($DD70&gt;$U$20,$T$20*100*($DD70-$U$20),0)</f>
        <v>0</v>
      </c>
      <c r="DW70" s="31">
        <f t="shared" ref="DW70:DW101" si="301">IF($DD70&gt;$U$21,$T$21*100*($DD70-$U$21),0)</f>
        <v>0</v>
      </c>
      <c r="DX70" s="31">
        <f t="shared" ref="DX70:DX101" si="302">IF($DD70&gt;$U$22,$T$22*100*($DD70-$U$22),0)</f>
        <v>0</v>
      </c>
      <c r="DY70" s="31">
        <f t="shared" ref="DY70:DY101" si="303">IF($DD70&gt;$U$23,$T$23*100*($DD70-$U$23),0)</f>
        <v>0</v>
      </c>
      <c r="DZ70" s="31">
        <f t="shared" ref="DZ70:DZ101" si="304">IF($DD70&gt;$U$24,$T$24*100*($DD70-$U$24),0)</f>
        <v>0</v>
      </c>
      <c r="EA70" s="31">
        <f t="shared" ref="EA70:EA101" si="305">IF($DD70&gt;$U$25,$T$25*100*($DD70-$U$25),0)</f>
        <v>0</v>
      </c>
      <c r="EB70" s="31">
        <f t="shared" ref="EB70:EB101" si="306">IF($DD70&gt;$U$26,$T$26*100*($DD70-$U$26),0)</f>
        <v>0</v>
      </c>
      <c r="EC70" s="31">
        <f t="shared" ref="EC70:EC101" si="307">IF($DD70&gt;$U$27,$T$27*100*($DD70-$U$27),0)</f>
        <v>0</v>
      </c>
      <c r="ED70" s="31">
        <f t="shared" ref="ED70:ED101" si="308">IF($DD70&gt;$U$28,$T$28*100*($DD70-$U$28),0)</f>
        <v>0</v>
      </c>
      <c r="EE70" s="31">
        <f t="shared" ref="EE70:EE101" si="309">IF($DD70&gt;$U$29,$T$29*100*($DD70-$U$29),0)</f>
        <v>0</v>
      </c>
      <c r="EF70" s="31">
        <f t="shared" ref="EF70:EF101" si="310">IF($DD70&gt;$U$30,$T$30*100*($DD70-$U$30),0)</f>
        <v>0</v>
      </c>
      <c r="EG70" s="31">
        <f t="shared" ref="EG70:EG101" si="311">IF($DD70&gt;$U$31,$T$31*100*($DD70-$U$31),0)</f>
        <v>0</v>
      </c>
      <c r="EH70" s="31">
        <f t="shared" ref="EH70:EH101" si="312">IF($DD70&gt;$U$32,$T$32*100*($DD70-$U$32),0)</f>
        <v>0</v>
      </c>
      <c r="EI70" s="31">
        <f t="shared" ref="EI70:EI101" si="313">IF($DD70&gt;$U$33,$T$33*100*($DD70-$U$33),0)</f>
        <v>0</v>
      </c>
      <c r="EJ70" s="31">
        <f t="shared" ref="EJ70:EJ101" si="314">IF($DD70&gt;$U$34,$T$34*100*($DD70-$U$34),0)</f>
        <v>0</v>
      </c>
      <c r="EK70" s="31">
        <f t="shared" ref="EK70:EK101" si="315">IF($DD70&gt;$U$35,$T$35*100*($DD70-$U$35),0)</f>
        <v>0</v>
      </c>
      <c r="EL70" s="31">
        <f t="shared" ref="EL70:EL101" si="316">IF($DD70&gt;$U$36,$T$36*100*($DD70-$U$36),0)</f>
        <v>0</v>
      </c>
      <c r="EM70" s="31">
        <f t="shared" ref="EM70:EM101" si="317">IF($DD70&gt;$U$37,$T$37*100*($DD70-$U$37),0)</f>
        <v>0</v>
      </c>
      <c r="EN70" s="31">
        <f t="shared" ref="EN70:EN101" si="318">IF($DD70&gt;$U$38,$T$38*100*($DD70-$U$38),0)</f>
        <v>0</v>
      </c>
      <c r="EO70" s="31">
        <f t="shared" ref="EO70:EO101" si="319">IF($DD70&gt;$U$39,$T$39*100*($DD70-$U$39),0)</f>
        <v>0</v>
      </c>
      <c r="EP70" s="31">
        <f t="shared" ref="EP70:EP101" si="320">IF($DD70&gt;$U$40,$T$40*100*($DD70-$U$40),0)</f>
        <v>0</v>
      </c>
      <c r="EQ70" s="31">
        <f t="shared" ref="EQ70:EQ101" si="321">IF($DD70&gt;$U$41,$T$41*100*($DD70-$U$41),0)</f>
        <v>0</v>
      </c>
      <c r="ER70" s="31">
        <f t="shared" ref="ER70:ER101" si="322">IF($DD70&gt;$U$42,$T$42*100*($DD70-$U$42),0)</f>
        <v>0</v>
      </c>
      <c r="ES70" s="109">
        <f t="shared" ref="ES70:ES101" si="323">SUM(DE70:ER70)</f>
        <v>0</v>
      </c>
      <c r="ET70" s="14"/>
      <c r="EU70" s="30">
        <f t="shared" ref="EU70:EU101" si="324">EU3</f>
        <v>0</v>
      </c>
      <c r="EV70" s="31">
        <f t="shared" ref="EV70:EV101" ca="1" si="325">IFERROR((NORMSDIST(((LN($EU70/$U$3)+($Q$48+($Q$46^2)/2)*$Q$51)/($Q$46*SQRT($Q$51))))*$EU70-NORMSDIST((((LN($EU70/$U$3)+($Q$48+($Q$46^2)/2)*$Q$51)/($Q$46*SQRT($Q$51)))-$Q$46*SQRT(($Q$51))))*$U$3*EXP(-$Q$48*$Q$51))*$T$3*100,0)</f>
        <v>0</v>
      </c>
      <c r="EW70" s="31">
        <f t="shared" ref="EW70:EW101" ca="1" si="326">IFERROR((NORMSDIST(((LN($EU70/$U$4)+($Q$48+($Q$46^2)/2)*$Q$51)/($Q$46*SQRT($Q$51))))*$EU70-NORMSDIST((((LN($EU70/$U$4)+($Q$48+($Q$46^2)/2)*$Q$51)/($Q$46*SQRT($Q$51)))-$Q$46*SQRT(($Q$51))))*$U$4*EXP(-$Q$48*$Q$51))*$T$4*100,0)</f>
        <v>0</v>
      </c>
      <c r="EX70" s="31">
        <f t="shared" ref="EX70:EX101" ca="1" si="327">IFERROR((NORMSDIST(((LN($EU70/$U$5)+($Q$48+($Q$46^2)/2)*$Q$51)/($Q$46*SQRT($Q$51))))*$EU70-NORMSDIST((((LN($EU70/$U$5)+($Q$48+($Q$46^2)/2)*$Q$51)/($Q$46*SQRT($Q$51)))-$Q$46*SQRT(($Q$51))))*$U$5*EXP(-$Q$48*$Q$51))*$T$5*100,0)</f>
        <v>0</v>
      </c>
      <c r="EY70" s="31">
        <f t="shared" ref="EY70:EY101" ca="1" si="328">IFERROR((NORMSDIST(((LN($EU70/$U$6)+($Q$48+($Q$46^2)/2)*$Q$51)/($Q$46*SQRT($Q$51))))*$EU70-NORMSDIST((((LN($EU70/$U$6)+($Q$48+($Q$46^2)/2)*$Q$51)/($Q$46*SQRT($Q$51)))-$Q$46*SQRT(($Q$51))))*$U$6*EXP(-$Q$48*$Q$51))*$T$6*100,0)</f>
        <v>0</v>
      </c>
      <c r="EZ70" s="31">
        <f t="shared" ref="EZ70:EZ101" ca="1" si="329">IFERROR((NORMSDIST(((LN($EU70/$U$7)+($Q$48+($Q$46^2)/2)*$Q$51)/($Q$46*SQRT($Q$51))))*$EU70-NORMSDIST((((LN($EU70/$U$7)+($Q$48+($Q$46^2)/2)*$Q$51)/($Q$46*SQRT($Q$51)))-$Q$46*SQRT(($Q$51))))*$U$7*EXP(-$Q$48*$Q$51))*$T$7*100,0)</f>
        <v>0</v>
      </c>
      <c r="FA70" s="31">
        <f t="shared" ref="FA70:FA101" ca="1" si="330">IFERROR((NORMSDIST(((LN($EU70/$U$8)+($Q$48+($Q$46^2)/2)*$Q$51)/($Q$46*SQRT($Q$51))))*$EU70-NORMSDIST((((LN($EU70/$U$8)+($Q$48+($Q$46^2)/2)*$Q$51)/($Q$46*SQRT($Q$51)))-$Q$46*SQRT(($Q$51))))*$U$8*EXP(-$Q$48*$Q$51))*$T$8*100,0)</f>
        <v>0</v>
      </c>
      <c r="FB70" s="31">
        <f t="shared" ref="FB70:FB101" ca="1" si="331">IFERROR((NORMSDIST(((LN($EU70/$U$9)+($Q$48+($Q$46^2)/2)*$Q$51)/($Q$46*SQRT($Q$51))))*$EU70-NORMSDIST((((LN($EU70/$U$9)+($Q$48+($Q$46^2)/2)*$Q$51)/($Q$46*SQRT($Q$51)))-$Q$46*SQRT(($Q$51))))*$U$9*EXP(-$Q$48*$Q$51))*$T$9*100,0)</f>
        <v>0</v>
      </c>
      <c r="FC70" s="31">
        <f t="shared" ref="FC70:FC101" ca="1" si="332">IFERROR((NORMSDIST(((LN($EU70/$U$10)+($Q$48+($Q$46^2)/2)*$Q$51)/($Q$46*SQRT($Q$51))))*$EU70-NORMSDIST((((LN($EU70/$U$10)+($Q$48+($Q$46^2)/2)*$Q$51)/($Q$46*SQRT($Q$51)))-$Q$46*SQRT(($Q$51))))*$U$10*EXP(-$Q$48*$Q$51))*$T$10*100,0)</f>
        <v>0</v>
      </c>
      <c r="FD70" s="31">
        <f t="shared" ref="FD70:FD101" ca="1" si="333">IFERROR((NORMSDIST(((LN($EU70/$U$11)+($Q$48+($Q$46^2)/2)*$Q$51)/($Q$46*SQRT($Q$51))))*$EU70-NORMSDIST((((LN($EU70/$U$11)+($Q$48+($Q$46^2)/2)*$Q$51)/($Q$46*SQRT($Q$51)))-$Q$46*SQRT(($Q$51))))*$U$11*EXP(-$Q$48*$Q$51))*$T$11*100,0)</f>
        <v>0</v>
      </c>
      <c r="FE70" s="31">
        <f t="shared" ref="FE70:FE101" ca="1" si="334">IFERROR((NORMSDIST(((LN($EU70/$U$12)+($Q$48+($Q$46^2)/2)*$Q$51)/($Q$46*SQRT($Q$51))))*$EU70-NORMSDIST((((LN($EU70/$U$12)+($Q$48+($Q$46^2)/2)*$Q$51)/($Q$46*SQRT($Q$51)))-$Q$46*SQRT(($Q$51))))*$U$12*EXP(-$Q$48*$Q$51))*$T$12*100,0)</f>
        <v>0</v>
      </c>
      <c r="FF70" s="31">
        <f t="shared" ref="FF70:FF101" ca="1" si="335">IFERROR((NORMSDIST(((LN($EU70/$U$13)+($Q$48+($Q$46^2)/2)*$Q$51)/($Q$46*SQRT($Q$51))))*$EU70-NORMSDIST((((LN($EU70/$U$13)+($Q$48+($Q$46^2)/2)*$Q$51)/($Q$46*SQRT($Q$51)))-$Q$46*SQRT(($Q$51))))*$U$13*EXP(-$Q$48*$Q$51))*$T$13*100,0)</f>
        <v>0</v>
      </c>
      <c r="FG70" s="31">
        <f t="shared" ref="FG70:FG101" ca="1" si="336">IFERROR((NORMSDIST(((LN($EU70/$U$14)+($Q$48+($Q$46^2)/2)*$Q$51)/($Q$46*SQRT($Q$51))))*$EU70-NORMSDIST((((LN($EU70/$U$14)+($Q$48+($Q$46^2)/2)*$Q$51)/($Q$46*SQRT($Q$51)))-$Q$46*SQRT(($Q$51))))*$U$14*EXP(-$Q$48*$Q$51))*$T$14*100,0)</f>
        <v>0</v>
      </c>
      <c r="FH70" s="31">
        <f t="shared" ref="FH70:FH101" ca="1" si="337">IFERROR((NORMSDIST(((LN($EU70/$U$15)+($Q$48+($Q$46^2)/2)*$Q$51)/($Q$46*SQRT($Q$51))))*$EU70-NORMSDIST((((LN($EU70/$U$15)+($Q$48+($Q$46^2)/2)*$Q$51)/($Q$46*SQRT($Q$51)))-$Q$46*SQRT(($Q$51))))*$U$15*EXP(-$Q$48*$Q$51))*$T$15*100,0)</f>
        <v>0</v>
      </c>
      <c r="FI70" s="31">
        <f t="shared" ref="FI70:FI101" ca="1" si="338">IFERROR((NORMSDIST(((LN($EU70/$U$16)+($Q$48+($Q$46^2)/2)*$Q$51)/($Q$46*SQRT($Q$51))))*$EU70-NORMSDIST((((LN($EU70/$U$16)+($Q$48+($Q$46^2)/2)*$Q$51)/($Q$46*SQRT($Q$51)))-$Q$46*SQRT(($Q$51))))*$U$16*EXP(-$Q$48*$Q$51))*$T$16*100,0)</f>
        <v>0</v>
      </c>
      <c r="FJ70" s="31">
        <f t="shared" ref="FJ70:FJ101" ca="1" si="339">IFERROR((NORMSDIST(((LN($EU70/$U$17)+($Q$48+($Q$46^2)/2)*$Q$51)/($Q$46*SQRT($Q$51))))*$EU70-NORMSDIST((((LN($EU70/$U$17)+($Q$48+($Q$46^2)/2)*$Q$51)/($Q$46*SQRT($Q$51)))-$Q$46*SQRT(($Q$51))))*$U$17*EXP(-$Q$48*$Q$51))*$T$17*100,0)</f>
        <v>0</v>
      </c>
      <c r="FK70" s="31">
        <f t="shared" ref="FK70:FK101" ca="1" si="340">IFERROR((NORMSDIST(((LN($EU70/$U$18)+($Q$48+($Q$46^2)/2)*$Q$51)/($Q$46*SQRT($Q$51))))*$EU70-NORMSDIST((((LN($EU70/$U$18)+($Q$48+($Q$46^2)/2)*$Q$51)/($Q$46*SQRT($Q$51)))-$Q$46*SQRT(($Q$51))))*$U$18*EXP(-$Q$48*$Q$51))*$T$18*100,0)</f>
        <v>0</v>
      </c>
      <c r="FL70" s="31">
        <f t="shared" ref="FL70:FL101" ca="1" si="341">IFERROR((NORMSDIST(((LN($EU70/$U$19)+($Q$48+($Q$46^2)/2)*$Q$51)/($Q$46*SQRT($Q$51))))*$EU70-NORMSDIST((((LN($EU70/$U$19)+($Q$48+($Q$46^2)/2)*$Q$51)/($Q$46*SQRT($Q$51)))-$Q$46*SQRT(($Q$51))))*$U$19*EXP(-$Q$48*$Q$51))*$T$19*100,0)</f>
        <v>0</v>
      </c>
      <c r="FM70" s="31">
        <f t="shared" ref="FM70:FM101" ca="1" si="342">IFERROR((NORMSDIST(((LN($EU70/$U$20)+($Q$48+($Q$46^2)/2)*$Q$51)/($Q$46*SQRT($Q$51))))*$EU70-NORMSDIST((((LN($EU70/$U$20)+($Q$48+($Q$46^2)/2)*$Q$51)/($Q$46*SQRT($Q$51)))-$Q$46*SQRT(($Q$51))))*$U$20*EXP(-$Q$48*$Q$51))*$T$20*100,0)</f>
        <v>0</v>
      </c>
      <c r="FN70" s="31">
        <f t="shared" ref="FN70:FN101" ca="1" si="343">IFERROR((NORMSDIST(((LN($EU70/$U$21)+($Q$48+($Q$46^2)/2)*$Q$51)/($Q$46*SQRT($Q$51))))*$EU70-NORMSDIST((((LN($EU70/$U$21)+($Q$48+($Q$46^2)/2)*$Q$51)/($Q$46*SQRT($Q$51)))-$Q$46*SQRT(($Q$51))))*$U$21*EXP(-$Q$48*$Q$51))*$T$21*100,0)</f>
        <v>0</v>
      </c>
      <c r="FO70" s="31">
        <f t="shared" ref="FO70:FO101" ca="1" si="344">IFERROR((NORMSDIST(((LN($EU70/$U$22)+($Q$48+($Q$46^2)/2)*$Q$51)/($Q$46*SQRT($Q$51))))*$EU70-NORMSDIST((((LN($EU70/$U$22)+($Q$48+($Q$46^2)/2)*$Q$51)/($Q$46*SQRT($Q$51)))-$Q$46*SQRT(($Q$51))))*$U$22*EXP(-$Q$48*$Q$51))*$T$22*100,0)</f>
        <v>0</v>
      </c>
      <c r="FP70" s="31">
        <f t="shared" ref="FP70:FP101" ca="1" si="345">IFERROR((NORMSDIST(((LN($EU70/$U$23)+($Q$48+($Q$46^2)/2)*$Q$51)/($Q$46*SQRT($Q$51))))*$EU70-NORMSDIST((((LN($EU70/$U$23)+($Q$48+($Q$46^2)/2)*$Q$51)/($Q$46*SQRT($Q$51)))-$Q$46*SQRT(($Q$51))))*$U$23*EXP(-$Q$48*$Q$51))*$T$23*100,0)</f>
        <v>0</v>
      </c>
      <c r="FQ70" s="31">
        <f t="shared" ref="FQ70:FQ101" ca="1" si="346">IFERROR((NORMSDIST(((LN($EU70/$U$24)+($Q$48+($Q$46^2)/2)*$Q$51)/($Q$46*SQRT($Q$51))))*$EU70-NORMSDIST((((LN($EU70/$U$24)+($Q$48+($Q$46^2)/2)*$Q$51)/($Q$46*SQRT($Q$51)))-$Q$46*SQRT(($Q$51))))*$U$24*EXP(-$Q$48*$Q$51))*$T$24*100,0)</f>
        <v>0</v>
      </c>
      <c r="FR70" s="31">
        <f t="shared" ref="FR70:FR101" ca="1" si="347">IFERROR((NORMSDIST(((LN($EU70/$U$25)+($Q$48+($Q$46^2)/2)*$Q$51)/($Q$46*SQRT($Q$51))))*$EU70-NORMSDIST((((LN($EU70/$U$25)+($Q$48+($Q$46^2)/2)*$Q$51)/($Q$46*SQRT($Q$51)))-$Q$46*SQRT(($Q$51))))*$U$25*EXP(-$Q$48*$Q$51))*$T$25*100,0)</f>
        <v>0</v>
      </c>
      <c r="FS70" s="31">
        <f t="shared" ref="FS70:FS101" ca="1" si="348">IFERROR((NORMSDIST(((LN($EU70/$U$26)+($Q$48+($Q$46^2)/2)*$Q$51)/($Q$46*SQRT($Q$51))))*$EU70-NORMSDIST((((LN($EU70/$U$26)+($Q$48+($Q$46^2)/2)*$Q$51)/($Q$46*SQRT($Q$51)))-$Q$46*SQRT(($Q$51))))*$U$26*EXP(-$Q$48*$Q$51))*$T$26*100,0)</f>
        <v>0</v>
      </c>
      <c r="FT70" s="31">
        <f t="shared" ref="FT70:FT101" ca="1" si="349">IFERROR((NORMSDIST(((LN($EU70/$U$27)+($Q$48+($Q$46^2)/2)*$Q$51)/($Q$46*SQRT($Q$51))))*$EU70-NORMSDIST((((LN($EU70/$U$27)+($Q$48+($Q$46^2)/2)*$Q$51)/($Q$46*SQRT($Q$51)))-$Q$46*SQRT(($Q$51))))*$U$27*EXP(-$Q$48*$Q$51))*$T$27*100,0)</f>
        <v>0</v>
      </c>
      <c r="FU70" s="31">
        <f t="shared" ref="FU70:FU101" ca="1" si="350">IFERROR((NORMSDIST(((LN($EU70/$U$28)+($Q$48+($Q$46^2)/2)*$Q$51)/($Q$46*SQRT($Q$51))))*$EU70-NORMSDIST((((LN($EU70/$U$28)+($Q$48+($Q$46^2)/2)*$Q$51)/($Q$46*SQRT($Q$51)))-$Q$46*SQRT(($Q$51))))*$U$28*EXP(-$Q$48*$Q$51))*$T$28*100,0)</f>
        <v>0</v>
      </c>
      <c r="FV70" s="31">
        <f t="shared" ref="FV70:FV101" ca="1" si="351">IFERROR((NORMSDIST(((LN($EU70/$U$29)+($Q$48+($Q$46^2)/2)*$Q$51)/($Q$46*SQRT($Q$51))))*$EU70-NORMSDIST((((LN($EU70/$U$29)+($Q$48+($Q$46^2)/2)*$Q$51)/($Q$46*SQRT($Q$51)))-$Q$46*SQRT(($Q$51))))*$U$29*EXP(-$Q$48*$Q$51))*$T$29*100,0)</f>
        <v>0</v>
      </c>
      <c r="FW70" s="31">
        <f t="shared" ref="FW70:FW101" ca="1" si="352">IFERROR((NORMSDIST(((LN($EU70/$U$30)+($Q$48+($Q$46^2)/2)*$Q$51)/($Q$46*SQRT($Q$51))))*$EU70-NORMSDIST((((LN($EU70/$U$30)+($Q$48+($Q$46^2)/2)*$Q$51)/($Q$46*SQRT($Q$51)))-$Q$46*SQRT(($Q$51))))*$U$30*EXP(-$Q$48*$Q$51))*$T$30*100,0)</f>
        <v>0</v>
      </c>
      <c r="FX70" s="31">
        <f t="shared" ref="FX70:FX101" ca="1" si="353">IFERROR((NORMSDIST(((LN($EU70/$U$31)+($Q$48+($Q$46^2)/2)*$Q$51)/($Q$46*SQRT($Q$51))))*$EU70-NORMSDIST((((LN($EU70/$U$31)+($Q$48+($Q$46^2)/2)*$Q$51)/($Q$46*SQRT($Q$51)))-$Q$46*SQRT(($Q$51))))*$U$31*EXP(-$Q$48*$Q$51))*$T$31*100,0)</f>
        <v>0</v>
      </c>
      <c r="FY70" s="31">
        <f t="shared" ref="FY70:FY101" ca="1" si="354">IFERROR((NORMSDIST(((LN($EU70/$U$32)+($Q$48+($Q$46^2)/2)*$Q$51)/($Q$46*SQRT($Q$51))))*$EU70-NORMSDIST((((LN($EU70/$U$32)+($Q$48+($Q$46^2)/2)*$Q$51)/($Q$46*SQRT($Q$51)))-$Q$46*SQRT(($Q$51))))*$U$32*EXP(-$Q$48*$Q$51))*$T$32*100,0)</f>
        <v>0</v>
      </c>
      <c r="FZ70" s="31">
        <f t="shared" ref="FZ70:FZ101" ca="1" si="355">IFERROR((NORMSDIST(((LN($EU70/$U$33)+($Q$48+($Q$46^2)/2)*$Q$51)/($Q$46*SQRT($Q$51))))*$EU70-NORMSDIST((((LN($EU70/$U$33)+($Q$48+($Q$46^2)/2)*$Q$51)/($Q$46*SQRT($Q$51)))-$Q$46*SQRT(($Q$51))))*$U$33*EXP(-$Q$48*$Q$51))*$T$33*100,0)</f>
        <v>0</v>
      </c>
      <c r="GA70" s="31">
        <f t="shared" ref="GA70:GA101" ca="1" si="356">IFERROR((NORMSDIST(((LN($EU70/$U$34)+($Q$48+($Q$46^2)/2)*$Q$51)/($Q$46*SQRT($Q$51))))*$EU70-NORMSDIST((((LN($EU70/$U$34)+($Q$48+($Q$46^2)/2)*$Q$51)/($Q$46*SQRT($Q$51)))-$Q$46*SQRT(($Q$51))))*$U$34*EXP(-$Q$48*$Q$51))*$T$34*100,0)</f>
        <v>0</v>
      </c>
      <c r="GB70" s="31">
        <f t="shared" ref="GB70:GB101" ca="1" si="357">IFERROR((NORMSDIST(((LN($EU70/$U$35)+($Q$48+($Q$46^2)/2)*$Q$51)/($Q$46*SQRT($Q$51))))*$EU70-NORMSDIST((((LN($EU70/$U$35)+($Q$48+($Q$46^2)/2)*$Q$51)/($Q$46*SQRT($Q$51)))-$Q$46*SQRT(($Q$51))))*$U$35*EXP(-$Q$48*$Q$51))*$T$35*100,0)</f>
        <v>0</v>
      </c>
      <c r="GC70" s="31">
        <f t="shared" ref="GC70:GC101" ca="1" si="358">IFERROR((NORMSDIST(((LN($EU70/$U$36)+($Q$48+($Q$46^2)/2)*$Q$51)/($Q$46*SQRT($Q$51))))*$EU70-NORMSDIST((((LN($EU70/$U$36)+($Q$48+($Q$46^2)/2)*$Q$51)/($Q$46*SQRT($Q$51)))-$Q$46*SQRT(($Q$51))))*$U$36*EXP(-$Q$48*$Q$51))*$T$36*100,0)</f>
        <v>0</v>
      </c>
      <c r="GD70" s="31">
        <f t="shared" ref="GD70:GD101" ca="1" si="359">IFERROR((NORMSDIST(((LN($EU70/$U$37)+($Q$48+($Q$46^2)/2)*$Q$51)/($Q$46*SQRT($Q$51))))*$EU70-NORMSDIST((((LN($EU70/$U$37)+($Q$48+($Q$46^2)/2)*$Q$51)/($Q$46*SQRT($Q$51)))-$Q$46*SQRT(($Q$51))))*$U$37*EXP(-$Q$48*$Q$51))*$T$37*100,0)</f>
        <v>0</v>
      </c>
      <c r="GE70" s="31">
        <f t="shared" ref="GE70:GE101" ca="1" si="360">IFERROR((NORMSDIST(((LN($EU70/$U$38)+($Q$48+($Q$46^2)/2)*$Q$51)/($Q$46*SQRT($Q$51))))*$EU70-NORMSDIST((((LN($EU70/$U$38)+($Q$48+($Q$46^2)/2)*$Q$51)/($Q$46*SQRT($Q$51)))-$Q$46*SQRT(($Q$51))))*$U$38*EXP(-$Q$48*$Q$51))*$T$38*100,0)</f>
        <v>0</v>
      </c>
      <c r="GF70" s="31">
        <f t="shared" ref="GF70:GF101" ca="1" si="361">IFERROR((NORMSDIST(((LN($EU70/$U$39)+($Q$48+($Q$46^2)/2)*$Q$51)/($Q$46*SQRT($Q$51))))*$EU70-NORMSDIST((((LN($EU70/$U$39)+($Q$48+($Q$46^2)/2)*$Q$51)/($Q$46*SQRT($Q$51)))-$Q$46*SQRT(($Q$51))))*$U$39*EXP(-$Q$48*$Q$51))*$T$39*100,0)</f>
        <v>0</v>
      </c>
      <c r="GG70" s="31">
        <f t="shared" ref="GG70:GG101" ca="1" si="362">IFERROR((NORMSDIST(((LN($EU70/$U$40)+($Q$48+($Q$46^2)/2)*$Q$51)/($Q$46*SQRT($Q$51))))*$EU70-NORMSDIST((((LN($EU70/$U$40)+($Q$48+($Q$46^2)/2)*$Q$51)/($Q$46*SQRT($Q$51)))-$Q$46*SQRT(($Q$51))))*$U$40*EXP(-$Q$48*$Q$51))*$T$40*100,0)</f>
        <v>0</v>
      </c>
      <c r="GH70" s="31">
        <f t="shared" ref="GH70:GH101" ca="1" si="363">IFERROR((NORMSDIST(((LN($EU70/$U$41)+($Q$48+($Q$46^2)/2)*$Q$51)/($Q$46*SQRT($Q$51))))*$EU70-NORMSDIST((((LN($EU70/$U$41)+($Q$48+($Q$46^2)/2)*$Q$51)/($Q$46*SQRT($Q$51)))-$Q$46*SQRT(($Q$51))))*$U$41*EXP(-$Q$48*$Q$51))*$T$41*100,0)</f>
        <v>0</v>
      </c>
      <c r="GI70" s="31">
        <f t="shared" ref="GI70:GI101" ca="1" si="364">IFERROR((NORMSDIST(((LN($EU70/$U$42)+($Q$48+($Q$46^2)/2)*$Q$51)/($Q$46*SQRT($Q$51))))*$EU70-NORMSDIST((((LN($EU70/$U$42)+($Q$48+($Q$46^2)/2)*$Q$51)/($Q$46*SQRT($Q$51)))-$Q$46*SQRT(($Q$51))))*$U$42*EXP(-$Q$48*$Q$51))*$T$42*100,0)</f>
        <v>0</v>
      </c>
      <c r="GJ70" s="109">
        <f t="shared" ref="GJ70:GJ101" ca="1" si="365">SUM(EV70:GI70)</f>
        <v>0</v>
      </c>
      <c r="GK70" s="14"/>
      <c r="GL70" s="14"/>
      <c r="GM70" s="14"/>
      <c r="GN70" s="14"/>
      <c r="GO70" s="14"/>
      <c r="GP70" s="14"/>
      <c r="GQ70" s="14"/>
      <c r="GR70" s="14"/>
      <c r="GS70" s="14"/>
    </row>
    <row r="71" spans="1:201" x14ac:dyDescent="0.2">
      <c r="A71" s="158" t="s">
        <v>56</v>
      </c>
      <c r="B71" s="46"/>
      <c r="C71" s="47"/>
      <c r="D71" s="57"/>
      <c r="E71" s="272">
        <f t="shared" si="0"/>
        <v>0</v>
      </c>
      <c r="F71" s="285">
        <f t="shared" si="274"/>
        <v>0</v>
      </c>
      <c r="G71" s="15" t="str">
        <f t="shared" si="231"/>
        <v/>
      </c>
      <c r="H71" s="83">
        <f t="shared" si="278"/>
        <v>0</v>
      </c>
      <c r="I71" s="202">
        <f t="shared" si="2"/>
        <v>0</v>
      </c>
      <c r="J71" s="252" t="str">
        <f t="shared" ref="J71" si="366">IFERROR(D70/D71,"")</f>
        <v/>
      </c>
      <c r="K71" s="262" t="str">
        <f t="shared" ref="K71" si="367">IFERROR(G70/G71,"")</f>
        <v/>
      </c>
      <c r="L71" s="324" t="str">
        <f t="shared" si="234"/>
        <v/>
      </c>
      <c r="M71" s="337">
        <f t="shared" ref="M71" si="368">I71+I70</f>
        <v>0</v>
      </c>
      <c r="N71" s="261"/>
      <c r="O71" s="91"/>
      <c r="P71" s="91"/>
      <c r="Q71" s="91"/>
      <c r="R71" s="91"/>
      <c r="S71" s="207"/>
      <c r="T71" s="91"/>
      <c r="U71" s="91"/>
      <c r="V71" s="91"/>
      <c r="W71" s="91"/>
      <c r="X71" s="91"/>
      <c r="Y71" s="91"/>
      <c r="Z71" s="212"/>
      <c r="AA71" s="91"/>
      <c r="AB71" s="212"/>
      <c r="AC71" s="212"/>
      <c r="AD71" s="212"/>
      <c r="AE71" s="207"/>
      <c r="AF71" s="91"/>
      <c r="AG71" s="91"/>
      <c r="AH71" s="91"/>
      <c r="AI71" s="91"/>
      <c r="AJ71" s="91"/>
      <c r="AK71" s="91"/>
      <c r="AL71" s="212"/>
      <c r="AM71" s="91"/>
      <c r="AN71" s="212"/>
      <c r="AO71" s="212"/>
      <c r="AP71" s="212"/>
      <c r="AQ71" s="17"/>
      <c r="AR71" s="235"/>
      <c r="AS71" s="221" t="s">
        <v>55</v>
      </c>
      <c r="AT71" s="54"/>
      <c r="AU71" s="254"/>
      <c r="AV71" s="259"/>
      <c r="AW71" s="38">
        <f t="shared" si="14"/>
        <v>0</v>
      </c>
      <c r="AX71" s="39">
        <f t="shared" si="15"/>
        <v>0</v>
      </c>
      <c r="AY71" s="224" t="s">
        <v>56</v>
      </c>
      <c r="AZ71" s="54"/>
      <c r="BA71" s="64"/>
      <c r="BB71" s="48"/>
      <c r="BC71" s="25">
        <f t="shared" si="16"/>
        <v>0</v>
      </c>
      <c r="BD71" s="40">
        <f t="shared" si="17"/>
        <v>0</v>
      </c>
      <c r="BE71" s="27" t="s">
        <v>57</v>
      </c>
      <c r="BF71" s="54"/>
      <c r="BG71" s="48"/>
      <c r="BH71" s="28">
        <f t="shared" si="18"/>
        <v>0</v>
      </c>
      <c r="BI71" s="29">
        <f t="shared" si="19"/>
        <v>0</v>
      </c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17"/>
      <c r="DD71" s="30">
        <f t="shared" si="282"/>
        <v>0</v>
      </c>
      <c r="DE71" s="31">
        <f t="shared" si="283"/>
        <v>0</v>
      </c>
      <c r="DF71" s="31">
        <f t="shared" si="284"/>
        <v>0</v>
      </c>
      <c r="DG71" s="31">
        <f t="shared" si="285"/>
        <v>0</v>
      </c>
      <c r="DH71" s="31">
        <f t="shared" si="286"/>
        <v>0</v>
      </c>
      <c r="DI71" s="31">
        <f t="shared" si="287"/>
        <v>0</v>
      </c>
      <c r="DJ71" s="31">
        <f t="shared" si="288"/>
        <v>0</v>
      </c>
      <c r="DK71" s="31">
        <f t="shared" si="289"/>
        <v>0</v>
      </c>
      <c r="DL71" s="31">
        <f t="shared" si="290"/>
        <v>0</v>
      </c>
      <c r="DM71" s="31">
        <f t="shared" si="291"/>
        <v>0</v>
      </c>
      <c r="DN71" s="31">
        <f t="shared" si="292"/>
        <v>0</v>
      </c>
      <c r="DO71" s="31">
        <f t="shared" si="293"/>
        <v>0</v>
      </c>
      <c r="DP71" s="31">
        <f t="shared" si="294"/>
        <v>0</v>
      </c>
      <c r="DQ71" s="31">
        <f t="shared" si="295"/>
        <v>0</v>
      </c>
      <c r="DR71" s="31">
        <f t="shared" si="296"/>
        <v>0</v>
      </c>
      <c r="DS71" s="31">
        <f t="shared" si="297"/>
        <v>0</v>
      </c>
      <c r="DT71" s="31">
        <f t="shared" si="298"/>
        <v>0</v>
      </c>
      <c r="DU71" s="31">
        <f t="shared" si="299"/>
        <v>0</v>
      </c>
      <c r="DV71" s="31">
        <f t="shared" si="300"/>
        <v>0</v>
      </c>
      <c r="DW71" s="31">
        <f t="shared" si="301"/>
        <v>0</v>
      </c>
      <c r="DX71" s="31">
        <f t="shared" si="302"/>
        <v>0</v>
      </c>
      <c r="DY71" s="31">
        <f t="shared" si="303"/>
        <v>0</v>
      </c>
      <c r="DZ71" s="31">
        <f t="shared" si="304"/>
        <v>0</v>
      </c>
      <c r="EA71" s="31">
        <f t="shared" si="305"/>
        <v>0</v>
      </c>
      <c r="EB71" s="31">
        <f t="shared" si="306"/>
        <v>0</v>
      </c>
      <c r="EC71" s="31">
        <f t="shared" si="307"/>
        <v>0</v>
      </c>
      <c r="ED71" s="31">
        <f t="shared" si="308"/>
        <v>0</v>
      </c>
      <c r="EE71" s="31">
        <f t="shared" si="309"/>
        <v>0</v>
      </c>
      <c r="EF71" s="31">
        <f t="shared" si="310"/>
        <v>0</v>
      </c>
      <c r="EG71" s="31">
        <f t="shared" si="311"/>
        <v>0</v>
      </c>
      <c r="EH71" s="31">
        <f t="shared" si="312"/>
        <v>0</v>
      </c>
      <c r="EI71" s="31">
        <f t="shared" si="313"/>
        <v>0</v>
      </c>
      <c r="EJ71" s="31">
        <f t="shared" si="314"/>
        <v>0</v>
      </c>
      <c r="EK71" s="31">
        <f t="shared" si="315"/>
        <v>0</v>
      </c>
      <c r="EL71" s="31">
        <f t="shared" si="316"/>
        <v>0</v>
      </c>
      <c r="EM71" s="31">
        <f t="shared" si="317"/>
        <v>0</v>
      </c>
      <c r="EN71" s="31">
        <f t="shared" si="318"/>
        <v>0</v>
      </c>
      <c r="EO71" s="31">
        <f t="shared" si="319"/>
        <v>0</v>
      </c>
      <c r="EP71" s="31">
        <f t="shared" si="320"/>
        <v>0</v>
      </c>
      <c r="EQ71" s="31">
        <f t="shared" si="321"/>
        <v>0</v>
      </c>
      <c r="ER71" s="31">
        <f t="shared" si="322"/>
        <v>0</v>
      </c>
      <c r="ES71" s="109">
        <f t="shared" si="323"/>
        <v>0</v>
      </c>
      <c r="ET71" s="14"/>
      <c r="EU71" s="30">
        <f t="shared" si="324"/>
        <v>0</v>
      </c>
      <c r="EV71" s="31">
        <f t="shared" ca="1" si="325"/>
        <v>0</v>
      </c>
      <c r="EW71" s="31">
        <f t="shared" ca="1" si="326"/>
        <v>0</v>
      </c>
      <c r="EX71" s="31">
        <f t="shared" ca="1" si="327"/>
        <v>0</v>
      </c>
      <c r="EY71" s="31">
        <f t="shared" ca="1" si="328"/>
        <v>0</v>
      </c>
      <c r="EZ71" s="31">
        <f t="shared" ca="1" si="329"/>
        <v>0</v>
      </c>
      <c r="FA71" s="31">
        <f t="shared" ca="1" si="330"/>
        <v>0</v>
      </c>
      <c r="FB71" s="31">
        <f t="shared" ca="1" si="331"/>
        <v>0</v>
      </c>
      <c r="FC71" s="31">
        <f t="shared" ca="1" si="332"/>
        <v>0</v>
      </c>
      <c r="FD71" s="31">
        <f t="shared" ca="1" si="333"/>
        <v>0</v>
      </c>
      <c r="FE71" s="31">
        <f t="shared" ca="1" si="334"/>
        <v>0</v>
      </c>
      <c r="FF71" s="31">
        <f t="shared" ca="1" si="335"/>
        <v>0</v>
      </c>
      <c r="FG71" s="31">
        <f t="shared" ca="1" si="336"/>
        <v>0</v>
      </c>
      <c r="FH71" s="31">
        <f t="shared" ca="1" si="337"/>
        <v>0</v>
      </c>
      <c r="FI71" s="31">
        <f t="shared" ca="1" si="338"/>
        <v>0</v>
      </c>
      <c r="FJ71" s="31">
        <f t="shared" ca="1" si="339"/>
        <v>0</v>
      </c>
      <c r="FK71" s="31">
        <f t="shared" ca="1" si="340"/>
        <v>0</v>
      </c>
      <c r="FL71" s="31">
        <f t="shared" ca="1" si="341"/>
        <v>0</v>
      </c>
      <c r="FM71" s="31">
        <f t="shared" ca="1" si="342"/>
        <v>0</v>
      </c>
      <c r="FN71" s="31">
        <f t="shared" ca="1" si="343"/>
        <v>0</v>
      </c>
      <c r="FO71" s="31">
        <f t="shared" ca="1" si="344"/>
        <v>0</v>
      </c>
      <c r="FP71" s="31">
        <f t="shared" ca="1" si="345"/>
        <v>0</v>
      </c>
      <c r="FQ71" s="31">
        <f t="shared" ca="1" si="346"/>
        <v>0</v>
      </c>
      <c r="FR71" s="31">
        <f t="shared" ca="1" si="347"/>
        <v>0</v>
      </c>
      <c r="FS71" s="31">
        <f t="shared" ca="1" si="348"/>
        <v>0</v>
      </c>
      <c r="FT71" s="31">
        <f t="shared" ca="1" si="349"/>
        <v>0</v>
      </c>
      <c r="FU71" s="31">
        <f t="shared" ca="1" si="350"/>
        <v>0</v>
      </c>
      <c r="FV71" s="31">
        <f t="shared" ca="1" si="351"/>
        <v>0</v>
      </c>
      <c r="FW71" s="31">
        <f t="shared" ca="1" si="352"/>
        <v>0</v>
      </c>
      <c r="FX71" s="31">
        <f t="shared" ca="1" si="353"/>
        <v>0</v>
      </c>
      <c r="FY71" s="31">
        <f t="shared" ca="1" si="354"/>
        <v>0</v>
      </c>
      <c r="FZ71" s="31">
        <f t="shared" ca="1" si="355"/>
        <v>0</v>
      </c>
      <c r="GA71" s="31">
        <f t="shared" ca="1" si="356"/>
        <v>0</v>
      </c>
      <c r="GB71" s="31">
        <f t="shared" ca="1" si="357"/>
        <v>0</v>
      </c>
      <c r="GC71" s="31">
        <f t="shared" ca="1" si="358"/>
        <v>0</v>
      </c>
      <c r="GD71" s="31">
        <f t="shared" ca="1" si="359"/>
        <v>0</v>
      </c>
      <c r="GE71" s="31">
        <f t="shared" ca="1" si="360"/>
        <v>0</v>
      </c>
      <c r="GF71" s="31">
        <f t="shared" ca="1" si="361"/>
        <v>0</v>
      </c>
      <c r="GG71" s="31">
        <f t="shared" ca="1" si="362"/>
        <v>0</v>
      </c>
      <c r="GH71" s="31">
        <f t="shared" ca="1" si="363"/>
        <v>0</v>
      </c>
      <c r="GI71" s="31">
        <f t="shared" ca="1" si="364"/>
        <v>0</v>
      </c>
      <c r="GJ71" s="109">
        <f t="shared" ca="1" si="365"/>
        <v>0</v>
      </c>
      <c r="GK71" s="14"/>
      <c r="GL71" s="14"/>
      <c r="GM71" s="14"/>
      <c r="GN71" s="14"/>
      <c r="GO71" s="14"/>
      <c r="GP71" s="14"/>
      <c r="GQ71" s="14"/>
      <c r="GR71" s="14"/>
      <c r="GS71" s="14"/>
    </row>
    <row r="72" spans="1:201" ht="15.75" thickBot="1" x14ac:dyDescent="0.25">
      <c r="A72" s="159" t="s">
        <v>56</v>
      </c>
      <c r="B72" s="78"/>
      <c r="C72" s="79"/>
      <c r="D72" s="80"/>
      <c r="E72" s="273">
        <f t="shared" si="0"/>
        <v>0</v>
      </c>
      <c r="F72" s="286">
        <f t="shared" si="274"/>
        <v>0</v>
      </c>
      <c r="G72" s="320" t="str">
        <f t="shared" si="231"/>
        <v/>
      </c>
      <c r="H72" s="140">
        <f t="shared" si="278"/>
        <v>0</v>
      </c>
      <c r="I72" s="203">
        <f t="shared" si="2"/>
        <v>0</v>
      </c>
      <c r="J72" s="251"/>
      <c r="K72" s="121"/>
      <c r="L72" s="323"/>
      <c r="M72" s="323"/>
      <c r="N72" s="261"/>
      <c r="O72" s="91"/>
      <c r="P72" s="91"/>
      <c r="Q72" s="91"/>
      <c r="R72" s="91"/>
      <c r="S72" s="207"/>
      <c r="T72" s="91"/>
      <c r="U72" s="91"/>
      <c r="V72" s="91"/>
      <c r="W72" s="91"/>
      <c r="X72" s="91"/>
      <c r="Y72" s="91"/>
      <c r="Z72" s="212"/>
      <c r="AA72" s="91"/>
      <c r="AB72" s="212"/>
      <c r="AC72" s="212"/>
      <c r="AD72" s="212"/>
      <c r="AE72" s="207"/>
      <c r="AF72" s="91"/>
      <c r="AG72" s="91"/>
      <c r="AH72" s="91"/>
      <c r="AI72" s="91"/>
      <c r="AJ72" s="91"/>
      <c r="AK72" s="91"/>
      <c r="AL72" s="212"/>
      <c r="AM72" s="91"/>
      <c r="AN72" s="212"/>
      <c r="AO72" s="212"/>
      <c r="AP72" s="212"/>
      <c r="AQ72" s="17"/>
      <c r="AR72" s="235"/>
      <c r="AS72" s="221" t="s">
        <v>55</v>
      </c>
      <c r="AT72" s="54"/>
      <c r="AU72" s="254"/>
      <c r="AV72" s="259"/>
      <c r="AW72" s="38">
        <f t="shared" si="14"/>
        <v>0</v>
      </c>
      <c r="AX72" s="39">
        <f t="shared" si="15"/>
        <v>0</v>
      </c>
      <c r="AY72" s="224" t="s">
        <v>56</v>
      </c>
      <c r="AZ72" s="54"/>
      <c r="BA72" s="64"/>
      <c r="BB72" s="48"/>
      <c r="BC72" s="25">
        <f t="shared" si="16"/>
        <v>0</v>
      </c>
      <c r="BD72" s="40">
        <f t="shared" si="17"/>
        <v>0</v>
      </c>
      <c r="BE72" s="27" t="s">
        <v>57</v>
      </c>
      <c r="BF72" s="54"/>
      <c r="BG72" s="48"/>
      <c r="BH72" s="28">
        <f t="shared" si="18"/>
        <v>0</v>
      </c>
      <c r="BI72" s="29">
        <f t="shared" si="19"/>
        <v>0</v>
      </c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17"/>
      <c r="DD72" s="30">
        <f t="shared" si="282"/>
        <v>0</v>
      </c>
      <c r="DE72" s="31">
        <f t="shared" si="283"/>
        <v>0</v>
      </c>
      <c r="DF72" s="31">
        <f t="shared" si="284"/>
        <v>0</v>
      </c>
      <c r="DG72" s="31">
        <f t="shared" si="285"/>
        <v>0</v>
      </c>
      <c r="DH72" s="31">
        <f t="shared" si="286"/>
        <v>0</v>
      </c>
      <c r="DI72" s="31">
        <f t="shared" si="287"/>
        <v>0</v>
      </c>
      <c r="DJ72" s="31">
        <f t="shared" si="288"/>
        <v>0</v>
      </c>
      <c r="DK72" s="31">
        <f t="shared" si="289"/>
        <v>0</v>
      </c>
      <c r="DL72" s="31">
        <f t="shared" si="290"/>
        <v>0</v>
      </c>
      <c r="DM72" s="31">
        <f t="shared" si="291"/>
        <v>0</v>
      </c>
      <c r="DN72" s="31">
        <f t="shared" si="292"/>
        <v>0</v>
      </c>
      <c r="DO72" s="31">
        <f t="shared" si="293"/>
        <v>0</v>
      </c>
      <c r="DP72" s="31">
        <f t="shared" si="294"/>
        <v>0</v>
      </c>
      <c r="DQ72" s="31">
        <f t="shared" si="295"/>
        <v>0</v>
      </c>
      <c r="DR72" s="31">
        <f t="shared" si="296"/>
        <v>0</v>
      </c>
      <c r="DS72" s="31">
        <f t="shared" si="297"/>
        <v>0</v>
      </c>
      <c r="DT72" s="31">
        <f t="shared" si="298"/>
        <v>0</v>
      </c>
      <c r="DU72" s="31">
        <f t="shared" si="299"/>
        <v>0</v>
      </c>
      <c r="DV72" s="31">
        <f t="shared" si="300"/>
        <v>0</v>
      </c>
      <c r="DW72" s="31">
        <f t="shared" si="301"/>
        <v>0</v>
      </c>
      <c r="DX72" s="31">
        <f t="shared" si="302"/>
        <v>0</v>
      </c>
      <c r="DY72" s="31">
        <f t="shared" si="303"/>
        <v>0</v>
      </c>
      <c r="DZ72" s="31">
        <f t="shared" si="304"/>
        <v>0</v>
      </c>
      <c r="EA72" s="31">
        <f t="shared" si="305"/>
        <v>0</v>
      </c>
      <c r="EB72" s="31">
        <f t="shared" si="306"/>
        <v>0</v>
      </c>
      <c r="EC72" s="31">
        <f t="shared" si="307"/>
        <v>0</v>
      </c>
      <c r="ED72" s="31">
        <f t="shared" si="308"/>
        <v>0</v>
      </c>
      <c r="EE72" s="31">
        <f t="shared" si="309"/>
        <v>0</v>
      </c>
      <c r="EF72" s="31">
        <f t="shared" si="310"/>
        <v>0</v>
      </c>
      <c r="EG72" s="31">
        <f t="shared" si="311"/>
        <v>0</v>
      </c>
      <c r="EH72" s="31">
        <f t="shared" si="312"/>
        <v>0</v>
      </c>
      <c r="EI72" s="31">
        <f t="shared" si="313"/>
        <v>0</v>
      </c>
      <c r="EJ72" s="31">
        <f t="shared" si="314"/>
        <v>0</v>
      </c>
      <c r="EK72" s="31">
        <f t="shared" si="315"/>
        <v>0</v>
      </c>
      <c r="EL72" s="31">
        <f t="shared" si="316"/>
        <v>0</v>
      </c>
      <c r="EM72" s="31">
        <f t="shared" si="317"/>
        <v>0</v>
      </c>
      <c r="EN72" s="31">
        <f t="shared" si="318"/>
        <v>0</v>
      </c>
      <c r="EO72" s="31">
        <f t="shared" si="319"/>
        <v>0</v>
      </c>
      <c r="EP72" s="31">
        <f t="shared" si="320"/>
        <v>0</v>
      </c>
      <c r="EQ72" s="31">
        <f t="shared" si="321"/>
        <v>0</v>
      </c>
      <c r="ER72" s="31">
        <f t="shared" si="322"/>
        <v>0</v>
      </c>
      <c r="ES72" s="109">
        <f t="shared" si="323"/>
        <v>0</v>
      </c>
      <c r="ET72" s="14"/>
      <c r="EU72" s="30">
        <f t="shared" si="324"/>
        <v>0</v>
      </c>
      <c r="EV72" s="31">
        <f t="shared" ca="1" si="325"/>
        <v>0</v>
      </c>
      <c r="EW72" s="31">
        <f t="shared" ca="1" si="326"/>
        <v>0</v>
      </c>
      <c r="EX72" s="31">
        <f t="shared" ca="1" si="327"/>
        <v>0</v>
      </c>
      <c r="EY72" s="31">
        <f t="shared" ca="1" si="328"/>
        <v>0</v>
      </c>
      <c r="EZ72" s="31">
        <f t="shared" ca="1" si="329"/>
        <v>0</v>
      </c>
      <c r="FA72" s="31">
        <f t="shared" ca="1" si="330"/>
        <v>0</v>
      </c>
      <c r="FB72" s="31">
        <f t="shared" ca="1" si="331"/>
        <v>0</v>
      </c>
      <c r="FC72" s="31">
        <f t="shared" ca="1" si="332"/>
        <v>0</v>
      </c>
      <c r="FD72" s="31">
        <f t="shared" ca="1" si="333"/>
        <v>0</v>
      </c>
      <c r="FE72" s="31">
        <f t="shared" ca="1" si="334"/>
        <v>0</v>
      </c>
      <c r="FF72" s="31">
        <f t="shared" ca="1" si="335"/>
        <v>0</v>
      </c>
      <c r="FG72" s="31">
        <f t="shared" ca="1" si="336"/>
        <v>0</v>
      </c>
      <c r="FH72" s="31">
        <f t="shared" ca="1" si="337"/>
        <v>0</v>
      </c>
      <c r="FI72" s="31">
        <f t="shared" ca="1" si="338"/>
        <v>0</v>
      </c>
      <c r="FJ72" s="31">
        <f t="shared" ca="1" si="339"/>
        <v>0</v>
      </c>
      <c r="FK72" s="31">
        <f t="shared" ca="1" si="340"/>
        <v>0</v>
      </c>
      <c r="FL72" s="31">
        <f t="shared" ca="1" si="341"/>
        <v>0</v>
      </c>
      <c r="FM72" s="31">
        <f t="shared" ca="1" si="342"/>
        <v>0</v>
      </c>
      <c r="FN72" s="31">
        <f t="shared" ca="1" si="343"/>
        <v>0</v>
      </c>
      <c r="FO72" s="31">
        <f t="shared" ca="1" si="344"/>
        <v>0</v>
      </c>
      <c r="FP72" s="31">
        <f t="shared" ca="1" si="345"/>
        <v>0</v>
      </c>
      <c r="FQ72" s="31">
        <f t="shared" ca="1" si="346"/>
        <v>0</v>
      </c>
      <c r="FR72" s="31">
        <f t="shared" ca="1" si="347"/>
        <v>0</v>
      </c>
      <c r="FS72" s="31">
        <f t="shared" ca="1" si="348"/>
        <v>0</v>
      </c>
      <c r="FT72" s="31">
        <f t="shared" ca="1" si="349"/>
        <v>0</v>
      </c>
      <c r="FU72" s="31">
        <f t="shared" ca="1" si="350"/>
        <v>0</v>
      </c>
      <c r="FV72" s="31">
        <f t="shared" ca="1" si="351"/>
        <v>0</v>
      </c>
      <c r="FW72" s="31">
        <f t="shared" ca="1" si="352"/>
        <v>0</v>
      </c>
      <c r="FX72" s="31">
        <f t="shared" ca="1" si="353"/>
        <v>0</v>
      </c>
      <c r="FY72" s="31">
        <f t="shared" ca="1" si="354"/>
        <v>0</v>
      </c>
      <c r="FZ72" s="31">
        <f t="shared" ca="1" si="355"/>
        <v>0</v>
      </c>
      <c r="GA72" s="31">
        <f t="shared" ca="1" si="356"/>
        <v>0</v>
      </c>
      <c r="GB72" s="31">
        <f t="shared" ca="1" si="357"/>
        <v>0</v>
      </c>
      <c r="GC72" s="31">
        <f t="shared" ca="1" si="358"/>
        <v>0</v>
      </c>
      <c r="GD72" s="31">
        <f t="shared" ca="1" si="359"/>
        <v>0</v>
      </c>
      <c r="GE72" s="31">
        <f t="shared" ca="1" si="360"/>
        <v>0</v>
      </c>
      <c r="GF72" s="31">
        <f t="shared" ca="1" si="361"/>
        <v>0</v>
      </c>
      <c r="GG72" s="31">
        <f t="shared" ca="1" si="362"/>
        <v>0</v>
      </c>
      <c r="GH72" s="31">
        <f t="shared" ca="1" si="363"/>
        <v>0</v>
      </c>
      <c r="GI72" s="31">
        <f t="shared" ca="1" si="364"/>
        <v>0</v>
      </c>
      <c r="GJ72" s="109">
        <f t="shared" ca="1" si="365"/>
        <v>0</v>
      </c>
      <c r="GK72" s="14"/>
      <c r="GL72" s="14"/>
      <c r="GM72" s="14"/>
      <c r="GN72" s="14"/>
      <c r="GO72" s="14"/>
      <c r="GP72" s="14"/>
      <c r="GQ72" s="14"/>
      <c r="GR72" s="14"/>
      <c r="GS72" s="14"/>
    </row>
    <row r="73" spans="1:201" x14ac:dyDescent="0.2">
      <c r="A73" s="507" t="s">
        <v>57</v>
      </c>
      <c r="B73" s="82"/>
      <c r="C73" s="110"/>
      <c r="D73" s="111"/>
      <c r="E73" s="274">
        <f t="shared" ref="E73:E75" si="369">-C73*B73</f>
        <v>0</v>
      </c>
      <c r="F73" s="287">
        <f>IF(B73&gt;0,-C73*(1+($Q$52+0.0008)*1.21)*B73,-C73*(1-($Q$52+0.0008)*1.21)*B73)</f>
        <v>0</v>
      </c>
      <c r="G73" s="239">
        <f>B76</f>
        <v>0</v>
      </c>
      <c r="H73" s="241">
        <f t="shared" ref="H73:H75" si="370">-G73*B73</f>
        <v>0</v>
      </c>
      <c r="I73" s="242">
        <f t="shared" ref="I73:I75" si="371">F73-H73</f>
        <v>0</v>
      </c>
      <c r="J73" s="17"/>
      <c r="K73" s="261"/>
      <c r="L73" s="164"/>
      <c r="M73" s="164"/>
      <c r="N73" s="91"/>
      <c r="O73" s="91"/>
      <c r="P73" s="91"/>
      <c r="Q73" s="91"/>
      <c r="R73" s="91"/>
      <c r="S73" s="207"/>
      <c r="T73" s="91"/>
      <c r="U73" s="91"/>
      <c r="V73" s="91"/>
      <c r="W73" s="91"/>
      <c r="X73" s="91"/>
      <c r="Y73" s="91"/>
      <c r="Z73" s="212"/>
      <c r="AA73" s="91"/>
      <c r="AB73" s="212"/>
      <c r="AC73" s="212"/>
      <c r="AD73" s="212"/>
      <c r="AE73" s="207"/>
      <c r="AF73" s="91"/>
      <c r="AG73" s="91"/>
      <c r="AH73" s="91"/>
      <c r="AI73" s="91"/>
      <c r="AJ73" s="91"/>
      <c r="AK73" s="91"/>
      <c r="AL73" s="212"/>
      <c r="AM73" s="91"/>
      <c r="AN73" s="212"/>
      <c r="AO73" s="212"/>
      <c r="AP73" s="212"/>
      <c r="AQ73" s="17"/>
      <c r="AR73" s="235"/>
      <c r="AS73" s="221" t="s">
        <v>55</v>
      </c>
      <c r="AT73" s="54"/>
      <c r="AU73" s="254"/>
      <c r="AV73" s="259"/>
      <c r="AW73" s="38">
        <f t="shared" si="14"/>
        <v>0</v>
      </c>
      <c r="AX73" s="39">
        <f t="shared" si="15"/>
        <v>0</v>
      </c>
      <c r="AY73" s="224" t="s">
        <v>56</v>
      </c>
      <c r="AZ73" s="54"/>
      <c r="BA73" s="64"/>
      <c r="BB73" s="48"/>
      <c r="BC73" s="25">
        <f t="shared" si="16"/>
        <v>0</v>
      </c>
      <c r="BD73" s="40">
        <f t="shared" si="17"/>
        <v>0</v>
      </c>
      <c r="BE73" s="27" t="s">
        <v>57</v>
      </c>
      <c r="BF73" s="54"/>
      <c r="BG73" s="48"/>
      <c r="BH73" s="28">
        <f t="shared" si="18"/>
        <v>0</v>
      </c>
      <c r="BI73" s="29">
        <f t="shared" si="19"/>
        <v>0</v>
      </c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17"/>
      <c r="DD73" s="30">
        <f t="shared" si="282"/>
        <v>0</v>
      </c>
      <c r="DE73" s="31">
        <f t="shared" si="283"/>
        <v>0</v>
      </c>
      <c r="DF73" s="31">
        <f t="shared" si="284"/>
        <v>0</v>
      </c>
      <c r="DG73" s="31">
        <f t="shared" si="285"/>
        <v>0</v>
      </c>
      <c r="DH73" s="31">
        <f t="shared" si="286"/>
        <v>0</v>
      </c>
      <c r="DI73" s="31">
        <f t="shared" si="287"/>
        <v>0</v>
      </c>
      <c r="DJ73" s="31">
        <f t="shared" si="288"/>
        <v>0</v>
      </c>
      <c r="DK73" s="31">
        <f t="shared" si="289"/>
        <v>0</v>
      </c>
      <c r="DL73" s="31">
        <f t="shared" si="290"/>
        <v>0</v>
      </c>
      <c r="DM73" s="31">
        <f t="shared" si="291"/>
        <v>0</v>
      </c>
      <c r="DN73" s="31">
        <f t="shared" si="292"/>
        <v>0</v>
      </c>
      <c r="DO73" s="31">
        <f t="shared" si="293"/>
        <v>0</v>
      </c>
      <c r="DP73" s="31">
        <f t="shared" si="294"/>
        <v>0</v>
      </c>
      <c r="DQ73" s="31">
        <f t="shared" si="295"/>
        <v>0</v>
      </c>
      <c r="DR73" s="31">
        <f t="shared" si="296"/>
        <v>0</v>
      </c>
      <c r="DS73" s="31">
        <f t="shared" si="297"/>
        <v>0</v>
      </c>
      <c r="DT73" s="31">
        <f t="shared" si="298"/>
        <v>0</v>
      </c>
      <c r="DU73" s="31">
        <f t="shared" si="299"/>
        <v>0</v>
      </c>
      <c r="DV73" s="31">
        <f t="shared" si="300"/>
        <v>0</v>
      </c>
      <c r="DW73" s="31">
        <f t="shared" si="301"/>
        <v>0</v>
      </c>
      <c r="DX73" s="31">
        <f t="shared" si="302"/>
        <v>0</v>
      </c>
      <c r="DY73" s="31">
        <f t="shared" si="303"/>
        <v>0</v>
      </c>
      <c r="DZ73" s="31">
        <f t="shared" si="304"/>
        <v>0</v>
      </c>
      <c r="EA73" s="31">
        <f t="shared" si="305"/>
        <v>0</v>
      </c>
      <c r="EB73" s="31">
        <f t="shared" si="306"/>
        <v>0</v>
      </c>
      <c r="EC73" s="31">
        <f t="shared" si="307"/>
        <v>0</v>
      </c>
      <c r="ED73" s="31">
        <f t="shared" si="308"/>
        <v>0</v>
      </c>
      <c r="EE73" s="31">
        <f t="shared" si="309"/>
        <v>0</v>
      </c>
      <c r="EF73" s="31">
        <f t="shared" si="310"/>
        <v>0</v>
      </c>
      <c r="EG73" s="31">
        <f t="shared" si="311"/>
        <v>0</v>
      </c>
      <c r="EH73" s="31">
        <f t="shared" si="312"/>
        <v>0</v>
      </c>
      <c r="EI73" s="31">
        <f t="shared" si="313"/>
        <v>0</v>
      </c>
      <c r="EJ73" s="31">
        <f t="shared" si="314"/>
        <v>0</v>
      </c>
      <c r="EK73" s="31">
        <f t="shared" si="315"/>
        <v>0</v>
      </c>
      <c r="EL73" s="31">
        <f t="shared" si="316"/>
        <v>0</v>
      </c>
      <c r="EM73" s="31">
        <f t="shared" si="317"/>
        <v>0</v>
      </c>
      <c r="EN73" s="31">
        <f t="shared" si="318"/>
        <v>0</v>
      </c>
      <c r="EO73" s="31">
        <f t="shared" si="319"/>
        <v>0</v>
      </c>
      <c r="EP73" s="31">
        <f t="shared" si="320"/>
        <v>0</v>
      </c>
      <c r="EQ73" s="31">
        <f t="shared" si="321"/>
        <v>0</v>
      </c>
      <c r="ER73" s="31">
        <f t="shared" si="322"/>
        <v>0</v>
      </c>
      <c r="ES73" s="109">
        <f t="shared" si="323"/>
        <v>0</v>
      </c>
      <c r="ET73" s="14"/>
      <c r="EU73" s="30">
        <f t="shared" si="324"/>
        <v>0</v>
      </c>
      <c r="EV73" s="31">
        <f t="shared" ca="1" si="325"/>
        <v>0</v>
      </c>
      <c r="EW73" s="31">
        <f t="shared" ca="1" si="326"/>
        <v>0</v>
      </c>
      <c r="EX73" s="31">
        <f t="shared" ca="1" si="327"/>
        <v>0</v>
      </c>
      <c r="EY73" s="31">
        <f t="shared" ca="1" si="328"/>
        <v>0</v>
      </c>
      <c r="EZ73" s="31">
        <f t="shared" ca="1" si="329"/>
        <v>0</v>
      </c>
      <c r="FA73" s="31">
        <f t="shared" ca="1" si="330"/>
        <v>0</v>
      </c>
      <c r="FB73" s="31">
        <f t="shared" ca="1" si="331"/>
        <v>0</v>
      </c>
      <c r="FC73" s="31">
        <f t="shared" ca="1" si="332"/>
        <v>0</v>
      </c>
      <c r="FD73" s="31">
        <f t="shared" ca="1" si="333"/>
        <v>0</v>
      </c>
      <c r="FE73" s="31">
        <f t="shared" ca="1" si="334"/>
        <v>0</v>
      </c>
      <c r="FF73" s="31">
        <f t="shared" ca="1" si="335"/>
        <v>0</v>
      </c>
      <c r="FG73" s="31">
        <f t="shared" ca="1" si="336"/>
        <v>0</v>
      </c>
      <c r="FH73" s="31">
        <f t="shared" ca="1" si="337"/>
        <v>0</v>
      </c>
      <c r="FI73" s="31">
        <f t="shared" ca="1" si="338"/>
        <v>0</v>
      </c>
      <c r="FJ73" s="31">
        <f t="shared" ca="1" si="339"/>
        <v>0</v>
      </c>
      <c r="FK73" s="31">
        <f t="shared" ca="1" si="340"/>
        <v>0</v>
      </c>
      <c r="FL73" s="31">
        <f t="shared" ca="1" si="341"/>
        <v>0</v>
      </c>
      <c r="FM73" s="31">
        <f t="shared" ca="1" si="342"/>
        <v>0</v>
      </c>
      <c r="FN73" s="31">
        <f t="shared" ca="1" si="343"/>
        <v>0</v>
      </c>
      <c r="FO73" s="31">
        <f t="shared" ca="1" si="344"/>
        <v>0</v>
      </c>
      <c r="FP73" s="31">
        <f t="shared" ca="1" si="345"/>
        <v>0</v>
      </c>
      <c r="FQ73" s="31">
        <f t="shared" ca="1" si="346"/>
        <v>0</v>
      </c>
      <c r="FR73" s="31">
        <f t="shared" ca="1" si="347"/>
        <v>0</v>
      </c>
      <c r="FS73" s="31">
        <f t="shared" ca="1" si="348"/>
        <v>0</v>
      </c>
      <c r="FT73" s="31">
        <f t="shared" ca="1" si="349"/>
        <v>0</v>
      </c>
      <c r="FU73" s="31">
        <f t="shared" ca="1" si="350"/>
        <v>0</v>
      </c>
      <c r="FV73" s="31">
        <f t="shared" ca="1" si="351"/>
        <v>0</v>
      </c>
      <c r="FW73" s="31">
        <f t="shared" ca="1" si="352"/>
        <v>0</v>
      </c>
      <c r="FX73" s="31">
        <f t="shared" ca="1" si="353"/>
        <v>0</v>
      </c>
      <c r="FY73" s="31">
        <f t="shared" ca="1" si="354"/>
        <v>0</v>
      </c>
      <c r="FZ73" s="31">
        <f t="shared" ca="1" si="355"/>
        <v>0</v>
      </c>
      <c r="GA73" s="31">
        <f t="shared" ca="1" si="356"/>
        <v>0</v>
      </c>
      <c r="GB73" s="31">
        <f t="shared" ca="1" si="357"/>
        <v>0</v>
      </c>
      <c r="GC73" s="31">
        <f t="shared" ca="1" si="358"/>
        <v>0</v>
      </c>
      <c r="GD73" s="31">
        <f t="shared" ca="1" si="359"/>
        <v>0</v>
      </c>
      <c r="GE73" s="31">
        <f t="shared" ca="1" si="360"/>
        <v>0</v>
      </c>
      <c r="GF73" s="31">
        <f t="shared" ca="1" si="361"/>
        <v>0</v>
      </c>
      <c r="GG73" s="31">
        <f t="shared" ca="1" si="362"/>
        <v>0</v>
      </c>
      <c r="GH73" s="31">
        <f t="shared" ca="1" si="363"/>
        <v>0</v>
      </c>
      <c r="GI73" s="31">
        <f t="shared" ca="1" si="364"/>
        <v>0</v>
      </c>
      <c r="GJ73" s="109">
        <f t="shared" ca="1" si="365"/>
        <v>0</v>
      </c>
      <c r="GK73" s="14"/>
      <c r="GL73" s="14"/>
      <c r="GM73" s="14"/>
      <c r="GN73" s="14"/>
      <c r="GO73" s="14"/>
      <c r="GP73" s="14"/>
      <c r="GQ73" s="14"/>
      <c r="GR73" s="14"/>
      <c r="GS73" s="14"/>
    </row>
    <row r="74" spans="1:201" x14ac:dyDescent="0.2">
      <c r="A74" s="508"/>
      <c r="B74" s="46"/>
      <c r="C74" s="112"/>
      <c r="D74" s="113"/>
      <c r="E74" s="275">
        <f t="shared" si="369"/>
        <v>0</v>
      </c>
      <c r="F74" s="288">
        <f>IF(B74&gt;0,-C74*(1+($Q$52+0.0008)*1.21)*B74,-C74*(1-($Q$52+0.0008)*1.21)*B74)</f>
        <v>0</v>
      </c>
      <c r="G74" s="240">
        <f t="shared" ref="G74:G75" si="372">G73</f>
        <v>0</v>
      </c>
      <c r="H74" s="243">
        <f t="shared" si="370"/>
        <v>0</v>
      </c>
      <c r="I74" s="244">
        <f t="shared" si="371"/>
        <v>0</v>
      </c>
      <c r="J74" s="6"/>
      <c r="K74" s="261"/>
      <c r="L74" s="164"/>
      <c r="M74" s="164"/>
      <c r="N74" s="60"/>
      <c r="O74" s="60"/>
      <c r="P74" s="60"/>
      <c r="Q74" s="60"/>
      <c r="R74" s="60"/>
      <c r="S74" s="165"/>
      <c r="T74" s="60"/>
      <c r="U74" s="60"/>
      <c r="V74" s="60"/>
      <c r="W74" s="261"/>
      <c r="X74" s="60"/>
      <c r="Y74" s="261"/>
      <c r="Z74" s="213"/>
      <c r="AA74" s="60"/>
      <c r="AB74" s="213"/>
      <c r="AC74" s="238"/>
      <c r="AD74" s="238"/>
      <c r="AE74" s="165"/>
      <c r="AF74" s="60"/>
      <c r="AG74" s="60"/>
      <c r="AH74" s="60"/>
      <c r="AI74" s="261"/>
      <c r="AJ74" s="60"/>
      <c r="AK74" s="261"/>
      <c r="AL74" s="213"/>
      <c r="AM74" s="60"/>
      <c r="AN74" s="213"/>
      <c r="AO74" s="238"/>
      <c r="AP74" s="238"/>
      <c r="AQ74" s="17"/>
      <c r="AR74" s="235"/>
      <c r="AS74" s="221" t="s">
        <v>55</v>
      </c>
      <c r="AT74" s="54"/>
      <c r="AU74" s="254"/>
      <c r="AV74" s="259"/>
      <c r="AW74" s="38">
        <f t="shared" si="14"/>
        <v>0</v>
      </c>
      <c r="AX74" s="39">
        <f t="shared" si="15"/>
        <v>0</v>
      </c>
      <c r="AY74" s="224" t="s">
        <v>56</v>
      </c>
      <c r="AZ74" s="54"/>
      <c r="BA74" s="64"/>
      <c r="BB74" s="48"/>
      <c r="BC74" s="25">
        <f t="shared" si="16"/>
        <v>0</v>
      </c>
      <c r="BD74" s="40">
        <f t="shared" si="17"/>
        <v>0</v>
      </c>
      <c r="BE74" s="27" t="s">
        <v>57</v>
      </c>
      <c r="BF74" s="54"/>
      <c r="BG74" s="48"/>
      <c r="BH74" s="28">
        <f t="shared" si="18"/>
        <v>0</v>
      </c>
      <c r="BI74" s="29">
        <f t="shared" si="19"/>
        <v>0</v>
      </c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17"/>
      <c r="DD74" s="30">
        <f t="shared" si="282"/>
        <v>0</v>
      </c>
      <c r="DE74" s="31">
        <f t="shared" si="283"/>
        <v>0</v>
      </c>
      <c r="DF74" s="31">
        <f t="shared" si="284"/>
        <v>0</v>
      </c>
      <c r="DG74" s="31">
        <f t="shared" si="285"/>
        <v>0</v>
      </c>
      <c r="DH74" s="31">
        <f t="shared" si="286"/>
        <v>0</v>
      </c>
      <c r="DI74" s="31">
        <f t="shared" si="287"/>
        <v>0</v>
      </c>
      <c r="DJ74" s="31">
        <f t="shared" si="288"/>
        <v>0</v>
      </c>
      <c r="DK74" s="31">
        <f t="shared" si="289"/>
        <v>0</v>
      </c>
      <c r="DL74" s="31">
        <f t="shared" si="290"/>
        <v>0</v>
      </c>
      <c r="DM74" s="31">
        <f t="shared" si="291"/>
        <v>0</v>
      </c>
      <c r="DN74" s="31">
        <f t="shared" si="292"/>
        <v>0</v>
      </c>
      <c r="DO74" s="31">
        <f t="shared" si="293"/>
        <v>0</v>
      </c>
      <c r="DP74" s="31">
        <f t="shared" si="294"/>
        <v>0</v>
      </c>
      <c r="DQ74" s="31">
        <f t="shared" si="295"/>
        <v>0</v>
      </c>
      <c r="DR74" s="31">
        <f t="shared" si="296"/>
        <v>0</v>
      </c>
      <c r="DS74" s="31">
        <f t="shared" si="297"/>
        <v>0</v>
      </c>
      <c r="DT74" s="31">
        <f t="shared" si="298"/>
        <v>0</v>
      </c>
      <c r="DU74" s="31">
        <f t="shared" si="299"/>
        <v>0</v>
      </c>
      <c r="DV74" s="31">
        <f t="shared" si="300"/>
        <v>0</v>
      </c>
      <c r="DW74" s="31">
        <f t="shared" si="301"/>
        <v>0</v>
      </c>
      <c r="DX74" s="31">
        <f t="shared" si="302"/>
        <v>0</v>
      </c>
      <c r="DY74" s="31">
        <f t="shared" si="303"/>
        <v>0</v>
      </c>
      <c r="DZ74" s="31">
        <f t="shared" si="304"/>
        <v>0</v>
      </c>
      <c r="EA74" s="31">
        <f t="shared" si="305"/>
        <v>0</v>
      </c>
      <c r="EB74" s="31">
        <f t="shared" si="306"/>
        <v>0</v>
      </c>
      <c r="EC74" s="31">
        <f t="shared" si="307"/>
        <v>0</v>
      </c>
      <c r="ED74" s="31">
        <f t="shared" si="308"/>
        <v>0</v>
      </c>
      <c r="EE74" s="31">
        <f t="shared" si="309"/>
        <v>0</v>
      </c>
      <c r="EF74" s="31">
        <f t="shared" si="310"/>
        <v>0</v>
      </c>
      <c r="EG74" s="31">
        <f t="shared" si="311"/>
        <v>0</v>
      </c>
      <c r="EH74" s="31">
        <f t="shared" si="312"/>
        <v>0</v>
      </c>
      <c r="EI74" s="31">
        <f t="shared" si="313"/>
        <v>0</v>
      </c>
      <c r="EJ74" s="31">
        <f t="shared" si="314"/>
        <v>0</v>
      </c>
      <c r="EK74" s="31">
        <f t="shared" si="315"/>
        <v>0</v>
      </c>
      <c r="EL74" s="31">
        <f t="shared" si="316"/>
        <v>0</v>
      </c>
      <c r="EM74" s="31">
        <f t="shared" si="317"/>
        <v>0</v>
      </c>
      <c r="EN74" s="31">
        <f t="shared" si="318"/>
        <v>0</v>
      </c>
      <c r="EO74" s="31">
        <f t="shared" si="319"/>
        <v>0</v>
      </c>
      <c r="EP74" s="31">
        <f t="shared" si="320"/>
        <v>0</v>
      </c>
      <c r="EQ74" s="31">
        <f t="shared" si="321"/>
        <v>0</v>
      </c>
      <c r="ER74" s="31">
        <f t="shared" si="322"/>
        <v>0</v>
      </c>
      <c r="ES74" s="109">
        <f t="shared" si="323"/>
        <v>0</v>
      </c>
      <c r="ET74" s="14"/>
      <c r="EU74" s="30">
        <f t="shared" si="324"/>
        <v>0</v>
      </c>
      <c r="EV74" s="31">
        <f t="shared" ca="1" si="325"/>
        <v>0</v>
      </c>
      <c r="EW74" s="31">
        <f t="shared" ca="1" si="326"/>
        <v>0</v>
      </c>
      <c r="EX74" s="31">
        <f t="shared" ca="1" si="327"/>
        <v>0</v>
      </c>
      <c r="EY74" s="31">
        <f t="shared" ca="1" si="328"/>
        <v>0</v>
      </c>
      <c r="EZ74" s="31">
        <f t="shared" ca="1" si="329"/>
        <v>0</v>
      </c>
      <c r="FA74" s="31">
        <f t="shared" ca="1" si="330"/>
        <v>0</v>
      </c>
      <c r="FB74" s="31">
        <f t="shared" ca="1" si="331"/>
        <v>0</v>
      </c>
      <c r="FC74" s="31">
        <f t="shared" ca="1" si="332"/>
        <v>0</v>
      </c>
      <c r="FD74" s="31">
        <f t="shared" ca="1" si="333"/>
        <v>0</v>
      </c>
      <c r="FE74" s="31">
        <f t="shared" ca="1" si="334"/>
        <v>0</v>
      </c>
      <c r="FF74" s="31">
        <f t="shared" ca="1" si="335"/>
        <v>0</v>
      </c>
      <c r="FG74" s="31">
        <f t="shared" ca="1" si="336"/>
        <v>0</v>
      </c>
      <c r="FH74" s="31">
        <f t="shared" ca="1" si="337"/>
        <v>0</v>
      </c>
      <c r="FI74" s="31">
        <f t="shared" ca="1" si="338"/>
        <v>0</v>
      </c>
      <c r="FJ74" s="31">
        <f t="shared" ca="1" si="339"/>
        <v>0</v>
      </c>
      <c r="FK74" s="31">
        <f t="shared" ca="1" si="340"/>
        <v>0</v>
      </c>
      <c r="FL74" s="31">
        <f t="shared" ca="1" si="341"/>
        <v>0</v>
      </c>
      <c r="FM74" s="31">
        <f t="shared" ca="1" si="342"/>
        <v>0</v>
      </c>
      <c r="FN74" s="31">
        <f t="shared" ca="1" si="343"/>
        <v>0</v>
      </c>
      <c r="FO74" s="31">
        <f t="shared" ca="1" si="344"/>
        <v>0</v>
      </c>
      <c r="FP74" s="31">
        <f t="shared" ca="1" si="345"/>
        <v>0</v>
      </c>
      <c r="FQ74" s="31">
        <f t="shared" ca="1" si="346"/>
        <v>0</v>
      </c>
      <c r="FR74" s="31">
        <f t="shared" ca="1" si="347"/>
        <v>0</v>
      </c>
      <c r="FS74" s="31">
        <f t="shared" ca="1" si="348"/>
        <v>0</v>
      </c>
      <c r="FT74" s="31">
        <f t="shared" ca="1" si="349"/>
        <v>0</v>
      </c>
      <c r="FU74" s="31">
        <f t="shared" ca="1" si="350"/>
        <v>0</v>
      </c>
      <c r="FV74" s="31">
        <f t="shared" ca="1" si="351"/>
        <v>0</v>
      </c>
      <c r="FW74" s="31">
        <f t="shared" ca="1" si="352"/>
        <v>0</v>
      </c>
      <c r="FX74" s="31">
        <f t="shared" ca="1" si="353"/>
        <v>0</v>
      </c>
      <c r="FY74" s="31">
        <f t="shared" ca="1" si="354"/>
        <v>0</v>
      </c>
      <c r="FZ74" s="31">
        <f t="shared" ca="1" si="355"/>
        <v>0</v>
      </c>
      <c r="GA74" s="31">
        <f t="shared" ca="1" si="356"/>
        <v>0</v>
      </c>
      <c r="GB74" s="31">
        <f t="shared" ca="1" si="357"/>
        <v>0</v>
      </c>
      <c r="GC74" s="31">
        <f t="shared" ca="1" si="358"/>
        <v>0</v>
      </c>
      <c r="GD74" s="31">
        <f t="shared" ca="1" si="359"/>
        <v>0</v>
      </c>
      <c r="GE74" s="31">
        <f t="shared" ca="1" si="360"/>
        <v>0</v>
      </c>
      <c r="GF74" s="31">
        <f t="shared" ca="1" si="361"/>
        <v>0</v>
      </c>
      <c r="GG74" s="31">
        <f t="shared" ca="1" si="362"/>
        <v>0</v>
      </c>
      <c r="GH74" s="31">
        <f t="shared" ca="1" si="363"/>
        <v>0</v>
      </c>
      <c r="GI74" s="31">
        <f t="shared" ca="1" si="364"/>
        <v>0</v>
      </c>
      <c r="GJ74" s="109">
        <f t="shared" ca="1" si="365"/>
        <v>0</v>
      </c>
      <c r="GK74" s="14"/>
      <c r="GL74" s="14"/>
      <c r="GM74" s="14"/>
      <c r="GN74" s="14"/>
      <c r="GO74" s="14"/>
      <c r="GP74" s="14"/>
      <c r="GQ74" s="14"/>
      <c r="GR74" s="14"/>
      <c r="GS74" s="14"/>
    </row>
    <row r="75" spans="1:201" ht="15.75" thickBot="1" x14ac:dyDescent="0.25">
      <c r="A75" s="509"/>
      <c r="B75" s="78"/>
      <c r="C75" s="79"/>
      <c r="D75" s="114"/>
      <c r="E75" s="276">
        <f t="shared" si="369"/>
        <v>0</v>
      </c>
      <c r="F75" s="289">
        <f>IF(B75&gt;0,-C75*(1+($Q$52+0.0008)*1.21)*B75,-C75*(1-($Q$52+0.0008)*1.21)*B75)</f>
        <v>0</v>
      </c>
      <c r="G75" s="357">
        <f t="shared" si="372"/>
        <v>0</v>
      </c>
      <c r="H75" s="358">
        <f t="shared" si="370"/>
        <v>0</v>
      </c>
      <c r="I75" s="359">
        <f t="shared" si="371"/>
        <v>0</v>
      </c>
      <c r="J75" s="6"/>
      <c r="K75" s="261"/>
      <c r="L75" s="164"/>
      <c r="M75" s="164"/>
      <c r="N75" s="6"/>
      <c r="O75" s="6"/>
      <c r="P75" s="6"/>
      <c r="Q75" s="6"/>
      <c r="R75" s="6"/>
      <c r="S75" s="161"/>
      <c r="T75" s="6"/>
      <c r="U75" s="6"/>
      <c r="V75" s="6"/>
      <c r="W75" s="261"/>
      <c r="X75" s="6"/>
      <c r="Y75" s="261"/>
      <c r="Z75" s="214"/>
      <c r="AA75" s="6"/>
      <c r="AB75" s="214"/>
      <c r="AC75" s="238"/>
      <c r="AD75" s="238"/>
      <c r="AE75" s="161"/>
      <c r="AF75" s="6"/>
      <c r="AG75" s="6"/>
      <c r="AH75" s="6"/>
      <c r="AI75" s="261"/>
      <c r="AJ75" s="6"/>
      <c r="AK75" s="261"/>
      <c r="AL75" s="214"/>
      <c r="AM75" s="6"/>
      <c r="AN75" s="214"/>
      <c r="AO75" s="238"/>
      <c r="AP75" s="238"/>
      <c r="AQ75" s="17"/>
      <c r="AR75" s="235"/>
      <c r="AS75" s="221" t="s">
        <v>55</v>
      </c>
      <c r="AT75" s="54"/>
      <c r="AU75" s="254"/>
      <c r="AV75" s="259"/>
      <c r="AW75" s="38">
        <f t="shared" si="14"/>
        <v>0</v>
      </c>
      <c r="AX75" s="39">
        <f t="shared" si="15"/>
        <v>0</v>
      </c>
      <c r="AY75" s="224" t="s">
        <v>56</v>
      </c>
      <c r="AZ75" s="54"/>
      <c r="BA75" s="64"/>
      <c r="BB75" s="48"/>
      <c r="BC75" s="25">
        <f t="shared" si="16"/>
        <v>0</v>
      </c>
      <c r="BD75" s="40">
        <f t="shared" si="17"/>
        <v>0</v>
      </c>
      <c r="BE75" s="27" t="s">
        <v>57</v>
      </c>
      <c r="BF75" s="54"/>
      <c r="BG75" s="48"/>
      <c r="BH75" s="28">
        <f t="shared" si="18"/>
        <v>0</v>
      </c>
      <c r="BI75" s="29">
        <f t="shared" si="19"/>
        <v>0</v>
      </c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17"/>
      <c r="DD75" s="30">
        <f t="shared" si="282"/>
        <v>0</v>
      </c>
      <c r="DE75" s="31">
        <f t="shared" si="283"/>
        <v>0</v>
      </c>
      <c r="DF75" s="31">
        <f t="shared" si="284"/>
        <v>0</v>
      </c>
      <c r="DG75" s="31">
        <f t="shared" si="285"/>
        <v>0</v>
      </c>
      <c r="DH75" s="31">
        <f t="shared" si="286"/>
        <v>0</v>
      </c>
      <c r="DI75" s="31">
        <f t="shared" si="287"/>
        <v>0</v>
      </c>
      <c r="DJ75" s="31">
        <f t="shared" si="288"/>
        <v>0</v>
      </c>
      <c r="DK75" s="31">
        <f t="shared" si="289"/>
        <v>0</v>
      </c>
      <c r="DL75" s="31">
        <f t="shared" si="290"/>
        <v>0</v>
      </c>
      <c r="DM75" s="31">
        <f t="shared" si="291"/>
        <v>0</v>
      </c>
      <c r="DN75" s="31">
        <f t="shared" si="292"/>
        <v>0</v>
      </c>
      <c r="DO75" s="31">
        <f t="shared" si="293"/>
        <v>0</v>
      </c>
      <c r="DP75" s="31">
        <f t="shared" si="294"/>
        <v>0</v>
      </c>
      <c r="DQ75" s="31">
        <f t="shared" si="295"/>
        <v>0</v>
      </c>
      <c r="DR75" s="31">
        <f t="shared" si="296"/>
        <v>0</v>
      </c>
      <c r="DS75" s="31">
        <f t="shared" si="297"/>
        <v>0</v>
      </c>
      <c r="DT75" s="31">
        <f t="shared" si="298"/>
        <v>0</v>
      </c>
      <c r="DU75" s="31">
        <f t="shared" si="299"/>
        <v>0</v>
      </c>
      <c r="DV75" s="31">
        <f t="shared" si="300"/>
        <v>0</v>
      </c>
      <c r="DW75" s="31">
        <f t="shared" si="301"/>
        <v>0</v>
      </c>
      <c r="DX75" s="31">
        <f t="shared" si="302"/>
        <v>0</v>
      </c>
      <c r="DY75" s="31">
        <f t="shared" si="303"/>
        <v>0</v>
      </c>
      <c r="DZ75" s="31">
        <f t="shared" si="304"/>
        <v>0</v>
      </c>
      <c r="EA75" s="31">
        <f t="shared" si="305"/>
        <v>0</v>
      </c>
      <c r="EB75" s="31">
        <f t="shared" si="306"/>
        <v>0</v>
      </c>
      <c r="EC75" s="31">
        <f t="shared" si="307"/>
        <v>0</v>
      </c>
      <c r="ED75" s="31">
        <f t="shared" si="308"/>
        <v>0</v>
      </c>
      <c r="EE75" s="31">
        <f t="shared" si="309"/>
        <v>0</v>
      </c>
      <c r="EF75" s="31">
        <f t="shared" si="310"/>
        <v>0</v>
      </c>
      <c r="EG75" s="31">
        <f t="shared" si="311"/>
        <v>0</v>
      </c>
      <c r="EH75" s="31">
        <f t="shared" si="312"/>
        <v>0</v>
      </c>
      <c r="EI75" s="31">
        <f t="shared" si="313"/>
        <v>0</v>
      </c>
      <c r="EJ75" s="31">
        <f t="shared" si="314"/>
        <v>0</v>
      </c>
      <c r="EK75" s="31">
        <f t="shared" si="315"/>
        <v>0</v>
      </c>
      <c r="EL75" s="31">
        <f t="shared" si="316"/>
        <v>0</v>
      </c>
      <c r="EM75" s="31">
        <f t="shared" si="317"/>
        <v>0</v>
      </c>
      <c r="EN75" s="31">
        <f t="shared" si="318"/>
        <v>0</v>
      </c>
      <c r="EO75" s="31">
        <f t="shared" si="319"/>
        <v>0</v>
      </c>
      <c r="EP75" s="31">
        <f t="shared" si="320"/>
        <v>0</v>
      </c>
      <c r="EQ75" s="31">
        <f t="shared" si="321"/>
        <v>0</v>
      </c>
      <c r="ER75" s="31">
        <f t="shared" si="322"/>
        <v>0</v>
      </c>
      <c r="ES75" s="109">
        <f t="shared" si="323"/>
        <v>0</v>
      </c>
      <c r="ET75" s="14"/>
      <c r="EU75" s="30">
        <f t="shared" si="324"/>
        <v>0</v>
      </c>
      <c r="EV75" s="31">
        <f t="shared" ca="1" si="325"/>
        <v>0</v>
      </c>
      <c r="EW75" s="31">
        <f t="shared" ca="1" si="326"/>
        <v>0</v>
      </c>
      <c r="EX75" s="31">
        <f t="shared" ca="1" si="327"/>
        <v>0</v>
      </c>
      <c r="EY75" s="31">
        <f t="shared" ca="1" si="328"/>
        <v>0</v>
      </c>
      <c r="EZ75" s="31">
        <f t="shared" ca="1" si="329"/>
        <v>0</v>
      </c>
      <c r="FA75" s="31">
        <f t="shared" ca="1" si="330"/>
        <v>0</v>
      </c>
      <c r="FB75" s="31">
        <f t="shared" ca="1" si="331"/>
        <v>0</v>
      </c>
      <c r="FC75" s="31">
        <f t="shared" ca="1" si="332"/>
        <v>0</v>
      </c>
      <c r="FD75" s="31">
        <f t="shared" ca="1" si="333"/>
        <v>0</v>
      </c>
      <c r="FE75" s="31">
        <f t="shared" ca="1" si="334"/>
        <v>0</v>
      </c>
      <c r="FF75" s="31">
        <f t="shared" ca="1" si="335"/>
        <v>0</v>
      </c>
      <c r="FG75" s="31">
        <f t="shared" ca="1" si="336"/>
        <v>0</v>
      </c>
      <c r="FH75" s="31">
        <f t="shared" ca="1" si="337"/>
        <v>0</v>
      </c>
      <c r="FI75" s="31">
        <f t="shared" ca="1" si="338"/>
        <v>0</v>
      </c>
      <c r="FJ75" s="31">
        <f t="shared" ca="1" si="339"/>
        <v>0</v>
      </c>
      <c r="FK75" s="31">
        <f t="shared" ca="1" si="340"/>
        <v>0</v>
      </c>
      <c r="FL75" s="31">
        <f t="shared" ca="1" si="341"/>
        <v>0</v>
      </c>
      <c r="FM75" s="31">
        <f t="shared" ca="1" si="342"/>
        <v>0</v>
      </c>
      <c r="FN75" s="31">
        <f t="shared" ca="1" si="343"/>
        <v>0</v>
      </c>
      <c r="FO75" s="31">
        <f t="shared" ca="1" si="344"/>
        <v>0</v>
      </c>
      <c r="FP75" s="31">
        <f t="shared" ca="1" si="345"/>
        <v>0</v>
      </c>
      <c r="FQ75" s="31">
        <f t="shared" ca="1" si="346"/>
        <v>0</v>
      </c>
      <c r="FR75" s="31">
        <f t="shared" ca="1" si="347"/>
        <v>0</v>
      </c>
      <c r="FS75" s="31">
        <f t="shared" ca="1" si="348"/>
        <v>0</v>
      </c>
      <c r="FT75" s="31">
        <f t="shared" ca="1" si="349"/>
        <v>0</v>
      </c>
      <c r="FU75" s="31">
        <f t="shared" ca="1" si="350"/>
        <v>0</v>
      </c>
      <c r="FV75" s="31">
        <f t="shared" ca="1" si="351"/>
        <v>0</v>
      </c>
      <c r="FW75" s="31">
        <f t="shared" ca="1" si="352"/>
        <v>0</v>
      </c>
      <c r="FX75" s="31">
        <f t="shared" ca="1" si="353"/>
        <v>0</v>
      </c>
      <c r="FY75" s="31">
        <f t="shared" ca="1" si="354"/>
        <v>0</v>
      </c>
      <c r="FZ75" s="31">
        <f t="shared" ca="1" si="355"/>
        <v>0</v>
      </c>
      <c r="GA75" s="31">
        <f t="shared" ca="1" si="356"/>
        <v>0</v>
      </c>
      <c r="GB75" s="31">
        <f t="shared" ca="1" si="357"/>
        <v>0</v>
      </c>
      <c r="GC75" s="31">
        <f t="shared" ca="1" si="358"/>
        <v>0</v>
      </c>
      <c r="GD75" s="31">
        <f t="shared" ca="1" si="359"/>
        <v>0</v>
      </c>
      <c r="GE75" s="31">
        <f t="shared" ca="1" si="360"/>
        <v>0</v>
      </c>
      <c r="GF75" s="31">
        <f t="shared" ca="1" si="361"/>
        <v>0</v>
      </c>
      <c r="GG75" s="31">
        <f t="shared" ca="1" si="362"/>
        <v>0</v>
      </c>
      <c r="GH75" s="31">
        <f t="shared" ca="1" si="363"/>
        <v>0</v>
      </c>
      <c r="GI75" s="31">
        <f t="shared" ca="1" si="364"/>
        <v>0</v>
      </c>
      <c r="GJ75" s="109">
        <f t="shared" ca="1" si="365"/>
        <v>0</v>
      </c>
      <c r="GK75" s="14"/>
      <c r="GL75" s="14"/>
      <c r="GM75" s="14"/>
      <c r="GN75" s="14"/>
      <c r="GO75" s="14"/>
      <c r="GP75" s="14"/>
      <c r="GQ75" s="14"/>
      <c r="GR75" s="14"/>
      <c r="GS75" s="14"/>
    </row>
    <row r="76" spans="1:201" ht="15.75" thickBot="1" x14ac:dyDescent="0.25">
      <c r="A76" s="160" t="s">
        <v>203</v>
      </c>
      <c r="B76" s="356">
        <f>IFERROR(VLOOKUP("GGAL - 48hs",HomeBroker!$A$2:$F$567,6,0),0)</f>
        <v>0</v>
      </c>
      <c r="C76" s="229"/>
      <c r="D76" s="230" t="s">
        <v>119</v>
      </c>
      <c r="E76" s="277">
        <f t="shared" ref="E76:F76" si="373">SUM(E3:E75)</f>
        <v>0</v>
      </c>
      <c r="F76" s="290">
        <f t="shared" si="373"/>
        <v>0</v>
      </c>
      <c r="G76" s="231"/>
      <c r="H76" s="232"/>
      <c r="I76" s="233">
        <f>SUM(I3:I75)</f>
        <v>0</v>
      </c>
      <c r="J76" s="6"/>
      <c r="K76" s="261"/>
      <c r="L76" s="164"/>
      <c r="M76" s="164"/>
      <c r="N76" s="6"/>
      <c r="O76" s="6"/>
      <c r="P76" s="6"/>
      <c r="Q76" s="6"/>
      <c r="R76" s="6"/>
      <c r="S76" s="161"/>
      <c r="T76" s="6"/>
      <c r="U76" s="6"/>
      <c r="V76" s="6"/>
      <c r="W76" s="261"/>
      <c r="X76" s="6"/>
      <c r="Y76" s="261"/>
      <c r="Z76" s="214"/>
      <c r="AA76" s="6"/>
      <c r="AB76" s="214"/>
      <c r="AC76" s="238"/>
      <c r="AD76" s="238"/>
      <c r="AE76" s="161"/>
      <c r="AF76" s="6"/>
      <c r="AG76" s="6"/>
      <c r="AH76" s="6"/>
      <c r="AI76" s="261"/>
      <c r="AJ76" s="6"/>
      <c r="AK76" s="261"/>
      <c r="AL76" s="214"/>
      <c r="AM76" s="6"/>
      <c r="AN76" s="214"/>
      <c r="AO76" s="238"/>
      <c r="AP76" s="238"/>
      <c r="AQ76" s="17"/>
      <c r="AR76" s="235"/>
      <c r="AS76" s="221" t="s">
        <v>55</v>
      </c>
      <c r="AT76" s="54"/>
      <c r="AU76" s="254"/>
      <c r="AV76" s="259"/>
      <c r="AW76" s="38">
        <f t="shared" si="14"/>
        <v>0</v>
      </c>
      <c r="AX76" s="39">
        <f t="shared" si="15"/>
        <v>0</v>
      </c>
      <c r="AY76" s="224" t="s">
        <v>56</v>
      </c>
      <c r="AZ76" s="54"/>
      <c r="BA76" s="64"/>
      <c r="BB76" s="48"/>
      <c r="BC76" s="25">
        <f t="shared" si="16"/>
        <v>0</v>
      </c>
      <c r="BD76" s="40">
        <f t="shared" si="17"/>
        <v>0</v>
      </c>
      <c r="BE76" s="27" t="s">
        <v>57</v>
      </c>
      <c r="BF76" s="54"/>
      <c r="BG76" s="48"/>
      <c r="BH76" s="28">
        <f t="shared" si="18"/>
        <v>0</v>
      </c>
      <c r="BI76" s="29">
        <f t="shared" si="19"/>
        <v>0</v>
      </c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17"/>
      <c r="DD76" s="30">
        <f t="shared" si="282"/>
        <v>0</v>
      </c>
      <c r="DE76" s="31">
        <f t="shared" si="283"/>
        <v>0</v>
      </c>
      <c r="DF76" s="31">
        <f t="shared" si="284"/>
        <v>0</v>
      </c>
      <c r="DG76" s="31">
        <f t="shared" si="285"/>
        <v>0</v>
      </c>
      <c r="DH76" s="31">
        <f t="shared" si="286"/>
        <v>0</v>
      </c>
      <c r="DI76" s="31">
        <f t="shared" si="287"/>
        <v>0</v>
      </c>
      <c r="DJ76" s="31">
        <f t="shared" si="288"/>
        <v>0</v>
      </c>
      <c r="DK76" s="31">
        <f t="shared" si="289"/>
        <v>0</v>
      </c>
      <c r="DL76" s="31">
        <f t="shared" si="290"/>
        <v>0</v>
      </c>
      <c r="DM76" s="31">
        <f t="shared" si="291"/>
        <v>0</v>
      </c>
      <c r="DN76" s="31">
        <f t="shared" si="292"/>
        <v>0</v>
      </c>
      <c r="DO76" s="31">
        <f t="shared" si="293"/>
        <v>0</v>
      </c>
      <c r="DP76" s="31">
        <f t="shared" si="294"/>
        <v>0</v>
      </c>
      <c r="DQ76" s="31">
        <f t="shared" si="295"/>
        <v>0</v>
      </c>
      <c r="DR76" s="31">
        <f t="shared" si="296"/>
        <v>0</v>
      </c>
      <c r="DS76" s="31">
        <f t="shared" si="297"/>
        <v>0</v>
      </c>
      <c r="DT76" s="31">
        <f t="shared" si="298"/>
        <v>0</v>
      </c>
      <c r="DU76" s="31">
        <f t="shared" si="299"/>
        <v>0</v>
      </c>
      <c r="DV76" s="31">
        <f t="shared" si="300"/>
        <v>0</v>
      </c>
      <c r="DW76" s="31">
        <f t="shared" si="301"/>
        <v>0</v>
      </c>
      <c r="DX76" s="31">
        <f t="shared" si="302"/>
        <v>0</v>
      </c>
      <c r="DY76" s="31">
        <f t="shared" si="303"/>
        <v>0</v>
      </c>
      <c r="DZ76" s="31">
        <f t="shared" si="304"/>
        <v>0</v>
      </c>
      <c r="EA76" s="31">
        <f t="shared" si="305"/>
        <v>0</v>
      </c>
      <c r="EB76" s="31">
        <f t="shared" si="306"/>
        <v>0</v>
      </c>
      <c r="EC76" s="31">
        <f t="shared" si="307"/>
        <v>0</v>
      </c>
      <c r="ED76" s="31">
        <f t="shared" si="308"/>
        <v>0</v>
      </c>
      <c r="EE76" s="31">
        <f t="shared" si="309"/>
        <v>0</v>
      </c>
      <c r="EF76" s="31">
        <f t="shared" si="310"/>
        <v>0</v>
      </c>
      <c r="EG76" s="31">
        <f t="shared" si="311"/>
        <v>0</v>
      </c>
      <c r="EH76" s="31">
        <f t="shared" si="312"/>
        <v>0</v>
      </c>
      <c r="EI76" s="31">
        <f t="shared" si="313"/>
        <v>0</v>
      </c>
      <c r="EJ76" s="31">
        <f t="shared" si="314"/>
        <v>0</v>
      </c>
      <c r="EK76" s="31">
        <f t="shared" si="315"/>
        <v>0</v>
      </c>
      <c r="EL76" s="31">
        <f t="shared" si="316"/>
        <v>0</v>
      </c>
      <c r="EM76" s="31">
        <f t="shared" si="317"/>
        <v>0</v>
      </c>
      <c r="EN76" s="31">
        <f t="shared" si="318"/>
        <v>0</v>
      </c>
      <c r="EO76" s="31">
        <f t="shared" si="319"/>
        <v>0</v>
      </c>
      <c r="EP76" s="31">
        <f t="shared" si="320"/>
        <v>0</v>
      </c>
      <c r="EQ76" s="31">
        <f t="shared" si="321"/>
        <v>0</v>
      </c>
      <c r="ER76" s="31">
        <f t="shared" si="322"/>
        <v>0</v>
      </c>
      <c r="ES76" s="109">
        <f t="shared" si="323"/>
        <v>0</v>
      </c>
      <c r="ET76" s="14"/>
      <c r="EU76" s="30">
        <f t="shared" si="324"/>
        <v>0</v>
      </c>
      <c r="EV76" s="31">
        <f t="shared" ca="1" si="325"/>
        <v>0</v>
      </c>
      <c r="EW76" s="31">
        <f t="shared" ca="1" si="326"/>
        <v>0</v>
      </c>
      <c r="EX76" s="31">
        <f t="shared" ca="1" si="327"/>
        <v>0</v>
      </c>
      <c r="EY76" s="31">
        <f t="shared" ca="1" si="328"/>
        <v>0</v>
      </c>
      <c r="EZ76" s="31">
        <f t="shared" ca="1" si="329"/>
        <v>0</v>
      </c>
      <c r="FA76" s="31">
        <f t="shared" ca="1" si="330"/>
        <v>0</v>
      </c>
      <c r="FB76" s="31">
        <f t="shared" ca="1" si="331"/>
        <v>0</v>
      </c>
      <c r="FC76" s="31">
        <f t="shared" ca="1" si="332"/>
        <v>0</v>
      </c>
      <c r="FD76" s="31">
        <f t="shared" ca="1" si="333"/>
        <v>0</v>
      </c>
      <c r="FE76" s="31">
        <f t="shared" ca="1" si="334"/>
        <v>0</v>
      </c>
      <c r="FF76" s="31">
        <f t="shared" ca="1" si="335"/>
        <v>0</v>
      </c>
      <c r="FG76" s="31">
        <f t="shared" ca="1" si="336"/>
        <v>0</v>
      </c>
      <c r="FH76" s="31">
        <f t="shared" ca="1" si="337"/>
        <v>0</v>
      </c>
      <c r="FI76" s="31">
        <f t="shared" ca="1" si="338"/>
        <v>0</v>
      </c>
      <c r="FJ76" s="31">
        <f t="shared" ca="1" si="339"/>
        <v>0</v>
      </c>
      <c r="FK76" s="31">
        <f t="shared" ca="1" si="340"/>
        <v>0</v>
      </c>
      <c r="FL76" s="31">
        <f t="shared" ca="1" si="341"/>
        <v>0</v>
      </c>
      <c r="FM76" s="31">
        <f t="shared" ca="1" si="342"/>
        <v>0</v>
      </c>
      <c r="FN76" s="31">
        <f t="shared" ca="1" si="343"/>
        <v>0</v>
      </c>
      <c r="FO76" s="31">
        <f t="shared" ca="1" si="344"/>
        <v>0</v>
      </c>
      <c r="FP76" s="31">
        <f t="shared" ca="1" si="345"/>
        <v>0</v>
      </c>
      <c r="FQ76" s="31">
        <f t="shared" ca="1" si="346"/>
        <v>0</v>
      </c>
      <c r="FR76" s="31">
        <f t="shared" ca="1" si="347"/>
        <v>0</v>
      </c>
      <c r="FS76" s="31">
        <f t="shared" ca="1" si="348"/>
        <v>0</v>
      </c>
      <c r="FT76" s="31">
        <f t="shared" ca="1" si="349"/>
        <v>0</v>
      </c>
      <c r="FU76" s="31">
        <f t="shared" ca="1" si="350"/>
        <v>0</v>
      </c>
      <c r="FV76" s="31">
        <f t="shared" ca="1" si="351"/>
        <v>0</v>
      </c>
      <c r="FW76" s="31">
        <f t="shared" ca="1" si="352"/>
        <v>0</v>
      </c>
      <c r="FX76" s="31">
        <f t="shared" ca="1" si="353"/>
        <v>0</v>
      </c>
      <c r="FY76" s="31">
        <f t="shared" ca="1" si="354"/>
        <v>0</v>
      </c>
      <c r="FZ76" s="31">
        <f t="shared" ca="1" si="355"/>
        <v>0</v>
      </c>
      <c r="GA76" s="31">
        <f t="shared" ca="1" si="356"/>
        <v>0</v>
      </c>
      <c r="GB76" s="31">
        <f t="shared" ca="1" si="357"/>
        <v>0</v>
      </c>
      <c r="GC76" s="31">
        <f t="shared" ca="1" si="358"/>
        <v>0</v>
      </c>
      <c r="GD76" s="31">
        <f t="shared" ca="1" si="359"/>
        <v>0</v>
      </c>
      <c r="GE76" s="31">
        <f t="shared" ca="1" si="360"/>
        <v>0</v>
      </c>
      <c r="GF76" s="31">
        <f t="shared" ca="1" si="361"/>
        <v>0</v>
      </c>
      <c r="GG76" s="31">
        <f t="shared" ca="1" si="362"/>
        <v>0</v>
      </c>
      <c r="GH76" s="31">
        <f t="shared" ca="1" si="363"/>
        <v>0</v>
      </c>
      <c r="GI76" s="31">
        <f t="shared" ca="1" si="364"/>
        <v>0</v>
      </c>
      <c r="GJ76" s="109">
        <f t="shared" ca="1" si="365"/>
        <v>0</v>
      </c>
      <c r="GK76" s="14"/>
      <c r="GL76" s="14"/>
      <c r="GM76" s="14"/>
      <c r="GN76" s="14"/>
      <c r="GO76" s="14"/>
      <c r="GP76" s="14"/>
      <c r="GQ76" s="14"/>
      <c r="GR76" s="14"/>
      <c r="GS76" s="14"/>
    </row>
    <row r="77" spans="1:201" x14ac:dyDescent="0.2">
      <c r="A77" s="161"/>
      <c r="B77" s="11"/>
      <c r="C77" s="115"/>
      <c r="D77" s="6"/>
      <c r="E77" s="278"/>
      <c r="F77" s="278"/>
      <c r="G77" s="116"/>
      <c r="H77" s="6"/>
      <c r="I77" s="6"/>
      <c r="J77" s="6"/>
      <c r="K77" s="261"/>
      <c r="L77" s="164"/>
      <c r="M77" s="164"/>
      <c r="N77" s="6"/>
      <c r="O77" s="6"/>
      <c r="P77" s="6"/>
      <c r="Q77" s="6"/>
      <c r="R77" s="6"/>
      <c r="S77" s="161"/>
      <c r="T77" s="6"/>
      <c r="U77" s="6"/>
      <c r="V77" s="6"/>
      <c r="W77" s="261"/>
      <c r="X77" s="6"/>
      <c r="Y77" s="261"/>
      <c r="Z77" s="214"/>
      <c r="AA77" s="6"/>
      <c r="AB77" s="214"/>
      <c r="AC77" s="238"/>
      <c r="AD77" s="238"/>
      <c r="AE77" s="161"/>
      <c r="AF77" s="6"/>
      <c r="AG77" s="6"/>
      <c r="AH77" s="6"/>
      <c r="AI77" s="261"/>
      <c r="AJ77" s="6"/>
      <c r="AK77" s="261"/>
      <c r="AL77" s="214"/>
      <c r="AM77" s="6"/>
      <c r="AN77" s="214"/>
      <c r="AO77" s="238"/>
      <c r="AP77" s="238"/>
      <c r="AQ77" s="17"/>
      <c r="AR77" s="235"/>
      <c r="AS77" s="221" t="s">
        <v>55</v>
      </c>
      <c r="AT77" s="54"/>
      <c r="AU77" s="254"/>
      <c r="AV77" s="259"/>
      <c r="AW77" s="38">
        <f t="shared" si="14"/>
        <v>0</v>
      </c>
      <c r="AX77" s="39">
        <f t="shared" si="15"/>
        <v>0</v>
      </c>
      <c r="AY77" s="224" t="s">
        <v>56</v>
      </c>
      <c r="AZ77" s="54"/>
      <c r="BA77" s="64"/>
      <c r="BB77" s="48"/>
      <c r="BC77" s="25">
        <f t="shared" si="16"/>
        <v>0</v>
      </c>
      <c r="BD77" s="40">
        <f t="shared" si="17"/>
        <v>0</v>
      </c>
      <c r="BE77" s="27" t="s">
        <v>57</v>
      </c>
      <c r="BF77" s="54"/>
      <c r="BG77" s="48"/>
      <c r="BH77" s="28">
        <f t="shared" si="18"/>
        <v>0</v>
      </c>
      <c r="BI77" s="29">
        <f t="shared" si="19"/>
        <v>0</v>
      </c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17"/>
      <c r="DD77" s="30">
        <f t="shared" si="282"/>
        <v>0</v>
      </c>
      <c r="DE77" s="31">
        <f t="shared" si="283"/>
        <v>0</v>
      </c>
      <c r="DF77" s="31">
        <f t="shared" si="284"/>
        <v>0</v>
      </c>
      <c r="DG77" s="31">
        <f t="shared" si="285"/>
        <v>0</v>
      </c>
      <c r="DH77" s="31">
        <f t="shared" si="286"/>
        <v>0</v>
      </c>
      <c r="DI77" s="31">
        <f t="shared" si="287"/>
        <v>0</v>
      </c>
      <c r="DJ77" s="31">
        <f t="shared" si="288"/>
        <v>0</v>
      </c>
      <c r="DK77" s="31">
        <f t="shared" si="289"/>
        <v>0</v>
      </c>
      <c r="DL77" s="31">
        <f t="shared" si="290"/>
        <v>0</v>
      </c>
      <c r="DM77" s="31">
        <f t="shared" si="291"/>
        <v>0</v>
      </c>
      <c r="DN77" s="31">
        <f t="shared" si="292"/>
        <v>0</v>
      </c>
      <c r="DO77" s="31">
        <f t="shared" si="293"/>
        <v>0</v>
      </c>
      <c r="DP77" s="31">
        <f t="shared" si="294"/>
        <v>0</v>
      </c>
      <c r="DQ77" s="31">
        <f t="shared" si="295"/>
        <v>0</v>
      </c>
      <c r="DR77" s="31">
        <f t="shared" si="296"/>
        <v>0</v>
      </c>
      <c r="DS77" s="31">
        <f t="shared" si="297"/>
        <v>0</v>
      </c>
      <c r="DT77" s="31">
        <f t="shared" si="298"/>
        <v>0</v>
      </c>
      <c r="DU77" s="31">
        <f t="shared" si="299"/>
        <v>0</v>
      </c>
      <c r="DV77" s="31">
        <f t="shared" si="300"/>
        <v>0</v>
      </c>
      <c r="DW77" s="31">
        <f t="shared" si="301"/>
        <v>0</v>
      </c>
      <c r="DX77" s="31">
        <f t="shared" si="302"/>
        <v>0</v>
      </c>
      <c r="DY77" s="31">
        <f t="shared" si="303"/>
        <v>0</v>
      </c>
      <c r="DZ77" s="31">
        <f t="shared" si="304"/>
        <v>0</v>
      </c>
      <c r="EA77" s="31">
        <f t="shared" si="305"/>
        <v>0</v>
      </c>
      <c r="EB77" s="31">
        <f t="shared" si="306"/>
        <v>0</v>
      </c>
      <c r="EC77" s="31">
        <f t="shared" si="307"/>
        <v>0</v>
      </c>
      <c r="ED77" s="31">
        <f t="shared" si="308"/>
        <v>0</v>
      </c>
      <c r="EE77" s="31">
        <f t="shared" si="309"/>
        <v>0</v>
      </c>
      <c r="EF77" s="31">
        <f t="shared" si="310"/>
        <v>0</v>
      </c>
      <c r="EG77" s="31">
        <f t="shared" si="311"/>
        <v>0</v>
      </c>
      <c r="EH77" s="31">
        <f t="shared" si="312"/>
        <v>0</v>
      </c>
      <c r="EI77" s="31">
        <f t="shared" si="313"/>
        <v>0</v>
      </c>
      <c r="EJ77" s="31">
        <f t="shared" si="314"/>
        <v>0</v>
      </c>
      <c r="EK77" s="31">
        <f t="shared" si="315"/>
        <v>0</v>
      </c>
      <c r="EL77" s="31">
        <f t="shared" si="316"/>
        <v>0</v>
      </c>
      <c r="EM77" s="31">
        <f t="shared" si="317"/>
        <v>0</v>
      </c>
      <c r="EN77" s="31">
        <f t="shared" si="318"/>
        <v>0</v>
      </c>
      <c r="EO77" s="31">
        <f t="shared" si="319"/>
        <v>0</v>
      </c>
      <c r="EP77" s="31">
        <f t="shared" si="320"/>
        <v>0</v>
      </c>
      <c r="EQ77" s="31">
        <f t="shared" si="321"/>
        <v>0</v>
      </c>
      <c r="ER77" s="31">
        <f t="shared" si="322"/>
        <v>0</v>
      </c>
      <c r="ES77" s="109">
        <f t="shared" si="323"/>
        <v>0</v>
      </c>
      <c r="ET77" s="14"/>
      <c r="EU77" s="30">
        <f t="shared" si="324"/>
        <v>0</v>
      </c>
      <c r="EV77" s="31">
        <f t="shared" ca="1" si="325"/>
        <v>0</v>
      </c>
      <c r="EW77" s="31">
        <f t="shared" ca="1" si="326"/>
        <v>0</v>
      </c>
      <c r="EX77" s="31">
        <f t="shared" ca="1" si="327"/>
        <v>0</v>
      </c>
      <c r="EY77" s="31">
        <f t="shared" ca="1" si="328"/>
        <v>0</v>
      </c>
      <c r="EZ77" s="31">
        <f t="shared" ca="1" si="329"/>
        <v>0</v>
      </c>
      <c r="FA77" s="31">
        <f t="shared" ca="1" si="330"/>
        <v>0</v>
      </c>
      <c r="FB77" s="31">
        <f t="shared" ca="1" si="331"/>
        <v>0</v>
      </c>
      <c r="FC77" s="31">
        <f t="shared" ca="1" si="332"/>
        <v>0</v>
      </c>
      <c r="FD77" s="31">
        <f t="shared" ca="1" si="333"/>
        <v>0</v>
      </c>
      <c r="FE77" s="31">
        <f t="shared" ca="1" si="334"/>
        <v>0</v>
      </c>
      <c r="FF77" s="31">
        <f t="shared" ca="1" si="335"/>
        <v>0</v>
      </c>
      <c r="FG77" s="31">
        <f t="shared" ca="1" si="336"/>
        <v>0</v>
      </c>
      <c r="FH77" s="31">
        <f t="shared" ca="1" si="337"/>
        <v>0</v>
      </c>
      <c r="FI77" s="31">
        <f t="shared" ca="1" si="338"/>
        <v>0</v>
      </c>
      <c r="FJ77" s="31">
        <f t="shared" ca="1" si="339"/>
        <v>0</v>
      </c>
      <c r="FK77" s="31">
        <f t="shared" ca="1" si="340"/>
        <v>0</v>
      </c>
      <c r="FL77" s="31">
        <f t="shared" ca="1" si="341"/>
        <v>0</v>
      </c>
      <c r="FM77" s="31">
        <f t="shared" ca="1" si="342"/>
        <v>0</v>
      </c>
      <c r="FN77" s="31">
        <f t="shared" ca="1" si="343"/>
        <v>0</v>
      </c>
      <c r="FO77" s="31">
        <f t="shared" ca="1" si="344"/>
        <v>0</v>
      </c>
      <c r="FP77" s="31">
        <f t="shared" ca="1" si="345"/>
        <v>0</v>
      </c>
      <c r="FQ77" s="31">
        <f t="shared" ca="1" si="346"/>
        <v>0</v>
      </c>
      <c r="FR77" s="31">
        <f t="shared" ca="1" si="347"/>
        <v>0</v>
      </c>
      <c r="FS77" s="31">
        <f t="shared" ca="1" si="348"/>
        <v>0</v>
      </c>
      <c r="FT77" s="31">
        <f t="shared" ca="1" si="349"/>
        <v>0</v>
      </c>
      <c r="FU77" s="31">
        <f t="shared" ca="1" si="350"/>
        <v>0</v>
      </c>
      <c r="FV77" s="31">
        <f t="shared" ca="1" si="351"/>
        <v>0</v>
      </c>
      <c r="FW77" s="31">
        <f t="shared" ca="1" si="352"/>
        <v>0</v>
      </c>
      <c r="FX77" s="31">
        <f t="shared" ca="1" si="353"/>
        <v>0</v>
      </c>
      <c r="FY77" s="31">
        <f t="shared" ca="1" si="354"/>
        <v>0</v>
      </c>
      <c r="FZ77" s="31">
        <f t="shared" ca="1" si="355"/>
        <v>0</v>
      </c>
      <c r="GA77" s="31">
        <f t="shared" ca="1" si="356"/>
        <v>0</v>
      </c>
      <c r="GB77" s="31">
        <f t="shared" ca="1" si="357"/>
        <v>0</v>
      </c>
      <c r="GC77" s="31">
        <f t="shared" ca="1" si="358"/>
        <v>0</v>
      </c>
      <c r="GD77" s="31">
        <f t="shared" ca="1" si="359"/>
        <v>0</v>
      </c>
      <c r="GE77" s="31">
        <f t="shared" ca="1" si="360"/>
        <v>0</v>
      </c>
      <c r="GF77" s="31">
        <f t="shared" ca="1" si="361"/>
        <v>0</v>
      </c>
      <c r="GG77" s="31">
        <f t="shared" ca="1" si="362"/>
        <v>0</v>
      </c>
      <c r="GH77" s="31">
        <f t="shared" ca="1" si="363"/>
        <v>0</v>
      </c>
      <c r="GI77" s="31">
        <f t="shared" ca="1" si="364"/>
        <v>0</v>
      </c>
      <c r="GJ77" s="109">
        <f t="shared" ca="1" si="365"/>
        <v>0</v>
      </c>
      <c r="GK77" s="14"/>
      <c r="GL77" s="14"/>
      <c r="GM77" s="14"/>
      <c r="GN77" s="14"/>
      <c r="GO77" s="14"/>
      <c r="GP77" s="14"/>
      <c r="GQ77" s="14"/>
      <c r="GR77" s="14"/>
      <c r="GS77" s="14"/>
    </row>
    <row r="78" spans="1:201" ht="17.25" customHeight="1" x14ac:dyDescent="0.2">
      <c r="A78" s="162"/>
      <c r="B78" s="117"/>
      <c r="C78" s="118"/>
      <c r="D78" s="6"/>
      <c r="E78" s="278"/>
      <c r="F78" s="278"/>
      <c r="G78" s="116"/>
      <c r="H78" s="6"/>
      <c r="I78" s="6"/>
      <c r="J78" s="6"/>
      <c r="K78" s="261"/>
      <c r="L78" s="164"/>
      <c r="M78" s="164"/>
      <c r="N78" s="6"/>
      <c r="O78" s="6"/>
      <c r="P78" s="6"/>
      <c r="Q78" s="6"/>
      <c r="R78" s="6"/>
      <c r="S78" s="161"/>
      <c r="T78" s="6"/>
      <c r="U78" s="6"/>
      <c r="V78" s="6"/>
      <c r="W78" s="261"/>
      <c r="X78" s="6"/>
      <c r="Y78" s="261"/>
      <c r="Z78" s="214"/>
      <c r="AA78" s="6"/>
      <c r="AB78" s="214"/>
      <c r="AC78" s="238"/>
      <c r="AD78" s="238"/>
      <c r="AE78" s="161"/>
      <c r="AF78" s="6"/>
      <c r="AG78" s="6"/>
      <c r="AH78" s="6"/>
      <c r="AI78" s="261"/>
      <c r="AJ78" s="6"/>
      <c r="AK78" s="261"/>
      <c r="AL78" s="214"/>
      <c r="AM78" s="6"/>
      <c r="AN78" s="214"/>
      <c r="AO78" s="238"/>
      <c r="AP78" s="238"/>
      <c r="AQ78" s="17"/>
      <c r="AR78" s="235"/>
      <c r="AS78" s="221" t="s">
        <v>55</v>
      </c>
      <c r="AT78" s="54"/>
      <c r="AU78" s="254"/>
      <c r="AV78" s="259"/>
      <c r="AW78" s="38">
        <f t="shared" si="14"/>
        <v>0</v>
      </c>
      <c r="AX78" s="39">
        <f t="shared" si="15"/>
        <v>0</v>
      </c>
      <c r="AY78" s="224" t="s">
        <v>56</v>
      </c>
      <c r="AZ78" s="54"/>
      <c r="BA78" s="64"/>
      <c r="BB78" s="48"/>
      <c r="BC78" s="25">
        <f t="shared" si="16"/>
        <v>0</v>
      </c>
      <c r="BD78" s="40">
        <f t="shared" si="17"/>
        <v>0</v>
      </c>
      <c r="BE78" s="27" t="s">
        <v>57</v>
      </c>
      <c r="BF78" s="54"/>
      <c r="BG78" s="48"/>
      <c r="BH78" s="28">
        <f t="shared" si="18"/>
        <v>0</v>
      </c>
      <c r="BI78" s="29">
        <f t="shared" si="19"/>
        <v>0</v>
      </c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17"/>
      <c r="DD78" s="30">
        <f t="shared" si="282"/>
        <v>0</v>
      </c>
      <c r="DE78" s="31">
        <f t="shared" si="283"/>
        <v>0</v>
      </c>
      <c r="DF78" s="31">
        <f t="shared" si="284"/>
        <v>0</v>
      </c>
      <c r="DG78" s="31">
        <f t="shared" si="285"/>
        <v>0</v>
      </c>
      <c r="DH78" s="31">
        <f t="shared" si="286"/>
        <v>0</v>
      </c>
      <c r="DI78" s="31">
        <f t="shared" si="287"/>
        <v>0</v>
      </c>
      <c r="DJ78" s="31">
        <f t="shared" si="288"/>
        <v>0</v>
      </c>
      <c r="DK78" s="31">
        <f t="shared" si="289"/>
        <v>0</v>
      </c>
      <c r="DL78" s="31">
        <f t="shared" si="290"/>
        <v>0</v>
      </c>
      <c r="DM78" s="31">
        <f t="shared" si="291"/>
        <v>0</v>
      </c>
      <c r="DN78" s="31">
        <f t="shared" si="292"/>
        <v>0</v>
      </c>
      <c r="DO78" s="31">
        <f t="shared" si="293"/>
        <v>0</v>
      </c>
      <c r="DP78" s="31">
        <f t="shared" si="294"/>
        <v>0</v>
      </c>
      <c r="DQ78" s="31">
        <f t="shared" si="295"/>
        <v>0</v>
      </c>
      <c r="DR78" s="31">
        <f t="shared" si="296"/>
        <v>0</v>
      </c>
      <c r="DS78" s="31">
        <f t="shared" si="297"/>
        <v>0</v>
      </c>
      <c r="DT78" s="31">
        <f t="shared" si="298"/>
        <v>0</v>
      </c>
      <c r="DU78" s="31">
        <f t="shared" si="299"/>
        <v>0</v>
      </c>
      <c r="DV78" s="31">
        <f t="shared" si="300"/>
        <v>0</v>
      </c>
      <c r="DW78" s="31">
        <f t="shared" si="301"/>
        <v>0</v>
      </c>
      <c r="DX78" s="31">
        <f t="shared" si="302"/>
        <v>0</v>
      </c>
      <c r="DY78" s="31">
        <f t="shared" si="303"/>
        <v>0</v>
      </c>
      <c r="DZ78" s="31">
        <f t="shared" si="304"/>
        <v>0</v>
      </c>
      <c r="EA78" s="31">
        <f t="shared" si="305"/>
        <v>0</v>
      </c>
      <c r="EB78" s="31">
        <f t="shared" si="306"/>
        <v>0</v>
      </c>
      <c r="EC78" s="31">
        <f t="shared" si="307"/>
        <v>0</v>
      </c>
      <c r="ED78" s="31">
        <f t="shared" si="308"/>
        <v>0</v>
      </c>
      <c r="EE78" s="31">
        <f t="shared" si="309"/>
        <v>0</v>
      </c>
      <c r="EF78" s="31">
        <f t="shared" si="310"/>
        <v>0</v>
      </c>
      <c r="EG78" s="31">
        <f t="shared" si="311"/>
        <v>0</v>
      </c>
      <c r="EH78" s="31">
        <f t="shared" si="312"/>
        <v>0</v>
      </c>
      <c r="EI78" s="31">
        <f t="shared" si="313"/>
        <v>0</v>
      </c>
      <c r="EJ78" s="31">
        <f t="shared" si="314"/>
        <v>0</v>
      </c>
      <c r="EK78" s="31">
        <f t="shared" si="315"/>
        <v>0</v>
      </c>
      <c r="EL78" s="31">
        <f t="shared" si="316"/>
        <v>0</v>
      </c>
      <c r="EM78" s="31">
        <f t="shared" si="317"/>
        <v>0</v>
      </c>
      <c r="EN78" s="31">
        <f t="shared" si="318"/>
        <v>0</v>
      </c>
      <c r="EO78" s="31">
        <f t="shared" si="319"/>
        <v>0</v>
      </c>
      <c r="EP78" s="31">
        <f t="shared" si="320"/>
        <v>0</v>
      </c>
      <c r="EQ78" s="31">
        <f t="shared" si="321"/>
        <v>0</v>
      </c>
      <c r="ER78" s="31">
        <f t="shared" si="322"/>
        <v>0</v>
      </c>
      <c r="ES78" s="109">
        <f t="shared" si="323"/>
        <v>0</v>
      </c>
      <c r="ET78" s="14"/>
      <c r="EU78" s="30">
        <f t="shared" si="324"/>
        <v>0</v>
      </c>
      <c r="EV78" s="31">
        <f t="shared" ca="1" si="325"/>
        <v>0</v>
      </c>
      <c r="EW78" s="31">
        <f t="shared" ca="1" si="326"/>
        <v>0</v>
      </c>
      <c r="EX78" s="31">
        <f t="shared" ca="1" si="327"/>
        <v>0</v>
      </c>
      <c r="EY78" s="31">
        <f t="shared" ca="1" si="328"/>
        <v>0</v>
      </c>
      <c r="EZ78" s="31">
        <f t="shared" ca="1" si="329"/>
        <v>0</v>
      </c>
      <c r="FA78" s="31">
        <f t="shared" ca="1" si="330"/>
        <v>0</v>
      </c>
      <c r="FB78" s="31">
        <f t="shared" ca="1" si="331"/>
        <v>0</v>
      </c>
      <c r="FC78" s="31">
        <f t="shared" ca="1" si="332"/>
        <v>0</v>
      </c>
      <c r="FD78" s="31">
        <f t="shared" ca="1" si="333"/>
        <v>0</v>
      </c>
      <c r="FE78" s="31">
        <f t="shared" ca="1" si="334"/>
        <v>0</v>
      </c>
      <c r="FF78" s="31">
        <f t="shared" ca="1" si="335"/>
        <v>0</v>
      </c>
      <c r="FG78" s="31">
        <f t="shared" ca="1" si="336"/>
        <v>0</v>
      </c>
      <c r="FH78" s="31">
        <f t="shared" ca="1" si="337"/>
        <v>0</v>
      </c>
      <c r="FI78" s="31">
        <f t="shared" ca="1" si="338"/>
        <v>0</v>
      </c>
      <c r="FJ78" s="31">
        <f t="shared" ca="1" si="339"/>
        <v>0</v>
      </c>
      <c r="FK78" s="31">
        <f t="shared" ca="1" si="340"/>
        <v>0</v>
      </c>
      <c r="FL78" s="31">
        <f t="shared" ca="1" si="341"/>
        <v>0</v>
      </c>
      <c r="FM78" s="31">
        <f t="shared" ca="1" si="342"/>
        <v>0</v>
      </c>
      <c r="FN78" s="31">
        <f t="shared" ca="1" si="343"/>
        <v>0</v>
      </c>
      <c r="FO78" s="31">
        <f t="shared" ca="1" si="344"/>
        <v>0</v>
      </c>
      <c r="FP78" s="31">
        <f t="shared" ca="1" si="345"/>
        <v>0</v>
      </c>
      <c r="FQ78" s="31">
        <f t="shared" ca="1" si="346"/>
        <v>0</v>
      </c>
      <c r="FR78" s="31">
        <f t="shared" ca="1" si="347"/>
        <v>0</v>
      </c>
      <c r="FS78" s="31">
        <f t="shared" ca="1" si="348"/>
        <v>0</v>
      </c>
      <c r="FT78" s="31">
        <f t="shared" ca="1" si="349"/>
        <v>0</v>
      </c>
      <c r="FU78" s="31">
        <f t="shared" ca="1" si="350"/>
        <v>0</v>
      </c>
      <c r="FV78" s="31">
        <f t="shared" ca="1" si="351"/>
        <v>0</v>
      </c>
      <c r="FW78" s="31">
        <f t="shared" ca="1" si="352"/>
        <v>0</v>
      </c>
      <c r="FX78" s="31">
        <f t="shared" ca="1" si="353"/>
        <v>0</v>
      </c>
      <c r="FY78" s="31">
        <f t="shared" ca="1" si="354"/>
        <v>0</v>
      </c>
      <c r="FZ78" s="31">
        <f t="shared" ca="1" si="355"/>
        <v>0</v>
      </c>
      <c r="GA78" s="31">
        <f t="shared" ca="1" si="356"/>
        <v>0</v>
      </c>
      <c r="GB78" s="31">
        <f t="shared" ca="1" si="357"/>
        <v>0</v>
      </c>
      <c r="GC78" s="31">
        <f t="shared" ca="1" si="358"/>
        <v>0</v>
      </c>
      <c r="GD78" s="31">
        <f t="shared" ca="1" si="359"/>
        <v>0</v>
      </c>
      <c r="GE78" s="31">
        <f t="shared" ca="1" si="360"/>
        <v>0</v>
      </c>
      <c r="GF78" s="31">
        <f t="shared" ca="1" si="361"/>
        <v>0</v>
      </c>
      <c r="GG78" s="31">
        <f t="shared" ca="1" si="362"/>
        <v>0</v>
      </c>
      <c r="GH78" s="31">
        <f t="shared" ca="1" si="363"/>
        <v>0</v>
      </c>
      <c r="GI78" s="31">
        <f t="shared" ca="1" si="364"/>
        <v>0</v>
      </c>
      <c r="GJ78" s="109">
        <f t="shared" ca="1" si="365"/>
        <v>0</v>
      </c>
      <c r="GK78" s="14"/>
      <c r="GL78" s="14"/>
      <c r="GM78" s="14"/>
      <c r="GN78" s="14"/>
      <c r="GO78" s="14"/>
      <c r="GP78" s="14"/>
      <c r="GQ78" s="14"/>
      <c r="GR78" s="14"/>
      <c r="GS78" s="14"/>
    </row>
    <row r="79" spans="1:201" ht="17.25" customHeight="1" x14ac:dyDescent="0.2">
      <c r="A79" s="163"/>
      <c r="B79" s="119"/>
      <c r="C79" s="120"/>
      <c r="D79" s="19"/>
      <c r="E79" s="278"/>
      <c r="F79" s="278"/>
      <c r="G79" s="116"/>
      <c r="H79" s="6"/>
      <c r="I79" s="6"/>
      <c r="J79" s="6"/>
      <c r="K79" s="261"/>
      <c r="L79" s="164"/>
      <c r="M79" s="164"/>
      <c r="N79" s="6"/>
      <c r="O79" s="6"/>
      <c r="P79" s="7"/>
      <c r="Q79" s="7"/>
      <c r="R79" s="7"/>
      <c r="S79" s="162"/>
      <c r="T79" s="6"/>
      <c r="U79" s="6"/>
      <c r="V79" s="6"/>
      <c r="W79" s="261"/>
      <c r="X79" s="6"/>
      <c r="Y79" s="261"/>
      <c r="Z79" s="214"/>
      <c r="AA79" s="6"/>
      <c r="AB79" s="214"/>
      <c r="AC79" s="238"/>
      <c r="AD79" s="238"/>
      <c r="AE79" s="161"/>
      <c r="AF79" s="6"/>
      <c r="AG79" s="6"/>
      <c r="AH79" s="6"/>
      <c r="AI79" s="261"/>
      <c r="AJ79" s="6"/>
      <c r="AK79" s="261"/>
      <c r="AL79" s="214"/>
      <c r="AM79" s="6"/>
      <c r="AN79" s="214"/>
      <c r="AO79" s="238"/>
      <c r="AP79" s="238"/>
      <c r="AQ79" s="17"/>
      <c r="AR79" s="235"/>
      <c r="AS79" s="221" t="s">
        <v>55</v>
      </c>
      <c r="AT79" s="54"/>
      <c r="AU79" s="254"/>
      <c r="AV79" s="259"/>
      <c r="AW79" s="38">
        <f t="shared" si="14"/>
        <v>0</v>
      </c>
      <c r="AX79" s="39">
        <f t="shared" si="15"/>
        <v>0</v>
      </c>
      <c r="AY79" s="224" t="s">
        <v>56</v>
      </c>
      <c r="AZ79" s="54"/>
      <c r="BA79" s="64"/>
      <c r="BB79" s="48"/>
      <c r="BC79" s="25">
        <f t="shared" si="16"/>
        <v>0</v>
      </c>
      <c r="BD79" s="40">
        <f t="shared" si="17"/>
        <v>0</v>
      </c>
      <c r="BE79" s="27" t="s">
        <v>57</v>
      </c>
      <c r="BF79" s="54"/>
      <c r="BG79" s="48"/>
      <c r="BH79" s="28">
        <f t="shared" si="18"/>
        <v>0</v>
      </c>
      <c r="BI79" s="29">
        <f t="shared" si="19"/>
        <v>0</v>
      </c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17"/>
      <c r="DD79" s="30">
        <f t="shared" si="282"/>
        <v>0</v>
      </c>
      <c r="DE79" s="31">
        <f t="shared" si="283"/>
        <v>0</v>
      </c>
      <c r="DF79" s="31">
        <f t="shared" si="284"/>
        <v>0</v>
      </c>
      <c r="DG79" s="31">
        <f t="shared" si="285"/>
        <v>0</v>
      </c>
      <c r="DH79" s="31">
        <f t="shared" si="286"/>
        <v>0</v>
      </c>
      <c r="DI79" s="31">
        <f t="shared" si="287"/>
        <v>0</v>
      </c>
      <c r="DJ79" s="31">
        <f t="shared" si="288"/>
        <v>0</v>
      </c>
      <c r="DK79" s="31">
        <f t="shared" si="289"/>
        <v>0</v>
      </c>
      <c r="DL79" s="31">
        <f t="shared" si="290"/>
        <v>0</v>
      </c>
      <c r="DM79" s="31">
        <f t="shared" si="291"/>
        <v>0</v>
      </c>
      <c r="DN79" s="31">
        <f t="shared" si="292"/>
        <v>0</v>
      </c>
      <c r="DO79" s="31">
        <f t="shared" si="293"/>
        <v>0</v>
      </c>
      <c r="DP79" s="31">
        <f t="shared" si="294"/>
        <v>0</v>
      </c>
      <c r="DQ79" s="31">
        <f t="shared" si="295"/>
        <v>0</v>
      </c>
      <c r="DR79" s="31">
        <f t="shared" si="296"/>
        <v>0</v>
      </c>
      <c r="DS79" s="31">
        <f t="shared" si="297"/>
        <v>0</v>
      </c>
      <c r="DT79" s="31">
        <f t="shared" si="298"/>
        <v>0</v>
      </c>
      <c r="DU79" s="31">
        <f t="shared" si="299"/>
        <v>0</v>
      </c>
      <c r="DV79" s="31">
        <f t="shared" si="300"/>
        <v>0</v>
      </c>
      <c r="DW79" s="31">
        <f t="shared" si="301"/>
        <v>0</v>
      </c>
      <c r="DX79" s="31">
        <f t="shared" si="302"/>
        <v>0</v>
      </c>
      <c r="DY79" s="31">
        <f t="shared" si="303"/>
        <v>0</v>
      </c>
      <c r="DZ79" s="31">
        <f t="shared" si="304"/>
        <v>0</v>
      </c>
      <c r="EA79" s="31">
        <f t="shared" si="305"/>
        <v>0</v>
      </c>
      <c r="EB79" s="31">
        <f t="shared" si="306"/>
        <v>0</v>
      </c>
      <c r="EC79" s="31">
        <f t="shared" si="307"/>
        <v>0</v>
      </c>
      <c r="ED79" s="31">
        <f t="shared" si="308"/>
        <v>0</v>
      </c>
      <c r="EE79" s="31">
        <f t="shared" si="309"/>
        <v>0</v>
      </c>
      <c r="EF79" s="31">
        <f t="shared" si="310"/>
        <v>0</v>
      </c>
      <c r="EG79" s="31">
        <f t="shared" si="311"/>
        <v>0</v>
      </c>
      <c r="EH79" s="31">
        <f t="shared" si="312"/>
        <v>0</v>
      </c>
      <c r="EI79" s="31">
        <f t="shared" si="313"/>
        <v>0</v>
      </c>
      <c r="EJ79" s="31">
        <f t="shared" si="314"/>
        <v>0</v>
      </c>
      <c r="EK79" s="31">
        <f t="shared" si="315"/>
        <v>0</v>
      </c>
      <c r="EL79" s="31">
        <f t="shared" si="316"/>
        <v>0</v>
      </c>
      <c r="EM79" s="31">
        <f t="shared" si="317"/>
        <v>0</v>
      </c>
      <c r="EN79" s="31">
        <f t="shared" si="318"/>
        <v>0</v>
      </c>
      <c r="EO79" s="31">
        <f t="shared" si="319"/>
        <v>0</v>
      </c>
      <c r="EP79" s="31">
        <f t="shared" si="320"/>
        <v>0</v>
      </c>
      <c r="EQ79" s="31">
        <f t="shared" si="321"/>
        <v>0</v>
      </c>
      <c r="ER79" s="31">
        <f t="shared" si="322"/>
        <v>0</v>
      </c>
      <c r="ES79" s="109">
        <f t="shared" si="323"/>
        <v>0</v>
      </c>
      <c r="ET79" s="14"/>
      <c r="EU79" s="30">
        <f t="shared" si="324"/>
        <v>0</v>
      </c>
      <c r="EV79" s="31">
        <f t="shared" ca="1" si="325"/>
        <v>0</v>
      </c>
      <c r="EW79" s="31">
        <f t="shared" ca="1" si="326"/>
        <v>0</v>
      </c>
      <c r="EX79" s="31">
        <f t="shared" ca="1" si="327"/>
        <v>0</v>
      </c>
      <c r="EY79" s="31">
        <f t="shared" ca="1" si="328"/>
        <v>0</v>
      </c>
      <c r="EZ79" s="31">
        <f t="shared" ca="1" si="329"/>
        <v>0</v>
      </c>
      <c r="FA79" s="31">
        <f t="shared" ca="1" si="330"/>
        <v>0</v>
      </c>
      <c r="FB79" s="31">
        <f t="shared" ca="1" si="331"/>
        <v>0</v>
      </c>
      <c r="FC79" s="31">
        <f t="shared" ca="1" si="332"/>
        <v>0</v>
      </c>
      <c r="FD79" s="31">
        <f t="shared" ca="1" si="333"/>
        <v>0</v>
      </c>
      <c r="FE79" s="31">
        <f t="shared" ca="1" si="334"/>
        <v>0</v>
      </c>
      <c r="FF79" s="31">
        <f t="shared" ca="1" si="335"/>
        <v>0</v>
      </c>
      <c r="FG79" s="31">
        <f t="shared" ca="1" si="336"/>
        <v>0</v>
      </c>
      <c r="FH79" s="31">
        <f t="shared" ca="1" si="337"/>
        <v>0</v>
      </c>
      <c r="FI79" s="31">
        <f t="shared" ca="1" si="338"/>
        <v>0</v>
      </c>
      <c r="FJ79" s="31">
        <f t="shared" ca="1" si="339"/>
        <v>0</v>
      </c>
      <c r="FK79" s="31">
        <f t="shared" ca="1" si="340"/>
        <v>0</v>
      </c>
      <c r="FL79" s="31">
        <f t="shared" ca="1" si="341"/>
        <v>0</v>
      </c>
      <c r="FM79" s="31">
        <f t="shared" ca="1" si="342"/>
        <v>0</v>
      </c>
      <c r="FN79" s="31">
        <f t="shared" ca="1" si="343"/>
        <v>0</v>
      </c>
      <c r="FO79" s="31">
        <f t="shared" ca="1" si="344"/>
        <v>0</v>
      </c>
      <c r="FP79" s="31">
        <f t="shared" ca="1" si="345"/>
        <v>0</v>
      </c>
      <c r="FQ79" s="31">
        <f t="shared" ca="1" si="346"/>
        <v>0</v>
      </c>
      <c r="FR79" s="31">
        <f t="shared" ca="1" si="347"/>
        <v>0</v>
      </c>
      <c r="FS79" s="31">
        <f t="shared" ca="1" si="348"/>
        <v>0</v>
      </c>
      <c r="FT79" s="31">
        <f t="shared" ca="1" si="349"/>
        <v>0</v>
      </c>
      <c r="FU79" s="31">
        <f t="shared" ca="1" si="350"/>
        <v>0</v>
      </c>
      <c r="FV79" s="31">
        <f t="shared" ca="1" si="351"/>
        <v>0</v>
      </c>
      <c r="FW79" s="31">
        <f t="shared" ca="1" si="352"/>
        <v>0</v>
      </c>
      <c r="FX79" s="31">
        <f t="shared" ca="1" si="353"/>
        <v>0</v>
      </c>
      <c r="FY79" s="31">
        <f t="shared" ca="1" si="354"/>
        <v>0</v>
      </c>
      <c r="FZ79" s="31">
        <f t="shared" ca="1" si="355"/>
        <v>0</v>
      </c>
      <c r="GA79" s="31">
        <f t="shared" ca="1" si="356"/>
        <v>0</v>
      </c>
      <c r="GB79" s="31">
        <f t="shared" ca="1" si="357"/>
        <v>0</v>
      </c>
      <c r="GC79" s="31">
        <f t="shared" ca="1" si="358"/>
        <v>0</v>
      </c>
      <c r="GD79" s="31">
        <f t="shared" ca="1" si="359"/>
        <v>0</v>
      </c>
      <c r="GE79" s="31">
        <f t="shared" ca="1" si="360"/>
        <v>0</v>
      </c>
      <c r="GF79" s="31">
        <f t="shared" ca="1" si="361"/>
        <v>0</v>
      </c>
      <c r="GG79" s="31">
        <f t="shared" ca="1" si="362"/>
        <v>0</v>
      </c>
      <c r="GH79" s="31">
        <f t="shared" ca="1" si="363"/>
        <v>0</v>
      </c>
      <c r="GI79" s="31">
        <f t="shared" ca="1" si="364"/>
        <v>0</v>
      </c>
      <c r="GJ79" s="109">
        <f t="shared" ca="1" si="365"/>
        <v>0</v>
      </c>
      <c r="GK79" s="14"/>
      <c r="GL79" s="14"/>
      <c r="GM79" s="14"/>
      <c r="GN79" s="14"/>
      <c r="GO79" s="14"/>
      <c r="GP79" s="14"/>
      <c r="GQ79" s="14"/>
      <c r="GR79" s="14"/>
      <c r="GS79" s="14"/>
    </row>
    <row r="80" spans="1:201" ht="12.75" customHeight="1" x14ac:dyDescent="0.2">
      <c r="A80" s="164"/>
      <c r="B80" s="121"/>
      <c r="C80" s="122"/>
      <c r="D80" s="6"/>
      <c r="E80" s="278"/>
      <c r="F80" s="278"/>
      <c r="G80" s="116"/>
      <c r="H80" s="6"/>
      <c r="I80" s="6"/>
      <c r="J80" s="6"/>
      <c r="K80" s="261"/>
      <c r="L80" s="164"/>
      <c r="M80" s="164"/>
      <c r="N80" s="6"/>
      <c r="O80" s="6"/>
      <c r="P80" s="6"/>
      <c r="Q80" s="6"/>
      <c r="R80" s="6"/>
      <c r="S80" s="161"/>
      <c r="T80" s="6"/>
      <c r="U80" s="6"/>
      <c r="V80" s="6"/>
      <c r="W80" s="261"/>
      <c r="X80" s="6"/>
      <c r="Y80" s="261"/>
      <c r="Z80" s="214"/>
      <c r="AA80" s="6"/>
      <c r="AB80" s="214"/>
      <c r="AC80" s="238"/>
      <c r="AD80" s="238"/>
      <c r="AE80" s="161"/>
      <c r="AF80" s="6"/>
      <c r="AG80" s="6"/>
      <c r="AH80" s="6"/>
      <c r="AI80" s="261"/>
      <c r="AJ80" s="6"/>
      <c r="AK80" s="261"/>
      <c r="AL80" s="214"/>
      <c r="AM80" s="6"/>
      <c r="AN80" s="214"/>
      <c r="AO80" s="238"/>
      <c r="AP80" s="238"/>
      <c r="AQ80" s="17"/>
      <c r="AR80" s="235"/>
      <c r="AS80" s="221" t="s">
        <v>55</v>
      </c>
      <c r="AT80" s="54"/>
      <c r="AU80" s="254"/>
      <c r="AV80" s="259"/>
      <c r="AW80" s="38">
        <f t="shared" si="14"/>
        <v>0</v>
      </c>
      <c r="AX80" s="39">
        <f t="shared" si="15"/>
        <v>0</v>
      </c>
      <c r="AY80" s="224" t="s">
        <v>56</v>
      </c>
      <c r="AZ80" s="54"/>
      <c r="BA80" s="64"/>
      <c r="BB80" s="48"/>
      <c r="BC80" s="25">
        <f t="shared" si="16"/>
        <v>0</v>
      </c>
      <c r="BD80" s="40">
        <f t="shared" si="17"/>
        <v>0</v>
      </c>
      <c r="BE80" s="27" t="s">
        <v>57</v>
      </c>
      <c r="BF80" s="54"/>
      <c r="BG80" s="48"/>
      <c r="BH80" s="28">
        <f t="shared" si="18"/>
        <v>0</v>
      </c>
      <c r="BI80" s="29">
        <f t="shared" si="19"/>
        <v>0</v>
      </c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17"/>
      <c r="DD80" s="30">
        <f t="shared" si="282"/>
        <v>0</v>
      </c>
      <c r="DE80" s="31">
        <f t="shared" si="283"/>
        <v>0</v>
      </c>
      <c r="DF80" s="31">
        <f t="shared" si="284"/>
        <v>0</v>
      </c>
      <c r="DG80" s="31">
        <f t="shared" si="285"/>
        <v>0</v>
      </c>
      <c r="DH80" s="31">
        <f t="shared" si="286"/>
        <v>0</v>
      </c>
      <c r="DI80" s="31">
        <f t="shared" si="287"/>
        <v>0</v>
      </c>
      <c r="DJ80" s="31">
        <f t="shared" si="288"/>
        <v>0</v>
      </c>
      <c r="DK80" s="31">
        <f t="shared" si="289"/>
        <v>0</v>
      </c>
      <c r="DL80" s="31">
        <f t="shared" si="290"/>
        <v>0</v>
      </c>
      <c r="DM80" s="31">
        <f t="shared" si="291"/>
        <v>0</v>
      </c>
      <c r="DN80" s="31">
        <f t="shared" si="292"/>
        <v>0</v>
      </c>
      <c r="DO80" s="31">
        <f t="shared" si="293"/>
        <v>0</v>
      </c>
      <c r="DP80" s="31">
        <f t="shared" si="294"/>
        <v>0</v>
      </c>
      <c r="DQ80" s="31">
        <f t="shared" si="295"/>
        <v>0</v>
      </c>
      <c r="DR80" s="31">
        <f t="shared" si="296"/>
        <v>0</v>
      </c>
      <c r="DS80" s="31">
        <f t="shared" si="297"/>
        <v>0</v>
      </c>
      <c r="DT80" s="31">
        <f t="shared" si="298"/>
        <v>0</v>
      </c>
      <c r="DU80" s="31">
        <f t="shared" si="299"/>
        <v>0</v>
      </c>
      <c r="DV80" s="31">
        <f t="shared" si="300"/>
        <v>0</v>
      </c>
      <c r="DW80" s="31">
        <f t="shared" si="301"/>
        <v>0</v>
      </c>
      <c r="DX80" s="31">
        <f t="shared" si="302"/>
        <v>0</v>
      </c>
      <c r="DY80" s="31">
        <f t="shared" si="303"/>
        <v>0</v>
      </c>
      <c r="DZ80" s="31">
        <f t="shared" si="304"/>
        <v>0</v>
      </c>
      <c r="EA80" s="31">
        <f t="shared" si="305"/>
        <v>0</v>
      </c>
      <c r="EB80" s="31">
        <f t="shared" si="306"/>
        <v>0</v>
      </c>
      <c r="EC80" s="31">
        <f t="shared" si="307"/>
        <v>0</v>
      </c>
      <c r="ED80" s="31">
        <f t="shared" si="308"/>
        <v>0</v>
      </c>
      <c r="EE80" s="31">
        <f t="shared" si="309"/>
        <v>0</v>
      </c>
      <c r="EF80" s="31">
        <f t="shared" si="310"/>
        <v>0</v>
      </c>
      <c r="EG80" s="31">
        <f t="shared" si="311"/>
        <v>0</v>
      </c>
      <c r="EH80" s="31">
        <f t="shared" si="312"/>
        <v>0</v>
      </c>
      <c r="EI80" s="31">
        <f t="shared" si="313"/>
        <v>0</v>
      </c>
      <c r="EJ80" s="31">
        <f t="shared" si="314"/>
        <v>0</v>
      </c>
      <c r="EK80" s="31">
        <f t="shared" si="315"/>
        <v>0</v>
      </c>
      <c r="EL80" s="31">
        <f t="shared" si="316"/>
        <v>0</v>
      </c>
      <c r="EM80" s="31">
        <f t="shared" si="317"/>
        <v>0</v>
      </c>
      <c r="EN80" s="31">
        <f t="shared" si="318"/>
        <v>0</v>
      </c>
      <c r="EO80" s="31">
        <f t="shared" si="319"/>
        <v>0</v>
      </c>
      <c r="EP80" s="31">
        <f t="shared" si="320"/>
        <v>0</v>
      </c>
      <c r="EQ80" s="31">
        <f t="shared" si="321"/>
        <v>0</v>
      </c>
      <c r="ER80" s="31">
        <f t="shared" si="322"/>
        <v>0</v>
      </c>
      <c r="ES80" s="109">
        <f t="shared" si="323"/>
        <v>0</v>
      </c>
      <c r="ET80" s="14"/>
      <c r="EU80" s="30">
        <f t="shared" si="324"/>
        <v>0</v>
      </c>
      <c r="EV80" s="31">
        <f t="shared" ca="1" si="325"/>
        <v>0</v>
      </c>
      <c r="EW80" s="31">
        <f t="shared" ca="1" si="326"/>
        <v>0</v>
      </c>
      <c r="EX80" s="31">
        <f t="shared" ca="1" si="327"/>
        <v>0</v>
      </c>
      <c r="EY80" s="31">
        <f t="shared" ca="1" si="328"/>
        <v>0</v>
      </c>
      <c r="EZ80" s="31">
        <f t="shared" ca="1" si="329"/>
        <v>0</v>
      </c>
      <c r="FA80" s="31">
        <f t="shared" ca="1" si="330"/>
        <v>0</v>
      </c>
      <c r="FB80" s="31">
        <f t="shared" ca="1" si="331"/>
        <v>0</v>
      </c>
      <c r="FC80" s="31">
        <f t="shared" ca="1" si="332"/>
        <v>0</v>
      </c>
      <c r="FD80" s="31">
        <f t="shared" ca="1" si="333"/>
        <v>0</v>
      </c>
      <c r="FE80" s="31">
        <f t="shared" ca="1" si="334"/>
        <v>0</v>
      </c>
      <c r="FF80" s="31">
        <f t="shared" ca="1" si="335"/>
        <v>0</v>
      </c>
      <c r="FG80" s="31">
        <f t="shared" ca="1" si="336"/>
        <v>0</v>
      </c>
      <c r="FH80" s="31">
        <f t="shared" ca="1" si="337"/>
        <v>0</v>
      </c>
      <c r="FI80" s="31">
        <f t="shared" ca="1" si="338"/>
        <v>0</v>
      </c>
      <c r="FJ80" s="31">
        <f t="shared" ca="1" si="339"/>
        <v>0</v>
      </c>
      <c r="FK80" s="31">
        <f t="shared" ca="1" si="340"/>
        <v>0</v>
      </c>
      <c r="FL80" s="31">
        <f t="shared" ca="1" si="341"/>
        <v>0</v>
      </c>
      <c r="FM80" s="31">
        <f t="shared" ca="1" si="342"/>
        <v>0</v>
      </c>
      <c r="FN80" s="31">
        <f t="shared" ca="1" si="343"/>
        <v>0</v>
      </c>
      <c r="FO80" s="31">
        <f t="shared" ca="1" si="344"/>
        <v>0</v>
      </c>
      <c r="FP80" s="31">
        <f t="shared" ca="1" si="345"/>
        <v>0</v>
      </c>
      <c r="FQ80" s="31">
        <f t="shared" ca="1" si="346"/>
        <v>0</v>
      </c>
      <c r="FR80" s="31">
        <f t="shared" ca="1" si="347"/>
        <v>0</v>
      </c>
      <c r="FS80" s="31">
        <f t="shared" ca="1" si="348"/>
        <v>0</v>
      </c>
      <c r="FT80" s="31">
        <f t="shared" ca="1" si="349"/>
        <v>0</v>
      </c>
      <c r="FU80" s="31">
        <f t="shared" ca="1" si="350"/>
        <v>0</v>
      </c>
      <c r="FV80" s="31">
        <f t="shared" ca="1" si="351"/>
        <v>0</v>
      </c>
      <c r="FW80" s="31">
        <f t="shared" ca="1" si="352"/>
        <v>0</v>
      </c>
      <c r="FX80" s="31">
        <f t="shared" ca="1" si="353"/>
        <v>0</v>
      </c>
      <c r="FY80" s="31">
        <f t="shared" ca="1" si="354"/>
        <v>0</v>
      </c>
      <c r="FZ80" s="31">
        <f t="shared" ca="1" si="355"/>
        <v>0</v>
      </c>
      <c r="GA80" s="31">
        <f t="shared" ca="1" si="356"/>
        <v>0</v>
      </c>
      <c r="GB80" s="31">
        <f t="shared" ca="1" si="357"/>
        <v>0</v>
      </c>
      <c r="GC80" s="31">
        <f t="shared" ca="1" si="358"/>
        <v>0</v>
      </c>
      <c r="GD80" s="31">
        <f t="shared" ca="1" si="359"/>
        <v>0</v>
      </c>
      <c r="GE80" s="31">
        <f t="shared" ca="1" si="360"/>
        <v>0</v>
      </c>
      <c r="GF80" s="31">
        <f t="shared" ca="1" si="361"/>
        <v>0</v>
      </c>
      <c r="GG80" s="31">
        <f t="shared" ca="1" si="362"/>
        <v>0</v>
      </c>
      <c r="GH80" s="31">
        <f t="shared" ca="1" si="363"/>
        <v>0</v>
      </c>
      <c r="GI80" s="31">
        <f t="shared" ca="1" si="364"/>
        <v>0</v>
      </c>
      <c r="GJ80" s="109">
        <f t="shared" ca="1" si="365"/>
        <v>0</v>
      </c>
      <c r="GK80" s="14"/>
      <c r="GL80" s="14"/>
      <c r="GM80" s="14"/>
      <c r="GN80" s="14"/>
      <c r="GO80" s="14"/>
      <c r="GP80" s="14"/>
      <c r="GQ80" s="14"/>
      <c r="GR80" s="14"/>
      <c r="GS80" s="14"/>
    </row>
    <row r="81" spans="1:201" ht="12.75" customHeight="1" x14ac:dyDescent="0.2">
      <c r="A81" s="165"/>
      <c r="B81" s="123"/>
      <c r="C81" s="115"/>
      <c r="D81" s="6"/>
      <c r="E81" s="278"/>
      <c r="F81" s="278"/>
      <c r="G81" s="116"/>
      <c r="H81" s="6"/>
      <c r="I81" s="6"/>
      <c r="J81" s="6"/>
      <c r="K81" s="261"/>
      <c r="L81" s="164"/>
      <c r="M81" s="164"/>
      <c r="N81" s="6"/>
      <c r="O81" s="6"/>
      <c r="P81" s="6"/>
      <c r="Q81" s="6"/>
      <c r="R81" s="6"/>
      <c r="S81" s="161"/>
      <c r="T81" s="6"/>
      <c r="U81" s="6"/>
      <c r="V81" s="6"/>
      <c r="W81" s="261"/>
      <c r="X81" s="6"/>
      <c r="Y81" s="261"/>
      <c r="Z81" s="214"/>
      <c r="AA81" s="6"/>
      <c r="AB81" s="214"/>
      <c r="AC81" s="238"/>
      <c r="AD81" s="238"/>
      <c r="AE81" s="161"/>
      <c r="AF81" s="6"/>
      <c r="AG81" s="6"/>
      <c r="AH81" s="6"/>
      <c r="AI81" s="261"/>
      <c r="AJ81" s="6"/>
      <c r="AK81" s="261"/>
      <c r="AL81" s="214"/>
      <c r="AM81" s="6"/>
      <c r="AN81" s="214"/>
      <c r="AO81" s="238"/>
      <c r="AP81" s="238"/>
      <c r="AQ81" s="17"/>
      <c r="AR81" s="235"/>
      <c r="AS81" s="221" t="s">
        <v>55</v>
      </c>
      <c r="AT81" s="54"/>
      <c r="AU81" s="254"/>
      <c r="AV81" s="259"/>
      <c r="AW81" s="38">
        <f t="shared" si="14"/>
        <v>0</v>
      </c>
      <c r="AX81" s="39">
        <f t="shared" si="15"/>
        <v>0</v>
      </c>
      <c r="AY81" s="224" t="s">
        <v>56</v>
      </c>
      <c r="AZ81" s="54"/>
      <c r="BA81" s="64"/>
      <c r="BB81" s="48"/>
      <c r="BC81" s="25">
        <f t="shared" si="16"/>
        <v>0</v>
      </c>
      <c r="BD81" s="40">
        <f t="shared" si="17"/>
        <v>0</v>
      </c>
      <c r="BE81" s="27" t="s">
        <v>57</v>
      </c>
      <c r="BF81" s="54"/>
      <c r="BG81" s="48"/>
      <c r="BH81" s="28">
        <f t="shared" si="18"/>
        <v>0</v>
      </c>
      <c r="BI81" s="29">
        <f t="shared" si="19"/>
        <v>0</v>
      </c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17"/>
      <c r="DD81" s="30">
        <f t="shared" si="282"/>
        <v>0</v>
      </c>
      <c r="DE81" s="31">
        <f t="shared" si="283"/>
        <v>0</v>
      </c>
      <c r="DF81" s="31">
        <f t="shared" si="284"/>
        <v>0</v>
      </c>
      <c r="DG81" s="31">
        <f t="shared" si="285"/>
        <v>0</v>
      </c>
      <c r="DH81" s="31">
        <f t="shared" si="286"/>
        <v>0</v>
      </c>
      <c r="DI81" s="31">
        <f t="shared" si="287"/>
        <v>0</v>
      </c>
      <c r="DJ81" s="31">
        <f t="shared" si="288"/>
        <v>0</v>
      </c>
      <c r="DK81" s="31">
        <f t="shared" si="289"/>
        <v>0</v>
      </c>
      <c r="DL81" s="31">
        <f t="shared" si="290"/>
        <v>0</v>
      </c>
      <c r="DM81" s="31">
        <f t="shared" si="291"/>
        <v>0</v>
      </c>
      <c r="DN81" s="31">
        <f t="shared" si="292"/>
        <v>0</v>
      </c>
      <c r="DO81" s="31">
        <f t="shared" si="293"/>
        <v>0</v>
      </c>
      <c r="DP81" s="31">
        <f t="shared" si="294"/>
        <v>0</v>
      </c>
      <c r="DQ81" s="31">
        <f t="shared" si="295"/>
        <v>0</v>
      </c>
      <c r="DR81" s="31">
        <f t="shared" si="296"/>
        <v>0</v>
      </c>
      <c r="DS81" s="31">
        <f t="shared" si="297"/>
        <v>0</v>
      </c>
      <c r="DT81" s="31">
        <f t="shared" si="298"/>
        <v>0</v>
      </c>
      <c r="DU81" s="31">
        <f t="shared" si="299"/>
        <v>0</v>
      </c>
      <c r="DV81" s="31">
        <f t="shared" si="300"/>
        <v>0</v>
      </c>
      <c r="DW81" s="31">
        <f t="shared" si="301"/>
        <v>0</v>
      </c>
      <c r="DX81" s="31">
        <f t="shared" si="302"/>
        <v>0</v>
      </c>
      <c r="DY81" s="31">
        <f t="shared" si="303"/>
        <v>0</v>
      </c>
      <c r="DZ81" s="31">
        <f t="shared" si="304"/>
        <v>0</v>
      </c>
      <c r="EA81" s="31">
        <f t="shared" si="305"/>
        <v>0</v>
      </c>
      <c r="EB81" s="31">
        <f t="shared" si="306"/>
        <v>0</v>
      </c>
      <c r="EC81" s="31">
        <f t="shared" si="307"/>
        <v>0</v>
      </c>
      <c r="ED81" s="31">
        <f t="shared" si="308"/>
        <v>0</v>
      </c>
      <c r="EE81" s="31">
        <f t="shared" si="309"/>
        <v>0</v>
      </c>
      <c r="EF81" s="31">
        <f t="shared" si="310"/>
        <v>0</v>
      </c>
      <c r="EG81" s="31">
        <f t="shared" si="311"/>
        <v>0</v>
      </c>
      <c r="EH81" s="31">
        <f t="shared" si="312"/>
        <v>0</v>
      </c>
      <c r="EI81" s="31">
        <f t="shared" si="313"/>
        <v>0</v>
      </c>
      <c r="EJ81" s="31">
        <f t="shared" si="314"/>
        <v>0</v>
      </c>
      <c r="EK81" s="31">
        <f t="shared" si="315"/>
        <v>0</v>
      </c>
      <c r="EL81" s="31">
        <f t="shared" si="316"/>
        <v>0</v>
      </c>
      <c r="EM81" s="31">
        <f t="shared" si="317"/>
        <v>0</v>
      </c>
      <c r="EN81" s="31">
        <f t="shared" si="318"/>
        <v>0</v>
      </c>
      <c r="EO81" s="31">
        <f t="shared" si="319"/>
        <v>0</v>
      </c>
      <c r="EP81" s="31">
        <f t="shared" si="320"/>
        <v>0</v>
      </c>
      <c r="EQ81" s="31">
        <f t="shared" si="321"/>
        <v>0</v>
      </c>
      <c r="ER81" s="31">
        <f t="shared" si="322"/>
        <v>0</v>
      </c>
      <c r="ES81" s="109">
        <f t="shared" si="323"/>
        <v>0</v>
      </c>
      <c r="ET81" s="14"/>
      <c r="EU81" s="30">
        <f t="shared" si="324"/>
        <v>0</v>
      </c>
      <c r="EV81" s="31">
        <f t="shared" ca="1" si="325"/>
        <v>0</v>
      </c>
      <c r="EW81" s="31">
        <f t="shared" ca="1" si="326"/>
        <v>0</v>
      </c>
      <c r="EX81" s="31">
        <f t="shared" ca="1" si="327"/>
        <v>0</v>
      </c>
      <c r="EY81" s="31">
        <f t="shared" ca="1" si="328"/>
        <v>0</v>
      </c>
      <c r="EZ81" s="31">
        <f t="shared" ca="1" si="329"/>
        <v>0</v>
      </c>
      <c r="FA81" s="31">
        <f t="shared" ca="1" si="330"/>
        <v>0</v>
      </c>
      <c r="FB81" s="31">
        <f t="shared" ca="1" si="331"/>
        <v>0</v>
      </c>
      <c r="FC81" s="31">
        <f t="shared" ca="1" si="332"/>
        <v>0</v>
      </c>
      <c r="FD81" s="31">
        <f t="shared" ca="1" si="333"/>
        <v>0</v>
      </c>
      <c r="FE81" s="31">
        <f t="shared" ca="1" si="334"/>
        <v>0</v>
      </c>
      <c r="FF81" s="31">
        <f t="shared" ca="1" si="335"/>
        <v>0</v>
      </c>
      <c r="FG81" s="31">
        <f t="shared" ca="1" si="336"/>
        <v>0</v>
      </c>
      <c r="FH81" s="31">
        <f t="shared" ca="1" si="337"/>
        <v>0</v>
      </c>
      <c r="FI81" s="31">
        <f t="shared" ca="1" si="338"/>
        <v>0</v>
      </c>
      <c r="FJ81" s="31">
        <f t="shared" ca="1" si="339"/>
        <v>0</v>
      </c>
      <c r="FK81" s="31">
        <f t="shared" ca="1" si="340"/>
        <v>0</v>
      </c>
      <c r="FL81" s="31">
        <f t="shared" ca="1" si="341"/>
        <v>0</v>
      </c>
      <c r="FM81" s="31">
        <f t="shared" ca="1" si="342"/>
        <v>0</v>
      </c>
      <c r="FN81" s="31">
        <f t="shared" ca="1" si="343"/>
        <v>0</v>
      </c>
      <c r="FO81" s="31">
        <f t="shared" ca="1" si="344"/>
        <v>0</v>
      </c>
      <c r="FP81" s="31">
        <f t="shared" ca="1" si="345"/>
        <v>0</v>
      </c>
      <c r="FQ81" s="31">
        <f t="shared" ca="1" si="346"/>
        <v>0</v>
      </c>
      <c r="FR81" s="31">
        <f t="shared" ca="1" si="347"/>
        <v>0</v>
      </c>
      <c r="FS81" s="31">
        <f t="shared" ca="1" si="348"/>
        <v>0</v>
      </c>
      <c r="FT81" s="31">
        <f t="shared" ca="1" si="349"/>
        <v>0</v>
      </c>
      <c r="FU81" s="31">
        <f t="shared" ca="1" si="350"/>
        <v>0</v>
      </c>
      <c r="FV81" s="31">
        <f t="shared" ca="1" si="351"/>
        <v>0</v>
      </c>
      <c r="FW81" s="31">
        <f t="shared" ca="1" si="352"/>
        <v>0</v>
      </c>
      <c r="FX81" s="31">
        <f t="shared" ca="1" si="353"/>
        <v>0</v>
      </c>
      <c r="FY81" s="31">
        <f t="shared" ca="1" si="354"/>
        <v>0</v>
      </c>
      <c r="FZ81" s="31">
        <f t="shared" ca="1" si="355"/>
        <v>0</v>
      </c>
      <c r="GA81" s="31">
        <f t="shared" ca="1" si="356"/>
        <v>0</v>
      </c>
      <c r="GB81" s="31">
        <f t="shared" ca="1" si="357"/>
        <v>0</v>
      </c>
      <c r="GC81" s="31">
        <f t="shared" ca="1" si="358"/>
        <v>0</v>
      </c>
      <c r="GD81" s="31">
        <f t="shared" ca="1" si="359"/>
        <v>0</v>
      </c>
      <c r="GE81" s="31">
        <f t="shared" ca="1" si="360"/>
        <v>0</v>
      </c>
      <c r="GF81" s="31">
        <f t="shared" ca="1" si="361"/>
        <v>0</v>
      </c>
      <c r="GG81" s="31">
        <f t="shared" ca="1" si="362"/>
        <v>0</v>
      </c>
      <c r="GH81" s="31">
        <f t="shared" ca="1" si="363"/>
        <v>0</v>
      </c>
      <c r="GI81" s="31">
        <f t="shared" ca="1" si="364"/>
        <v>0</v>
      </c>
      <c r="GJ81" s="109">
        <f t="shared" ca="1" si="365"/>
        <v>0</v>
      </c>
      <c r="GK81" s="14"/>
      <c r="GL81" s="14"/>
      <c r="GM81" s="14"/>
      <c r="GN81" s="14"/>
      <c r="GO81" s="14"/>
      <c r="GP81" s="14"/>
      <c r="GQ81" s="14"/>
      <c r="GR81" s="14"/>
      <c r="GS81" s="14"/>
    </row>
    <row r="82" spans="1:201" ht="12.75" customHeight="1" x14ac:dyDescent="0.2">
      <c r="A82" s="165"/>
      <c r="B82" s="123"/>
      <c r="C82" s="115"/>
      <c r="D82" s="6"/>
      <c r="E82" s="278"/>
      <c r="F82" s="278"/>
      <c r="G82" s="116"/>
      <c r="H82" s="6"/>
      <c r="I82" s="6"/>
      <c r="J82" s="6"/>
      <c r="K82" s="261"/>
      <c r="L82" s="164"/>
      <c r="M82" s="164"/>
      <c r="N82" s="6"/>
      <c r="O82" s="6"/>
      <c r="P82" s="6"/>
      <c r="Q82" s="6"/>
      <c r="R82" s="6"/>
      <c r="S82" s="161"/>
      <c r="T82" s="6"/>
      <c r="U82" s="6"/>
      <c r="V82" s="6"/>
      <c r="W82" s="261"/>
      <c r="X82" s="6"/>
      <c r="Y82" s="261"/>
      <c r="Z82" s="214"/>
      <c r="AA82" s="6"/>
      <c r="AB82" s="214"/>
      <c r="AC82" s="238"/>
      <c r="AD82" s="238"/>
      <c r="AE82" s="161"/>
      <c r="AF82" s="6"/>
      <c r="AG82" s="6"/>
      <c r="AH82" s="6"/>
      <c r="AI82" s="261"/>
      <c r="AJ82" s="6"/>
      <c r="AK82" s="261"/>
      <c r="AL82" s="214"/>
      <c r="AM82" s="6"/>
      <c r="AN82" s="214"/>
      <c r="AO82" s="238"/>
      <c r="AP82" s="238"/>
      <c r="AQ82" s="17"/>
      <c r="AR82" s="235"/>
      <c r="AS82" s="221" t="s">
        <v>55</v>
      </c>
      <c r="AT82" s="54"/>
      <c r="AU82" s="254"/>
      <c r="AV82" s="259"/>
      <c r="AW82" s="38">
        <f t="shared" si="14"/>
        <v>0</v>
      </c>
      <c r="AX82" s="39">
        <f t="shared" si="15"/>
        <v>0</v>
      </c>
      <c r="AY82" s="224" t="s">
        <v>56</v>
      </c>
      <c r="AZ82" s="54"/>
      <c r="BA82" s="64"/>
      <c r="BB82" s="48"/>
      <c r="BC82" s="25">
        <f t="shared" si="16"/>
        <v>0</v>
      </c>
      <c r="BD82" s="40">
        <f t="shared" si="17"/>
        <v>0</v>
      </c>
      <c r="BE82" s="27" t="s">
        <v>57</v>
      </c>
      <c r="BF82" s="54"/>
      <c r="BG82" s="48"/>
      <c r="BH82" s="28">
        <f t="shared" si="18"/>
        <v>0</v>
      </c>
      <c r="BI82" s="29">
        <f t="shared" si="19"/>
        <v>0</v>
      </c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17"/>
      <c r="DD82" s="30">
        <f t="shared" si="282"/>
        <v>0</v>
      </c>
      <c r="DE82" s="31">
        <f t="shared" si="283"/>
        <v>0</v>
      </c>
      <c r="DF82" s="31">
        <f t="shared" si="284"/>
        <v>0</v>
      </c>
      <c r="DG82" s="31">
        <f t="shared" si="285"/>
        <v>0</v>
      </c>
      <c r="DH82" s="31">
        <f t="shared" si="286"/>
        <v>0</v>
      </c>
      <c r="DI82" s="31">
        <f t="shared" si="287"/>
        <v>0</v>
      </c>
      <c r="DJ82" s="31">
        <f t="shared" si="288"/>
        <v>0</v>
      </c>
      <c r="DK82" s="31">
        <f t="shared" si="289"/>
        <v>0</v>
      </c>
      <c r="DL82" s="31">
        <f t="shared" si="290"/>
        <v>0</v>
      </c>
      <c r="DM82" s="31">
        <f t="shared" si="291"/>
        <v>0</v>
      </c>
      <c r="DN82" s="31">
        <f t="shared" si="292"/>
        <v>0</v>
      </c>
      <c r="DO82" s="31">
        <f t="shared" si="293"/>
        <v>0</v>
      </c>
      <c r="DP82" s="31">
        <f t="shared" si="294"/>
        <v>0</v>
      </c>
      <c r="DQ82" s="31">
        <f t="shared" si="295"/>
        <v>0</v>
      </c>
      <c r="DR82" s="31">
        <f t="shared" si="296"/>
        <v>0</v>
      </c>
      <c r="DS82" s="31">
        <f t="shared" si="297"/>
        <v>0</v>
      </c>
      <c r="DT82" s="31">
        <f t="shared" si="298"/>
        <v>0</v>
      </c>
      <c r="DU82" s="31">
        <f t="shared" si="299"/>
        <v>0</v>
      </c>
      <c r="DV82" s="31">
        <f t="shared" si="300"/>
        <v>0</v>
      </c>
      <c r="DW82" s="31">
        <f t="shared" si="301"/>
        <v>0</v>
      </c>
      <c r="DX82" s="31">
        <f t="shared" si="302"/>
        <v>0</v>
      </c>
      <c r="DY82" s="31">
        <f t="shared" si="303"/>
        <v>0</v>
      </c>
      <c r="DZ82" s="31">
        <f t="shared" si="304"/>
        <v>0</v>
      </c>
      <c r="EA82" s="31">
        <f t="shared" si="305"/>
        <v>0</v>
      </c>
      <c r="EB82" s="31">
        <f t="shared" si="306"/>
        <v>0</v>
      </c>
      <c r="EC82" s="31">
        <f t="shared" si="307"/>
        <v>0</v>
      </c>
      <c r="ED82" s="31">
        <f t="shared" si="308"/>
        <v>0</v>
      </c>
      <c r="EE82" s="31">
        <f t="shared" si="309"/>
        <v>0</v>
      </c>
      <c r="EF82" s="31">
        <f t="shared" si="310"/>
        <v>0</v>
      </c>
      <c r="EG82" s="31">
        <f t="shared" si="311"/>
        <v>0</v>
      </c>
      <c r="EH82" s="31">
        <f t="shared" si="312"/>
        <v>0</v>
      </c>
      <c r="EI82" s="31">
        <f t="shared" si="313"/>
        <v>0</v>
      </c>
      <c r="EJ82" s="31">
        <f t="shared" si="314"/>
        <v>0</v>
      </c>
      <c r="EK82" s="31">
        <f t="shared" si="315"/>
        <v>0</v>
      </c>
      <c r="EL82" s="31">
        <f t="shared" si="316"/>
        <v>0</v>
      </c>
      <c r="EM82" s="31">
        <f t="shared" si="317"/>
        <v>0</v>
      </c>
      <c r="EN82" s="31">
        <f t="shared" si="318"/>
        <v>0</v>
      </c>
      <c r="EO82" s="31">
        <f t="shared" si="319"/>
        <v>0</v>
      </c>
      <c r="EP82" s="31">
        <f t="shared" si="320"/>
        <v>0</v>
      </c>
      <c r="EQ82" s="31">
        <f t="shared" si="321"/>
        <v>0</v>
      </c>
      <c r="ER82" s="31">
        <f t="shared" si="322"/>
        <v>0</v>
      </c>
      <c r="ES82" s="109">
        <f t="shared" si="323"/>
        <v>0</v>
      </c>
      <c r="ET82" s="14"/>
      <c r="EU82" s="30">
        <f t="shared" si="324"/>
        <v>0</v>
      </c>
      <c r="EV82" s="31">
        <f t="shared" ca="1" si="325"/>
        <v>0</v>
      </c>
      <c r="EW82" s="31">
        <f t="shared" ca="1" si="326"/>
        <v>0</v>
      </c>
      <c r="EX82" s="31">
        <f t="shared" ca="1" si="327"/>
        <v>0</v>
      </c>
      <c r="EY82" s="31">
        <f t="shared" ca="1" si="328"/>
        <v>0</v>
      </c>
      <c r="EZ82" s="31">
        <f t="shared" ca="1" si="329"/>
        <v>0</v>
      </c>
      <c r="FA82" s="31">
        <f t="shared" ca="1" si="330"/>
        <v>0</v>
      </c>
      <c r="FB82" s="31">
        <f t="shared" ca="1" si="331"/>
        <v>0</v>
      </c>
      <c r="FC82" s="31">
        <f t="shared" ca="1" si="332"/>
        <v>0</v>
      </c>
      <c r="FD82" s="31">
        <f t="shared" ca="1" si="333"/>
        <v>0</v>
      </c>
      <c r="FE82" s="31">
        <f t="shared" ca="1" si="334"/>
        <v>0</v>
      </c>
      <c r="FF82" s="31">
        <f t="shared" ca="1" si="335"/>
        <v>0</v>
      </c>
      <c r="FG82" s="31">
        <f t="shared" ca="1" si="336"/>
        <v>0</v>
      </c>
      <c r="FH82" s="31">
        <f t="shared" ca="1" si="337"/>
        <v>0</v>
      </c>
      <c r="FI82" s="31">
        <f t="shared" ca="1" si="338"/>
        <v>0</v>
      </c>
      <c r="FJ82" s="31">
        <f t="shared" ca="1" si="339"/>
        <v>0</v>
      </c>
      <c r="FK82" s="31">
        <f t="shared" ca="1" si="340"/>
        <v>0</v>
      </c>
      <c r="FL82" s="31">
        <f t="shared" ca="1" si="341"/>
        <v>0</v>
      </c>
      <c r="FM82" s="31">
        <f t="shared" ca="1" si="342"/>
        <v>0</v>
      </c>
      <c r="FN82" s="31">
        <f t="shared" ca="1" si="343"/>
        <v>0</v>
      </c>
      <c r="FO82" s="31">
        <f t="shared" ca="1" si="344"/>
        <v>0</v>
      </c>
      <c r="FP82" s="31">
        <f t="shared" ca="1" si="345"/>
        <v>0</v>
      </c>
      <c r="FQ82" s="31">
        <f t="shared" ca="1" si="346"/>
        <v>0</v>
      </c>
      <c r="FR82" s="31">
        <f t="shared" ca="1" si="347"/>
        <v>0</v>
      </c>
      <c r="FS82" s="31">
        <f t="shared" ca="1" si="348"/>
        <v>0</v>
      </c>
      <c r="FT82" s="31">
        <f t="shared" ca="1" si="349"/>
        <v>0</v>
      </c>
      <c r="FU82" s="31">
        <f t="shared" ca="1" si="350"/>
        <v>0</v>
      </c>
      <c r="FV82" s="31">
        <f t="shared" ca="1" si="351"/>
        <v>0</v>
      </c>
      <c r="FW82" s="31">
        <f t="shared" ca="1" si="352"/>
        <v>0</v>
      </c>
      <c r="FX82" s="31">
        <f t="shared" ca="1" si="353"/>
        <v>0</v>
      </c>
      <c r="FY82" s="31">
        <f t="shared" ca="1" si="354"/>
        <v>0</v>
      </c>
      <c r="FZ82" s="31">
        <f t="shared" ca="1" si="355"/>
        <v>0</v>
      </c>
      <c r="GA82" s="31">
        <f t="shared" ca="1" si="356"/>
        <v>0</v>
      </c>
      <c r="GB82" s="31">
        <f t="shared" ca="1" si="357"/>
        <v>0</v>
      </c>
      <c r="GC82" s="31">
        <f t="shared" ca="1" si="358"/>
        <v>0</v>
      </c>
      <c r="GD82" s="31">
        <f t="shared" ca="1" si="359"/>
        <v>0</v>
      </c>
      <c r="GE82" s="31">
        <f t="shared" ca="1" si="360"/>
        <v>0</v>
      </c>
      <c r="GF82" s="31">
        <f t="shared" ca="1" si="361"/>
        <v>0</v>
      </c>
      <c r="GG82" s="31">
        <f t="shared" ca="1" si="362"/>
        <v>0</v>
      </c>
      <c r="GH82" s="31">
        <f t="shared" ca="1" si="363"/>
        <v>0</v>
      </c>
      <c r="GI82" s="31">
        <f t="shared" ca="1" si="364"/>
        <v>0</v>
      </c>
      <c r="GJ82" s="109">
        <f t="shared" ca="1" si="365"/>
        <v>0</v>
      </c>
      <c r="GK82" s="14"/>
      <c r="GL82" s="14"/>
      <c r="GM82" s="14"/>
      <c r="GN82" s="14"/>
      <c r="GO82" s="14"/>
      <c r="GP82" s="14"/>
      <c r="GQ82" s="14"/>
      <c r="GR82" s="14"/>
      <c r="GS82" s="14"/>
    </row>
    <row r="83" spans="1:201" ht="12.75" customHeight="1" x14ac:dyDescent="0.2">
      <c r="A83" s="161"/>
      <c r="B83" s="11"/>
      <c r="C83" s="115"/>
      <c r="D83" s="6"/>
      <c r="E83" s="278"/>
      <c r="F83" s="278"/>
      <c r="G83" s="116"/>
      <c r="H83" s="6"/>
      <c r="I83" s="6"/>
      <c r="J83" s="6"/>
      <c r="K83" s="261"/>
      <c r="L83" s="164"/>
      <c r="M83" s="164"/>
      <c r="N83" s="6"/>
      <c r="O83" s="6"/>
      <c r="P83" s="6"/>
      <c r="Q83" s="6"/>
      <c r="R83" s="6"/>
      <c r="S83" s="161"/>
      <c r="T83" s="6"/>
      <c r="U83" s="6"/>
      <c r="V83" s="6"/>
      <c r="W83" s="261"/>
      <c r="X83" s="6"/>
      <c r="Y83" s="261"/>
      <c r="Z83" s="214"/>
      <c r="AA83" s="6"/>
      <c r="AB83" s="214"/>
      <c r="AC83" s="238"/>
      <c r="AD83" s="238"/>
      <c r="AE83" s="161"/>
      <c r="AF83" s="6"/>
      <c r="AG83" s="6"/>
      <c r="AH83" s="6"/>
      <c r="AI83" s="261"/>
      <c r="AJ83" s="6"/>
      <c r="AK83" s="261"/>
      <c r="AL83" s="214"/>
      <c r="AM83" s="6"/>
      <c r="AN83" s="214"/>
      <c r="AO83" s="238"/>
      <c r="AP83" s="238"/>
      <c r="AQ83" s="17"/>
      <c r="AR83" s="235"/>
      <c r="AS83" s="221" t="s">
        <v>55</v>
      </c>
      <c r="AT83" s="54"/>
      <c r="AU83" s="254"/>
      <c r="AV83" s="259"/>
      <c r="AW83" s="38">
        <f t="shared" si="14"/>
        <v>0</v>
      </c>
      <c r="AX83" s="39">
        <f t="shared" si="15"/>
        <v>0</v>
      </c>
      <c r="AY83" s="224" t="s">
        <v>56</v>
      </c>
      <c r="AZ83" s="54"/>
      <c r="BA83" s="64"/>
      <c r="BB83" s="48"/>
      <c r="BC83" s="25">
        <f t="shared" si="16"/>
        <v>0</v>
      </c>
      <c r="BD83" s="40">
        <f t="shared" si="17"/>
        <v>0</v>
      </c>
      <c r="BE83" s="27" t="s">
        <v>57</v>
      </c>
      <c r="BF83" s="54"/>
      <c r="BG83" s="48"/>
      <c r="BH83" s="28">
        <f t="shared" si="18"/>
        <v>0</v>
      </c>
      <c r="BI83" s="29">
        <f t="shared" si="19"/>
        <v>0</v>
      </c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17"/>
      <c r="DD83" s="30">
        <f t="shared" si="282"/>
        <v>0</v>
      </c>
      <c r="DE83" s="31">
        <f t="shared" si="283"/>
        <v>0</v>
      </c>
      <c r="DF83" s="31">
        <f t="shared" si="284"/>
        <v>0</v>
      </c>
      <c r="DG83" s="31">
        <f t="shared" si="285"/>
        <v>0</v>
      </c>
      <c r="DH83" s="31">
        <f t="shared" si="286"/>
        <v>0</v>
      </c>
      <c r="DI83" s="31">
        <f t="shared" si="287"/>
        <v>0</v>
      </c>
      <c r="DJ83" s="31">
        <f t="shared" si="288"/>
        <v>0</v>
      </c>
      <c r="DK83" s="31">
        <f t="shared" si="289"/>
        <v>0</v>
      </c>
      <c r="DL83" s="31">
        <f t="shared" si="290"/>
        <v>0</v>
      </c>
      <c r="DM83" s="31">
        <f t="shared" si="291"/>
        <v>0</v>
      </c>
      <c r="DN83" s="31">
        <f t="shared" si="292"/>
        <v>0</v>
      </c>
      <c r="DO83" s="31">
        <f t="shared" si="293"/>
        <v>0</v>
      </c>
      <c r="DP83" s="31">
        <f t="shared" si="294"/>
        <v>0</v>
      </c>
      <c r="DQ83" s="31">
        <f t="shared" si="295"/>
        <v>0</v>
      </c>
      <c r="DR83" s="31">
        <f t="shared" si="296"/>
        <v>0</v>
      </c>
      <c r="DS83" s="31">
        <f t="shared" si="297"/>
        <v>0</v>
      </c>
      <c r="DT83" s="31">
        <f t="shared" si="298"/>
        <v>0</v>
      </c>
      <c r="DU83" s="31">
        <f t="shared" si="299"/>
        <v>0</v>
      </c>
      <c r="DV83" s="31">
        <f t="shared" si="300"/>
        <v>0</v>
      </c>
      <c r="DW83" s="31">
        <f t="shared" si="301"/>
        <v>0</v>
      </c>
      <c r="DX83" s="31">
        <f t="shared" si="302"/>
        <v>0</v>
      </c>
      <c r="DY83" s="31">
        <f t="shared" si="303"/>
        <v>0</v>
      </c>
      <c r="DZ83" s="31">
        <f t="shared" si="304"/>
        <v>0</v>
      </c>
      <c r="EA83" s="31">
        <f t="shared" si="305"/>
        <v>0</v>
      </c>
      <c r="EB83" s="31">
        <f t="shared" si="306"/>
        <v>0</v>
      </c>
      <c r="EC83" s="31">
        <f t="shared" si="307"/>
        <v>0</v>
      </c>
      <c r="ED83" s="31">
        <f t="shared" si="308"/>
        <v>0</v>
      </c>
      <c r="EE83" s="31">
        <f t="shared" si="309"/>
        <v>0</v>
      </c>
      <c r="EF83" s="31">
        <f t="shared" si="310"/>
        <v>0</v>
      </c>
      <c r="EG83" s="31">
        <f t="shared" si="311"/>
        <v>0</v>
      </c>
      <c r="EH83" s="31">
        <f t="shared" si="312"/>
        <v>0</v>
      </c>
      <c r="EI83" s="31">
        <f t="shared" si="313"/>
        <v>0</v>
      </c>
      <c r="EJ83" s="31">
        <f t="shared" si="314"/>
        <v>0</v>
      </c>
      <c r="EK83" s="31">
        <f t="shared" si="315"/>
        <v>0</v>
      </c>
      <c r="EL83" s="31">
        <f t="shared" si="316"/>
        <v>0</v>
      </c>
      <c r="EM83" s="31">
        <f t="shared" si="317"/>
        <v>0</v>
      </c>
      <c r="EN83" s="31">
        <f t="shared" si="318"/>
        <v>0</v>
      </c>
      <c r="EO83" s="31">
        <f t="shared" si="319"/>
        <v>0</v>
      </c>
      <c r="EP83" s="31">
        <f t="shared" si="320"/>
        <v>0</v>
      </c>
      <c r="EQ83" s="31">
        <f t="shared" si="321"/>
        <v>0</v>
      </c>
      <c r="ER83" s="31">
        <f t="shared" si="322"/>
        <v>0</v>
      </c>
      <c r="ES83" s="109">
        <f t="shared" si="323"/>
        <v>0</v>
      </c>
      <c r="ET83" s="14"/>
      <c r="EU83" s="30">
        <f t="shared" si="324"/>
        <v>0</v>
      </c>
      <c r="EV83" s="31">
        <f t="shared" ca="1" si="325"/>
        <v>0</v>
      </c>
      <c r="EW83" s="31">
        <f t="shared" ca="1" si="326"/>
        <v>0</v>
      </c>
      <c r="EX83" s="31">
        <f t="shared" ca="1" si="327"/>
        <v>0</v>
      </c>
      <c r="EY83" s="31">
        <f t="shared" ca="1" si="328"/>
        <v>0</v>
      </c>
      <c r="EZ83" s="31">
        <f t="shared" ca="1" si="329"/>
        <v>0</v>
      </c>
      <c r="FA83" s="31">
        <f t="shared" ca="1" si="330"/>
        <v>0</v>
      </c>
      <c r="FB83" s="31">
        <f t="shared" ca="1" si="331"/>
        <v>0</v>
      </c>
      <c r="FC83" s="31">
        <f t="shared" ca="1" si="332"/>
        <v>0</v>
      </c>
      <c r="FD83" s="31">
        <f t="shared" ca="1" si="333"/>
        <v>0</v>
      </c>
      <c r="FE83" s="31">
        <f t="shared" ca="1" si="334"/>
        <v>0</v>
      </c>
      <c r="FF83" s="31">
        <f t="shared" ca="1" si="335"/>
        <v>0</v>
      </c>
      <c r="FG83" s="31">
        <f t="shared" ca="1" si="336"/>
        <v>0</v>
      </c>
      <c r="FH83" s="31">
        <f t="shared" ca="1" si="337"/>
        <v>0</v>
      </c>
      <c r="FI83" s="31">
        <f t="shared" ca="1" si="338"/>
        <v>0</v>
      </c>
      <c r="FJ83" s="31">
        <f t="shared" ca="1" si="339"/>
        <v>0</v>
      </c>
      <c r="FK83" s="31">
        <f t="shared" ca="1" si="340"/>
        <v>0</v>
      </c>
      <c r="FL83" s="31">
        <f t="shared" ca="1" si="341"/>
        <v>0</v>
      </c>
      <c r="FM83" s="31">
        <f t="shared" ca="1" si="342"/>
        <v>0</v>
      </c>
      <c r="FN83" s="31">
        <f t="shared" ca="1" si="343"/>
        <v>0</v>
      </c>
      <c r="FO83" s="31">
        <f t="shared" ca="1" si="344"/>
        <v>0</v>
      </c>
      <c r="FP83" s="31">
        <f t="shared" ca="1" si="345"/>
        <v>0</v>
      </c>
      <c r="FQ83" s="31">
        <f t="shared" ca="1" si="346"/>
        <v>0</v>
      </c>
      <c r="FR83" s="31">
        <f t="shared" ca="1" si="347"/>
        <v>0</v>
      </c>
      <c r="FS83" s="31">
        <f t="shared" ca="1" si="348"/>
        <v>0</v>
      </c>
      <c r="FT83" s="31">
        <f t="shared" ca="1" si="349"/>
        <v>0</v>
      </c>
      <c r="FU83" s="31">
        <f t="shared" ca="1" si="350"/>
        <v>0</v>
      </c>
      <c r="FV83" s="31">
        <f t="shared" ca="1" si="351"/>
        <v>0</v>
      </c>
      <c r="FW83" s="31">
        <f t="shared" ca="1" si="352"/>
        <v>0</v>
      </c>
      <c r="FX83" s="31">
        <f t="shared" ca="1" si="353"/>
        <v>0</v>
      </c>
      <c r="FY83" s="31">
        <f t="shared" ca="1" si="354"/>
        <v>0</v>
      </c>
      <c r="FZ83" s="31">
        <f t="shared" ca="1" si="355"/>
        <v>0</v>
      </c>
      <c r="GA83" s="31">
        <f t="shared" ca="1" si="356"/>
        <v>0</v>
      </c>
      <c r="GB83" s="31">
        <f t="shared" ca="1" si="357"/>
        <v>0</v>
      </c>
      <c r="GC83" s="31">
        <f t="shared" ca="1" si="358"/>
        <v>0</v>
      </c>
      <c r="GD83" s="31">
        <f t="shared" ca="1" si="359"/>
        <v>0</v>
      </c>
      <c r="GE83" s="31">
        <f t="shared" ca="1" si="360"/>
        <v>0</v>
      </c>
      <c r="GF83" s="31">
        <f t="shared" ca="1" si="361"/>
        <v>0</v>
      </c>
      <c r="GG83" s="31">
        <f t="shared" ca="1" si="362"/>
        <v>0</v>
      </c>
      <c r="GH83" s="31">
        <f t="shared" ca="1" si="363"/>
        <v>0</v>
      </c>
      <c r="GI83" s="31">
        <f t="shared" ca="1" si="364"/>
        <v>0</v>
      </c>
      <c r="GJ83" s="109">
        <f t="shared" ca="1" si="365"/>
        <v>0</v>
      </c>
      <c r="GK83" s="14"/>
      <c r="GL83" s="14"/>
      <c r="GM83" s="14"/>
      <c r="GN83" s="14"/>
      <c r="GO83" s="14"/>
      <c r="GP83" s="14"/>
      <c r="GQ83" s="14"/>
      <c r="GR83" s="14"/>
      <c r="GS83" s="14"/>
    </row>
    <row r="84" spans="1:201" ht="12.75" customHeight="1" x14ac:dyDescent="0.2">
      <c r="A84" s="166"/>
      <c r="B84" s="124"/>
      <c r="C84" s="125"/>
      <c r="D84" s="85"/>
      <c r="E84" s="279"/>
      <c r="F84" s="279"/>
      <c r="G84" s="116"/>
      <c r="H84" s="6"/>
      <c r="I84" s="6"/>
      <c r="J84" s="6"/>
      <c r="K84" s="261"/>
      <c r="L84" s="164"/>
      <c r="M84" s="164"/>
      <c r="N84" s="6"/>
      <c r="O84" s="6"/>
      <c r="P84" s="6"/>
      <c r="Q84" s="6"/>
      <c r="R84" s="6"/>
      <c r="S84" s="161"/>
      <c r="T84" s="6"/>
      <c r="U84" s="6"/>
      <c r="V84" s="6"/>
      <c r="W84" s="261"/>
      <c r="X84" s="6"/>
      <c r="Y84" s="261"/>
      <c r="Z84" s="214"/>
      <c r="AA84" s="6"/>
      <c r="AB84" s="214"/>
      <c r="AC84" s="238"/>
      <c r="AD84" s="238"/>
      <c r="AE84" s="161"/>
      <c r="AF84" s="6"/>
      <c r="AG84" s="6"/>
      <c r="AH84" s="6"/>
      <c r="AI84" s="261"/>
      <c r="AJ84" s="6"/>
      <c r="AK84" s="261"/>
      <c r="AL84" s="214"/>
      <c r="AM84" s="6"/>
      <c r="AN84" s="214"/>
      <c r="AO84" s="238"/>
      <c r="AP84" s="238"/>
      <c r="AQ84" s="17"/>
      <c r="AR84" s="235"/>
      <c r="AS84" s="221" t="s">
        <v>55</v>
      </c>
      <c r="AT84" s="54"/>
      <c r="AU84" s="254"/>
      <c r="AV84" s="259"/>
      <c r="AW84" s="38">
        <f t="shared" si="14"/>
        <v>0</v>
      </c>
      <c r="AX84" s="39">
        <f t="shared" si="15"/>
        <v>0</v>
      </c>
      <c r="AY84" s="224" t="s">
        <v>56</v>
      </c>
      <c r="AZ84" s="54"/>
      <c r="BA84" s="64"/>
      <c r="BB84" s="48"/>
      <c r="BC84" s="25">
        <f t="shared" si="16"/>
        <v>0</v>
      </c>
      <c r="BD84" s="40">
        <f t="shared" si="17"/>
        <v>0</v>
      </c>
      <c r="BE84" s="27" t="s">
        <v>57</v>
      </c>
      <c r="BF84" s="54"/>
      <c r="BG84" s="48"/>
      <c r="BH84" s="28">
        <f t="shared" si="18"/>
        <v>0</v>
      </c>
      <c r="BI84" s="29">
        <f t="shared" si="19"/>
        <v>0</v>
      </c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17"/>
      <c r="DD84" s="30">
        <f t="shared" si="282"/>
        <v>0</v>
      </c>
      <c r="DE84" s="31">
        <f t="shared" si="283"/>
        <v>0</v>
      </c>
      <c r="DF84" s="31">
        <f t="shared" si="284"/>
        <v>0</v>
      </c>
      <c r="DG84" s="31">
        <f t="shared" si="285"/>
        <v>0</v>
      </c>
      <c r="DH84" s="31">
        <f t="shared" si="286"/>
        <v>0</v>
      </c>
      <c r="DI84" s="31">
        <f t="shared" si="287"/>
        <v>0</v>
      </c>
      <c r="DJ84" s="31">
        <f t="shared" si="288"/>
        <v>0</v>
      </c>
      <c r="DK84" s="31">
        <f t="shared" si="289"/>
        <v>0</v>
      </c>
      <c r="DL84" s="31">
        <f t="shared" si="290"/>
        <v>0</v>
      </c>
      <c r="DM84" s="31">
        <f t="shared" si="291"/>
        <v>0</v>
      </c>
      <c r="DN84" s="31">
        <f t="shared" si="292"/>
        <v>0</v>
      </c>
      <c r="DO84" s="31">
        <f t="shared" si="293"/>
        <v>0</v>
      </c>
      <c r="DP84" s="31">
        <f t="shared" si="294"/>
        <v>0</v>
      </c>
      <c r="DQ84" s="31">
        <f t="shared" si="295"/>
        <v>0</v>
      </c>
      <c r="DR84" s="31">
        <f t="shared" si="296"/>
        <v>0</v>
      </c>
      <c r="DS84" s="31">
        <f t="shared" si="297"/>
        <v>0</v>
      </c>
      <c r="DT84" s="31">
        <f t="shared" si="298"/>
        <v>0</v>
      </c>
      <c r="DU84" s="31">
        <f t="shared" si="299"/>
        <v>0</v>
      </c>
      <c r="DV84" s="31">
        <f t="shared" si="300"/>
        <v>0</v>
      </c>
      <c r="DW84" s="31">
        <f t="shared" si="301"/>
        <v>0</v>
      </c>
      <c r="DX84" s="31">
        <f t="shared" si="302"/>
        <v>0</v>
      </c>
      <c r="DY84" s="31">
        <f t="shared" si="303"/>
        <v>0</v>
      </c>
      <c r="DZ84" s="31">
        <f t="shared" si="304"/>
        <v>0</v>
      </c>
      <c r="EA84" s="31">
        <f t="shared" si="305"/>
        <v>0</v>
      </c>
      <c r="EB84" s="31">
        <f t="shared" si="306"/>
        <v>0</v>
      </c>
      <c r="EC84" s="31">
        <f t="shared" si="307"/>
        <v>0</v>
      </c>
      <c r="ED84" s="31">
        <f t="shared" si="308"/>
        <v>0</v>
      </c>
      <c r="EE84" s="31">
        <f t="shared" si="309"/>
        <v>0</v>
      </c>
      <c r="EF84" s="31">
        <f t="shared" si="310"/>
        <v>0</v>
      </c>
      <c r="EG84" s="31">
        <f t="shared" si="311"/>
        <v>0</v>
      </c>
      <c r="EH84" s="31">
        <f t="shared" si="312"/>
        <v>0</v>
      </c>
      <c r="EI84" s="31">
        <f t="shared" si="313"/>
        <v>0</v>
      </c>
      <c r="EJ84" s="31">
        <f t="shared" si="314"/>
        <v>0</v>
      </c>
      <c r="EK84" s="31">
        <f t="shared" si="315"/>
        <v>0</v>
      </c>
      <c r="EL84" s="31">
        <f t="shared" si="316"/>
        <v>0</v>
      </c>
      <c r="EM84" s="31">
        <f t="shared" si="317"/>
        <v>0</v>
      </c>
      <c r="EN84" s="31">
        <f t="shared" si="318"/>
        <v>0</v>
      </c>
      <c r="EO84" s="31">
        <f t="shared" si="319"/>
        <v>0</v>
      </c>
      <c r="EP84" s="31">
        <f t="shared" si="320"/>
        <v>0</v>
      </c>
      <c r="EQ84" s="31">
        <f t="shared" si="321"/>
        <v>0</v>
      </c>
      <c r="ER84" s="31">
        <f t="shared" si="322"/>
        <v>0</v>
      </c>
      <c r="ES84" s="109">
        <f t="shared" si="323"/>
        <v>0</v>
      </c>
      <c r="ET84" s="14"/>
      <c r="EU84" s="30">
        <f t="shared" si="324"/>
        <v>0</v>
      </c>
      <c r="EV84" s="31">
        <f t="shared" ca="1" si="325"/>
        <v>0</v>
      </c>
      <c r="EW84" s="31">
        <f t="shared" ca="1" si="326"/>
        <v>0</v>
      </c>
      <c r="EX84" s="31">
        <f t="shared" ca="1" si="327"/>
        <v>0</v>
      </c>
      <c r="EY84" s="31">
        <f t="shared" ca="1" si="328"/>
        <v>0</v>
      </c>
      <c r="EZ84" s="31">
        <f t="shared" ca="1" si="329"/>
        <v>0</v>
      </c>
      <c r="FA84" s="31">
        <f t="shared" ca="1" si="330"/>
        <v>0</v>
      </c>
      <c r="FB84" s="31">
        <f t="shared" ca="1" si="331"/>
        <v>0</v>
      </c>
      <c r="FC84" s="31">
        <f t="shared" ca="1" si="332"/>
        <v>0</v>
      </c>
      <c r="FD84" s="31">
        <f t="shared" ca="1" si="333"/>
        <v>0</v>
      </c>
      <c r="FE84" s="31">
        <f t="shared" ca="1" si="334"/>
        <v>0</v>
      </c>
      <c r="FF84" s="31">
        <f t="shared" ca="1" si="335"/>
        <v>0</v>
      </c>
      <c r="FG84" s="31">
        <f t="shared" ca="1" si="336"/>
        <v>0</v>
      </c>
      <c r="FH84" s="31">
        <f t="shared" ca="1" si="337"/>
        <v>0</v>
      </c>
      <c r="FI84" s="31">
        <f t="shared" ca="1" si="338"/>
        <v>0</v>
      </c>
      <c r="FJ84" s="31">
        <f t="shared" ca="1" si="339"/>
        <v>0</v>
      </c>
      <c r="FK84" s="31">
        <f t="shared" ca="1" si="340"/>
        <v>0</v>
      </c>
      <c r="FL84" s="31">
        <f t="shared" ca="1" si="341"/>
        <v>0</v>
      </c>
      <c r="FM84" s="31">
        <f t="shared" ca="1" si="342"/>
        <v>0</v>
      </c>
      <c r="FN84" s="31">
        <f t="shared" ca="1" si="343"/>
        <v>0</v>
      </c>
      <c r="FO84" s="31">
        <f t="shared" ca="1" si="344"/>
        <v>0</v>
      </c>
      <c r="FP84" s="31">
        <f t="shared" ca="1" si="345"/>
        <v>0</v>
      </c>
      <c r="FQ84" s="31">
        <f t="shared" ca="1" si="346"/>
        <v>0</v>
      </c>
      <c r="FR84" s="31">
        <f t="shared" ca="1" si="347"/>
        <v>0</v>
      </c>
      <c r="FS84" s="31">
        <f t="shared" ca="1" si="348"/>
        <v>0</v>
      </c>
      <c r="FT84" s="31">
        <f t="shared" ca="1" si="349"/>
        <v>0</v>
      </c>
      <c r="FU84" s="31">
        <f t="shared" ca="1" si="350"/>
        <v>0</v>
      </c>
      <c r="FV84" s="31">
        <f t="shared" ca="1" si="351"/>
        <v>0</v>
      </c>
      <c r="FW84" s="31">
        <f t="shared" ca="1" si="352"/>
        <v>0</v>
      </c>
      <c r="FX84" s="31">
        <f t="shared" ca="1" si="353"/>
        <v>0</v>
      </c>
      <c r="FY84" s="31">
        <f t="shared" ca="1" si="354"/>
        <v>0</v>
      </c>
      <c r="FZ84" s="31">
        <f t="shared" ca="1" si="355"/>
        <v>0</v>
      </c>
      <c r="GA84" s="31">
        <f t="shared" ca="1" si="356"/>
        <v>0</v>
      </c>
      <c r="GB84" s="31">
        <f t="shared" ca="1" si="357"/>
        <v>0</v>
      </c>
      <c r="GC84" s="31">
        <f t="shared" ca="1" si="358"/>
        <v>0</v>
      </c>
      <c r="GD84" s="31">
        <f t="shared" ca="1" si="359"/>
        <v>0</v>
      </c>
      <c r="GE84" s="31">
        <f t="shared" ca="1" si="360"/>
        <v>0</v>
      </c>
      <c r="GF84" s="31">
        <f t="shared" ca="1" si="361"/>
        <v>0</v>
      </c>
      <c r="GG84" s="31">
        <f t="shared" ca="1" si="362"/>
        <v>0</v>
      </c>
      <c r="GH84" s="31">
        <f t="shared" ca="1" si="363"/>
        <v>0</v>
      </c>
      <c r="GI84" s="31">
        <f t="shared" ca="1" si="364"/>
        <v>0</v>
      </c>
      <c r="GJ84" s="109">
        <f t="shared" ca="1" si="365"/>
        <v>0</v>
      </c>
      <c r="GK84" s="14"/>
      <c r="GL84" s="14"/>
      <c r="GM84" s="14"/>
      <c r="GN84" s="14"/>
      <c r="GO84" s="14"/>
      <c r="GP84" s="14"/>
      <c r="GQ84" s="14"/>
      <c r="GR84" s="14"/>
      <c r="GS84" s="14"/>
    </row>
    <row r="85" spans="1:201" ht="12.75" customHeight="1" x14ac:dyDescent="0.2">
      <c r="A85" s="166"/>
      <c r="B85" s="124"/>
      <c r="C85" s="125"/>
      <c r="D85" s="85"/>
      <c r="E85" s="279"/>
      <c r="F85" s="279"/>
      <c r="G85" s="116"/>
      <c r="H85" s="6"/>
      <c r="I85" s="6"/>
      <c r="J85" s="6"/>
      <c r="K85" s="261"/>
      <c r="L85" s="164"/>
      <c r="M85" s="164"/>
      <c r="N85" s="6"/>
      <c r="O85" s="6"/>
      <c r="P85" s="6"/>
      <c r="Q85" s="6"/>
      <c r="R85" s="6"/>
      <c r="S85" s="161"/>
      <c r="T85" s="6"/>
      <c r="U85" s="6"/>
      <c r="V85" s="6"/>
      <c r="W85" s="261"/>
      <c r="X85" s="6"/>
      <c r="Y85" s="261"/>
      <c r="Z85" s="214"/>
      <c r="AA85" s="6"/>
      <c r="AB85" s="214"/>
      <c r="AC85" s="238"/>
      <c r="AD85" s="238"/>
      <c r="AE85" s="161"/>
      <c r="AF85" s="6"/>
      <c r="AG85" s="6"/>
      <c r="AH85" s="6"/>
      <c r="AI85" s="261"/>
      <c r="AJ85" s="6"/>
      <c r="AK85" s="261"/>
      <c r="AL85" s="214"/>
      <c r="AM85" s="6"/>
      <c r="AN85" s="214"/>
      <c r="AO85" s="238"/>
      <c r="AP85" s="238"/>
      <c r="AQ85" s="17"/>
      <c r="AR85" s="235"/>
      <c r="AS85" s="221" t="s">
        <v>55</v>
      </c>
      <c r="AT85" s="54"/>
      <c r="AU85" s="254"/>
      <c r="AV85" s="259"/>
      <c r="AW85" s="38">
        <f t="shared" si="14"/>
        <v>0</v>
      </c>
      <c r="AX85" s="39">
        <f t="shared" si="15"/>
        <v>0</v>
      </c>
      <c r="AY85" s="224" t="s">
        <v>56</v>
      </c>
      <c r="AZ85" s="54"/>
      <c r="BA85" s="64"/>
      <c r="BB85" s="48"/>
      <c r="BC85" s="25">
        <f t="shared" si="16"/>
        <v>0</v>
      </c>
      <c r="BD85" s="40">
        <f t="shared" si="17"/>
        <v>0</v>
      </c>
      <c r="BE85" s="27" t="s">
        <v>57</v>
      </c>
      <c r="BF85" s="54"/>
      <c r="BG85" s="48"/>
      <c r="BH85" s="28">
        <f t="shared" si="18"/>
        <v>0</v>
      </c>
      <c r="BI85" s="29">
        <f t="shared" si="19"/>
        <v>0</v>
      </c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17"/>
      <c r="DD85" s="30">
        <f t="shared" si="282"/>
        <v>0</v>
      </c>
      <c r="DE85" s="31">
        <f t="shared" si="283"/>
        <v>0</v>
      </c>
      <c r="DF85" s="31">
        <f t="shared" si="284"/>
        <v>0</v>
      </c>
      <c r="DG85" s="31">
        <f t="shared" si="285"/>
        <v>0</v>
      </c>
      <c r="DH85" s="31">
        <f t="shared" si="286"/>
        <v>0</v>
      </c>
      <c r="DI85" s="31">
        <f t="shared" si="287"/>
        <v>0</v>
      </c>
      <c r="DJ85" s="31">
        <f t="shared" si="288"/>
        <v>0</v>
      </c>
      <c r="DK85" s="31">
        <f t="shared" si="289"/>
        <v>0</v>
      </c>
      <c r="DL85" s="31">
        <f t="shared" si="290"/>
        <v>0</v>
      </c>
      <c r="DM85" s="31">
        <f t="shared" si="291"/>
        <v>0</v>
      </c>
      <c r="DN85" s="31">
        <f t="shared" si="292"/>
        <v>0</v>
      </c>
      <c r="DO85" s="31">
        <f t="shared" si="293"/>
        <v>0</v>
      </c>
      <c r="DP85" s="31">
        <f t="shared" si="294"/>
        <v>0</v>
      </c>
      <c r="DQ85" s="31">
        <f t="shared" si="295"/>
        <v>0</v>
      </c>
      <c r="DR85" s="31">
        <f t="shared" si="296"/>
        <v>0</v>
      </c>
      <c r="DS85" s="31">
        <f t="shared" si="297"/>
        <v>0</v>
      </c>
      <c r="DT85" s="31">
        <f t="shared" si="298"/>
        <v>0</v>
      </c>
      <c r="DU85" s="31">
        <f t="shared" si="299"/>
        <v>0</v>
      </c>
      <c r="DV85" s="31">
        <f t="shared" si="300"/>
        <v>0</v>
      </c>
      <c r="DW85" s="31">
        <f t="shared" si="301"/>
        <v>0</v>
      </c>
      <c r="DX85" s="31">
        <f t="shared" si="302"/>
        <v>0</v>
      </c>
      <c r="DY85" s="31">
        <f t="shared" si="303"/>
        <v>0</v>
      </c>
      <c r="DZ85" s="31">
        <f t="shared" si="304"/>
        <v>0</v>
      </c>
      <c r="EA85" s="31">
        <f t="shared" si="305"/>
        <v>0</v>
      </c>
      <c r="EB85" s="31">
        <f t="shared" si="306"/>
        <v>0</v>
      </c>
      <c r="EC85" s="31">
        <f t="shared" si="307"/>
        <v>0</v>
      </c>
      <c r="ED85" s="31">
        <f t="shared" si="308"/>
        <v>0</v>
      </c>
      <c r="EE85" s="31">
        <f t="shared" si="309"/>
        <v>0</v>
      </c>
      <c r="EF85" s="31">
        <f t="shared" si="310"/>
        <v>0</v>
      </c>
      <c r="EG85" s="31">
        <f t="shared" si="311"/>
        <v>0</v>
      </c>
      <c r="EH85" s="31">
        <f t="shared" si="312"/>
        <v>0</v>
      </c>
      <c r="EI85" s="31">
        <f t="shared" si="313"/>
        <v>0</v>
      </c>
      <c r="EJ85" s="31">
        <f t="shared" si="314"/>
        <v>0</v>
      </c>
      <c r="EK85" s="31">
        <f t="shared" si="315"/>
        <v>0</v>
      </c>
      <c r="EL85" s="31">
        <f t="shared" si="316"/>
        <v>0</v>
      </c>
      <c r="EM85" s="31">
        <f t="shared" si="317"/>
        <v>0</v>
      </c>
      <c r="EN85" s="31">
        <f t="shared" si="318"/>
        <v>0</v>
      </c>
      <c r="EO85" s="31">
        <f t="shared" si="319"/>
        <v>0</v>
      </c>
      <c r="EP85" s="31">
        <f t="shared" si="320"/>
        <v>0</v>
      </c>
      <c r="EQ85" s="31">
        <f t="shared" si="321"/>
        <v>0</v>
      </c>
      <c r="ER85" s="31">
        <f t="shared" si="322"/>
        <v>0</v>
      </c>
      <c r="ES85" s="109">
        <f t="shared" si="323"/>
        <v>0</v>
      </c>
      <c r="ET85" s="14"/>
      <c r="EU85" s="30">
        <f t="shared" si="324"/>
        <v>0</v>
      </c>
      <c r="EV85" s="31">
        <f t="shared" ca="1" si="325"/>
        <v>0</v>
      </c>
      <c r="EW85" s="31">
        <f t="shared" ca="1" si="326"/>
        <v>0</v>
      </c>
      <c r="EX85" s="31">
        <f t="shared" ca="1" si="327"/>
        <v>0</v>
      </c>
      <c r="EY85" s="31">
        <f t="shared" ca="1" si="328"/>
        <v>0</v>
      </c>
      <c r="EZ85" s="31">
        <f t="shared" ca="1" si="329"/>
        <v>0</v>
      </c>
      <c r="FA85" s="31">
        <f t="shared" ca="1" si="330"/>
        <v>0</v>
      </c>
      <c r="FB85" s="31">
        <f t="shared" ca="1" si="331"/>
        <v>0</v>
      </c>
      <c r="FC85" s="31">
        <f t="shared" ca="1" si="332"/>
        <v>0</v>
      </c>
      <c r="FD85" s="31">
        <f t="shared" ca="1" si="333"/>
        <v>0</v>
      </c>
      <c r="FE85" s="31">
        <f t="shared" ca="1" si="334"/>
        <v>0</v>
      </c>
      <c r="FF85" s="31">
        <f t="shared" ca="1" si="335"/>
        <v>0</v>
      </c>
      <c r="FG85" s="31">
        <f t="shared" ca="1" si="336"/>
        <v>0</v>
      </c>
      <c r="FH85" s="31">
        <f t="shared" ca="1" si="337"/>
        <v>0</v>
      </c>
      <c r="FI85" s="31">
        <f t="shared" ca="1" si="338"/>
        <v>0</v>
      </c>
      <c r="FJ85" s="31">
        <f t="shared" ca="1" si="339"/>
        <v>0</v>
      </c>
      <c r="FK85" s="31">
        <f t="shared" ca="1" si="340"/>
        <v>0</v>
      </c>
      <c r="FL85" s="31">
        <f t="shared" ca="1" si="341"/>
        <v>0</v>
      </c>
      <c r="FM85" s="31">
        <f t="shared" ca="1" si="342"/>
        <v>0</v>
      </c>
      <c r="FN85" s="31">
        <f t="shared" ca="1" si="343"/>
        <v>0</v>
      </c>
      <c r="FO85" s="31">
        <f t="shared" ca="1" si="344"/>
        <v>0</v>
      </c>
      <c r="FP85" s="31">
        <f t="shared" ca="1" si="345"/>
        <v>0</v>
      </c>
      <c r="FQ85" s="31">
        <f t="shared" ca="1" si="346"/>
        <v>0</v>
      </c>
      <c r="FR85" s="31">
        <f t="shared" ca="1" si="347"/>
        <v>0</v>
      </c>
      <c r="FS85" s="31">
        <f t="shared" ca="1" si="348"/>
        <v>0</v>
      </c>
      <c r="FT85" s="31">
        <f t="shared" ca="1" si="349"/>
        <v>0</v>
      </c>
      <c r="FU85" s="31">
        <f t="shared" ca="1" si="350"/>
        <v>0</v>
      </c>
      <c r="FV85" s="31">
        <f t="shared" ca="1" si="351"/>
        <v>0</v>
      </c>
      <c r="FW85" s="31">
        <f t="shared" ca="1" si="352"/>
        <v>0</v>
      </c>
      <c r="FX85" s="31">
        <f t="shared" ca="1" si="353"/>
        <v>0</v>
      </c>
      <c r="FY85" s="31">
        <f t="shared" ca="1" si="354"/>
        <v>0</v>
      </c>
      <c r="FZ85" s="31">
        <f t="shared" ca="1" si="355"/>
        <v>0</v>
      </c>
      <c r="GA85" s="31">
        <f t="shared" ca="1" si="356"/>
        <v>0</v>
      </c>
      <c r="GB85" s="31">
        <f t="shared" ca="1" si="357"/>
        <v>0</v>
      </c>
      <c r="GC85" s="31">
        <f t="shared" ca="1" si="358"/>
        <v>0</v>
      </c>
      <c r="GD85" s="31">
        <f t="shared" ca="1" si="359"/>
        <v>0</v>
      </c>
      <c r="GE85" s="31">
        <f t="shared" ca="1" si="360"/>
        <v>0</v>
      </c>
      <c r="GF85" s="31">
        <f t="shared" ca="1" si="361"/>
        <v>0</v>
      </c>
      <c r="GG85" s="31">
        <f t="shared" ca="1" si="362"/>
        <v>0</v>
      </c>
      <c r="GH85" s="31">
        <f t="shared" ca="1" si="363"/>
        <v>0</v>
      </c>
      <c r="GI85" s="31">
        <f t="shared" ca="1" si="364"/>
        <v>0</v>
      </c>
      <c r="GJ85" s="109">
        <f t="shared" ca="1" si="365"/>
        <v>0</v>
      </c>
      <c r="GK85" s="14"/>
      <c r="GL85" s="14"/>
      <c r="GM85" s="14"/>
      <c r="GN85" s="14"/>
      <c r="GO85" s="14"/>
      <c r="GP85" s="14"/>
      <c r="GQ85" s="14"/>
      <c r="GR85" s="14"/>
      <c r="GS85" s="14"/>
    </row>
    <row r="86" spans="1:201" ht="12.75" customHeight="1" x14ac:dyDescent="0.2">
      <c r="A86" s="166"/>
      <c r="B86" s="124"/>
      <c r="C86" s="125"/>
      <c r="D86" s="85"/>
      <c r="E86" s="279"/>
      <c r="F86" s="279"/>
      <c r="G86" s="116"/>
      <c r="H86" s="6"/>
      <c r="I86" s="6"/>
      <c r="J86" s="6"/>
      <c r="K86" s="261"/>
      <c r="L86" s="164"/>
      <c r="M86" s="164"/>
      <c r="N86" s="6"/>
      <c r="O86" s="6"/>
      <c r="P86" s="6"/>
      <c r="Q86" s="6"/>
      <c r="R86" s="6"/>
      <c r="S86" s="161"/>
      <c r="T86" s="6"/>
      <c r="U86" s="6"/>
      <c r="V86" s="6"/>
      <c r="W86" s="261"/>
      <c r="X86" s="6"/>
      <c r="Y86" s="261"/>
      <c r="Z86" s="214"/>
      <c r="AA86" s="6"/>
      <c r="AB86" s="214"/>
      <c r="AC86" s="238"/>
      <c r="AD86" s="238"/>
      <c r="AE86" s="161"/>
      <c r="AF86" s="6"/>
      <c r="AG86" s="6"/>
      <c r="AH86" s="6"/>
      <c r="AI86" s="261"/>
      <c r="AJ86" s="6"/>
      <c r="AK86" s="261"/>
      <c r="AL86" s="214"/>
      <c r="AM86" s="6"/>
      <c r="AN86" s="214"/>
      <c r="AO86" s="238"/>
      <c r="AP86" s="238"/>
      <c r="AQ86" s="17"/>
      <c r="AR86" s="235"/>
      <c r="AS86" s="221" t="s">
        <v>55</v>
      </c>
      <c r="AT86" s="54"/>
      <c r="AU86" s="254"/>
      <c r="AV86" s="259"/>
      <c r="AW86" s="38">
        <f t="shared" si="14"/>
        <v>0</v>
      </c>
      <c r="AX86" s="39">
        <f t="shared" si="15"/>
        <v>0</v>
      </c>
      <c r="AY86" s="224" t="s">
        <v>56</v>
      </c>
      <c r="AZ86" s="54"/>
      <c r="BA86" s="64"/>
      <c r="BB86" s="48"/>
      <c r="BC86" s="25">
        <f t="shared" si="16"/>
        <v>0</v>
      </c>
      <c r="BD86" s="40">
        <f t="shared" si="17"/>
        <v>0</v>
      </c>
      <c r="BE86" s="27" t="s">
        <v>57</v>
      </c>
      <c r="BF86" s="54"/>
      <c r="BG86" s="48"/>
      <c r="BH86" s="28">
        <f t="shared" si="18"/>
        <v>0</v>
      </c>
      <c r="BI86" s="29">
        <f t="shared" si="19"/>
        <v>0</v>
      </c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17"/>
      <c r="DD86" s="30">
        <f t="shared" si="282"/>
        <v>0</v>
      </c>
      <c r="DE86" s="31">
        <f t="shared" si="283"/>
        <v>0</v>
      </c>
      <c r="DF86" s="31">
        <f t="shared" si="284"/>
        <v>0</v>
      </c>
      <c r="DG86" s="31">
        <f t="shared" si="285"/>
        <v>0</v>
      </c>
      <c r="DH86" s="31">
        <f t="shared" si="286"/>
        <v>0</v>
      </c>
      <c r="DI86" s="31">
        <f t="shared" si="287"/>
        <v>0</v>
      </c>
      <c r="DJ86" s="31">
        <f t="shared" si="288"/>
        <v>0</v>
      </c>
      <c r="DK86" s="31">
        <f t="shared" si="289"/>
        <v>0</v>
      </c>
      <c r="DL86" s="31">
        <f t="shared" si="290"/>
        <v>0</v>
      </c>
      <c r="DM86" s="31">
        <f t="shared" si="291"/>
        <v>0</v>
      </c>
      <c r="DN86" s="31">
        <f t="shared" si="292"/>
        <v>0</v>
      </c>
      <c r="DO86" s="31">
        <f t="shared" si="293"/>
        <v>0</v>
      </c>
      <c r="DP86" s="31">
        <f t="shared" si="294"/>
        <v>0</v>
      </c>
      <c r="DQ86" s="31">
        <f t="shared" si="295"/>
        <v>0</v>
      </c>
      <c r="DR86" s="31">
        <f t="shared" si="296"/>
        <v>0</v>
      </c>
      <c r="DS86" s="31">
        <f t="shared" si="297"/>
        <v>0</v>
      </c>
      <c r="DT86" s="31">
        <f t="shared" si="298"/>
        <v>0</v>
      </c>
      <c r="DU86" s="31">
        <f t="shared" si="299"/>
        <v>0</v>
      </c>
      <c r="DV86" s="31">
        <f t="shared" si="300"/>
        <v>0</v>
      </c>
      <c r="DW86" s="31">
        <f t="shared" si="301"/>
        <v>0</v>
      </c>
      <c r="DX86" s="31">
        <f t="shared" si="302"/>
        <v>0</v>
      </c>
      <c r="DY86" s="31">
        <f t="shared" si="303"/>
        <v>0</v>
      </c>
      <c r="DZ86" s="31">
        <f t="shared" si="304"/>
        <v>0</v>
      </c>
      <c r="EA86" s="31">
        <f t="shared" si="305"/>
        <v>0</v>
      </c>
      <c r="EB86" s="31">
        <f t="shared" si="306"/>
        <v>0</v>
      </c>
      <c r="EC86" s="31">
        <f t="shared" si="307"/>
        <v>0</v>
      </c>
      <c r="ED86" s="31">
        <f t="shared" si="308"/>
        <v>0</v>
      </c>
      <c r="EE86" s="31">
        <f t="shared" si="309"/>
        <v>0</v>
      </c>
      <c r="EF86" s="31">
        <f t="shared" si="310"/>
        <v>0</v>
      </c>
      <c r="EG86" s="31">
        <f t="shared" si="311"/>
        <v>0</v>
      </c>
      <c r="EH86" s="31">
        <f t="shared" si="312"/>
        <v>0</v>
      </c>
      <c r="EI86" s="31">
        <f t="shared" si="313"/>
        <v>0</v>
      </c>
      <c r="EJ86" s="31">
        <f t="shared" si="314"/>
        <v>0</v>
      </c>
      <c r="EK86" s="31">
        <f t="shared" si="315"/>
        <v>0</v>
      </c>
      <c r="EL86" s="31">
        <f t="shared" si="316"/>
        <v>0</v>
      </c>
      <c r="EM86" s="31">
        <f t="shared" si="317"/>
        <v>0</v>
      </c>
      <c r="EN86" s="31">
        <f t="shared" si="318"/>
        <v>0</v>
      </c>
      <c r="EO86" s="31">
        <f t="shared" si="319"/>
        <v>0</v>
      </c>
      <c r="EP86" s="31">
        <f t="shared" si="320"/>
        <v>0</v>
      </c>
      <c r="EQ86" s="31">
        <f t="shared" si="321"/>
        <v>0</v>
      </c>
      <c r="ER86" s="31">
        <f t="shared" si="322"/>
        <v>0</v>
      </c>
      <c r="ES86" s="109">
        <f t="shared" si="323"/>
        <v>0</v>
      </c>
      <c r="ET86" s="14"/>
      <c r="EU86" s="30">
        <f t="shared" si="324"/>
        <v>0</v>
      </c>
      <c r="EV86" s="31">
        <f t="shared" ca="1" si="325"/>
        <v>0</v>
      </c>
      <c r="EW86" s="31">
        <f t="shared" ca="1" si="326"/>
        <v>0</v>
      </c>
      <c r="EX86" s="31">
        <f t="shared" ca="1" si="327"/>
        <v>0</v>
      </c>
      <c r="EY86" s="31">
        <f t="shared" ca="1" si="328"/>
        <v>0</v>
      </c>
      <c r="EZ86" s="31">
        <f t="shared" ca="1" si="329"/>
        <v>0</v>
      </c>
      <c r="FA86" s="31">
        <f t="shared" ca="1" si="330"/>
        <v>0</v>
      </c>
      <c r="FB86" s="31">
        <f t="shared" ca="1" si="331"/>
        <v>0</v>
      </c>
      <c r="FC86" s="31">
        <f t="shared" ca="1" si="332"/>
        <v>0</v>
      </c>
      <c r="FD86" s="31">
        <f t="shared" ca="1" si="333"/>
        <v>0</v>
      </c>
      <c r="FE86" s="31">
        <f t="shared" ca="1" si="334"/>
        <v>0</v>
      </c>
      <c r="FF86" s="31">
        <f t="shared" ca="1" si="335"/>
        <v>0</v>
      </c>
      <c r="FG86" s="31">
        <f t="shared" ca="1" si="336"/>
        <v>0</v>
      </c>
      <c r="FH86" s="31">
        <f t="shared" ca="1" si="337"/>
        <v>0</v>
      </c>
      <c r="FI86" s="31">
        <f t="shared" ca="1" si="338"/>
        <v>0</v>
      </c>
      <c r="FJ86" s="31">
        <f t="shared" ca="1" si="339"/>
        <v>0</v>
      </c>
      <c r="FK86" s="31">
        <f t="shared" ca="1" si="340"/>
        <v>0</v>
      </c>
      <c r="FL86" s="31">
        <f t="shared" ca="1" si="341"/>
        <v>0</v>
      </c>
      <c r="FM86" s="31">
        <f t="shared" ca="1" si="342"/>
        <v>0</v>
      </c>
      <c r="FN86" s="31">
        <f t="shared" ca="1" si="343"/>
        <v>0</v>
      </c>
      <c r="FO86" s="31">
        <f t="shared" ca="1" si="344"/>
        <v>0</v>
      </c>
      <c r="FP86" s="31">
        <f t="shared" ca="1" si="345"/>
        <v>0</v>
      </c>
      <c r="FQ86" s="31">
        <f t="shared" ca="1" si="346"/>
        <v>0</v>
      </c>
      <c r="FR86" s="31">
        <f t="shared" ca="1" si="347"/>
        <v>0</v>
      </c>
      <c r="FS86" s="31">
        <f t="shared" ca="1" si="348"/>
        <v>0</v>
      </c>
      <c r="FT86" s="31">
        <f t="shared" ca="1" si="349"/>
        <v>0</v>
      </c>
      <c r="FU86" s="31">
        <f t="shared" ca="1" si="350"/>
        <v>0</v>
      </c>
      <c r="FV86" s="31">
        <f t="shared" ca="1" si="351"/>
        <v>0</v>
      </c>
      <c r="FW86" s="31">
        <f t="shared" ca="1" si="352"/>
        <v>0</v>
      </c>
      <c r="FX86" s="31">
        <f t="shared" ca="1" si="353"/>
        <v>0</v>
      </c>
      <c r="FY86" s="31">
        <f t="shared" ca="1" si="354"/>
        <v>0</v>
      </c>
      <c r="FZ86" s="31">
        <f t="shared" ca="1" si="355"/>
        <v>0</v>
      </c>
      <c r="GA86" s="31">
        <f t="shared" ca="1" si="356"/>
        <v>0</v>
      </c>
      <c r="GB86" s="31">
        <f t="shared" ca="1" si="357"/>
        <v>0</v>
      </c>
      <c r="GC86" s="31">
        <f t="shared" ca="1" si="358"/>
        <v>0</v>
      </c>
      <c r="GD86" s="31">
        <f t="shared" ca="1" si="359"/>
        <v>0</v>
      </c>
      <c r="GE86" s="31">
        <f t="shared" ca="1" si="360"/>
        <v>0</v>
      </c>
      <c r="GF86" s="31">
        <f t="shared" ca="1" si="361"/>
        <v>0</v>
      </c>
      <c r="GG86" s="31">
        <f t="shared" ca="1" si="362"/>
        <v>0</v>
      </c>
      <c r="GH86" s="31">
        <f t="shared" ca="1" si="363"/>
        <v>0</v>
      </c>
      <c r="GI86" s="31">
        <f t="shared" ca="1" si="364"/>
        <v>0</v>
      </c>
      <c r="GJ86" s="109">
        <f t="shared" ca="1" si="365"/>
        <v>0</v>
      </c>
      <c r="GK86" s="14"/>
      <c r="GL86" s="14"/>
      <c r="GM86" s="14"/>
      <c r="GN86" s="14"/>
      <c r="GO86" s="14"/>
      <c r="GP86" s="14"/>
      <c r="GQ86" s="14"/>
      <c r="GR86" s="14"/>
      <c r="GS86" s="14"/>
    </row>
    <row r="87" spans="1:201" ht="12.75" customHeight="1" x14ac:dyDescent="0.2">
      <c r="A87" s="166"/>
      <c r="B87" s="124"/>
      <c r="C87" s="125"/>
      <c r="D87" s="85"/>
      <c r="E87" s="279"/>
      <c r="F87" s="279"/>
      <c r="G87" s="116"/>
      <c r="H87" s="6"/>
      <c r="I87" s="6"/>
      <c r="J87" s="6"/>
      <c r="K87" s="261"/>
      <c r="L87" s="164"/>
      <c r="M87" s="164"/>
      <c r="N87" s="6"/>
      <c r="O87" s="6"/>
      <c r="P87" s="6"/>
      <c r="Q87" s="6"/>
      <c r="R87" s="6"/>
      <c r="S87" s="161"/>
      <c r="T87" s="6"/>
      <c r="U87" s="6"/>
      <c r="V87" s="6"/>
      <c r="W87" s="261"/>
      <c r="X87" s="6"/>
      <c r="Y87" s="261"/>
      <c r="Z87" s="214"/>
      <c r="AA87" s="6"/>
      <c r="AB87" s="214"/>
      <c r="AC87" s="238"/>
      <c r="AD87" s="238"/>
      <c r="AE87" s="161"/>
      <c r="AF87" s="6"/>
      <c r="AG87" s="6"/>
      <c r="AH87" s="6"/>
      <c r="AI87" s="261"/>
      <c r="AJ87" s="6"/>
      <c r="AK87" s="261"/>
      <c r="AL87" s="214"/>
      <c r="AM87" s="6"/>
      <c r="AN87" s="214"/>
      <c r="AO87" s="238"/>
      <c r="AP87" s="238"/>
      <c r="AQ87" s="17"/>
      <c r="AR87" s="235"/>
      <c r="AS87" s="221" t="s">
        <v>55</v>
      </c>
      <c r="AT87" s="54"/>
      <c r="AU87" s="254"/>
      <c r="AV87" s="259"/>
      <c r="AW87" s="38">
        <f t="shared" si="14"/>
        <v>0</v>
      </c>
      <c r="AX87" s="39">
        <f t="shared" si="15"/>
        <v>0</v>
      </c>
      <c r="AY87" s="224" t="s">
        <v>56</v>
      </c>
      <c r="AZ87" s="54"/>
      <c r="BA87" s="64"/>
      <c r="BB87" s="48"/>
      <c r="BC87" s="25">
        <f t="shared" si="16"/>
        <v>0</v>
      </c>
      <c r="BD87" s="40">
        <f t="shared" si="17"/>
        <v>0</v>
      </c>
      <c r="BE87" s="27" t="s">
        <v>57</v>
      </c>
      <c r="BF87" s="54"/>
      <c r="BG87" s="48"/>
      <c r="BH87" s="28">
        <f t="shared" si="18"/>
        <v>0</v>
      </c>
      <c r="BI87" s="29">
        <f t="shared" si="19"/>
        <v>0</v>
      </c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17"/>
      <c r="DD87" s="30">
        <f t="shared" si="282"/>
        <v>0</v>
      </c>
      <c r="DE87" s="31">
        <f t="shared" si="283"/>
        <v>0</v>
      </c>
      <c r="DF87" s="31">
        <f t="shared" si="284"/>
        <v>0</v>
      </c>
      <c r="DG87" s="31">
        <f t="shared" si="285"/>
        <v>0</v>
      </c>
      <c r="DH87" s="31">
        <f t="shared" si="286"/>
        <v>0</v>
      </c>
      <c r="DI87" s="31">
        <f t="shared" si="287"/>
        <v>0</v>
      </c>
      <c r="DJ87" s="31">
        <f t="shared" si="288"/>
        <v>0</v>
      </c>
      <c r="DK87" s="31">
        <f t="shared" si="289"/>
        <v>0</v>
      </c>
      <c r="DL87" s="31">
        <f t="shared" si="290"/>
        <v>0</v>
      </c>
      <c r="DM87" s="31">
        <f t="shared" si="291"/>
        <v>0</v>
      </c>
      <c r="DN87" s="31">
        <f t="shared" si="292"/>
        <v>0</v>
      </c>
      <c r="DO87" s="31">
        <f t="shared" si="293"/>
        <v>0</v>
      </c>
      <c r="DP87" s="31">
        <f t="shared" si="294"/>
        <v>0</v>
      </c>
      <c r="DQ87" s="31">
        <f t="shared" si="295"/>
        <v>0</v>
      </c>
      <c r="DR87" s="31">
        <f t="shared" si="296"/>
        <v>0</v>
      </c>
      <c r="DS87" s="31">
        <f t="shared" si="297"/>
        <v>0</v>
      </c>
      <c r="DT87" s="31">
        <f t="shared" si="298"/>
        <v>0</v>
      </c>
      <c r="DU87" s="31">
        <f t="shared" si="299"/>
        <v>0</v>
      </c>
      <c r="DV87" s="31">
        <f t="shared" si="300"/>
        <v>0</v>
      </c>
      <c r="DW87" s="31">
        <f t="shared" si="301"/>
        <v>0</v>
      </c>
      <c r="DX87" s="31">
        <f t="shared" si="302"/>
        <v>0</v>
      </c>
      <c r="DY87" s="31">
        <f t="shared" si="303"/>
        <v>0</v>
      </c>
      <c r="DZ87" s="31">
        <f t="shared" si="304"/>
        <v>0</v>
      </c>
      <c r="EA87" s="31">
        <f t="shared" si="305"/>
        <v>0</v>
      </c>
      <c r="EB87" s="31">
        <f t="shared" si="306"/>
        <v>0</v>
      </c>
      <c r="EC87" s="31">
        <f t="shared" si="307"/>
        <v>0</v>
      </c>
      <c r="ED87" s="31">
        <f t="shared" si="308"/>
        <v>0</v>
      </c>
      <c r="EE87" s="31">
        <f t="shared" si="309"/>
        <v>0</v>
      </c>
      <c r="EF87" s="31">
        <f t="shared" si="310"/>
        <v>0</v>
      </c>
      <c r="EG87" s="31">
        <f t="shared" si="311"/>
        <v>0</v>
      </c>
      <c r="EH87" s="31">
        <f t="shared" si="312"/>
        <v>0</v>
      </c>
      <c r="EI87" s="31">
        <f t="shared" si="313"/>
        <v>0</v>
      </c>
      <c r="EJ87" s="31">
        <f t="shared" si="314"/>
        <v>0</v>
      </c>
      <c r="EK87" s="31">
        <f t="shared" si="315"/>
        <v>0</v>
      </c>
      <c r="EL87" s="31">
        <f t="shared" si="316"/>
        <v>0</v>
      </c>
      <c r="EM87" s="31">
        <f t="shared" si="317"/>
        <v>0</v>
      </c>
      <c r="EN87" s="31">
        <f t="shared" si="318"/>
        <v>0</v>
      </c>
      <c r="EO87" s="31">
        <f t="shared" si="319"/>
        <v>0</v>
      </c>
      <c r="EP87" s="31">
        <f t="shared" si="320"/>
        <v>0</v>
      </c>
      <c r="EQ87" s="31">
        <f t="shared" si="321"/>
        <v>0</v>
      </c>
      <c r="ER87" s="31">
        <f t="shared" si="322"/>
        <v>0</v>
      </c>
      <c r="ES87" s="109">
        <f t="shared" si="323"/>
        <v>0</v>
      </c>
      <c r="ET87" s="14"/>
      <c r="EU87" s="30">
        <f t="shared" si="324"/>
        <v>0</v>
      </c>
      <c r="EV87" s="31">
        <f t="shared" ca="1" si="325"/>
        <v>0</v>
      </c>
      <c r="EW87" s="31">
        <f t="shared" ca="1" si="326"/>
        <v>0</v>
      </c>
      <c r="EX87" s="31">
        <f t="shared" ca="1" si="327"/>
        <v>0</v>
      </c>
      <c r="EY87" s="31">
        <f t="shared" ca="1" si="328"/>
        <v>0</v>
      </c>
      <c r="EZ87" s="31">
        <f t="shared" ca="1" si="329"/>
        <v>0</v>
      </c>
      <c r="FA87" s="31">
        <f t="shared" ca="1" si="330"/>
        <v>0</v>
      </c>
      <c r="FB87" s="31">
        <f t="shared" ca="1" si="331"/>
        <v>0</v>
      </c>
      <c r="FC87" s="31">
        <f t="shared" ca="1" si="332"/>
        <v>0</v>
      </c>
      <c r="FD87" s="31">
        <f t="shared" ca="1" si="333"/>
        <v>0</v>
      </c>
      <c r="FE87" s="31">
        <f t="shared" ca="1" si="334"/>
        <v>0</v>
      </c>
      <c r="FF87" s="31">
        <f t="shared" ca="1" si="335"/>
        <v>0</v>
      </c>
      <c r="FG87" s="31">
        <f t="shared" ca="1" si="336"/>
        <v>0</v>
      </c>
      <c r="FH87" s="31">
        <f t="shared" ca="1" si="337"/>
        <v>0</v>
      </c>
      <c r="FI87" s="31">
        <f t="shared" ca="1" si="338"/>
        <v>0</v>
      </c>
      <c r="FJ87" s="31">
        <f t="shared" ca="1" si="339"/>
        <v>0</v>
      </c>
      <c r="FK87" s="31">
        <f t="shared" ca="1" si="340"/>
        <v>0</v>
      </c>
      <c r="FL87" s="31">
        <f t="shared" ca="1" si="341"/>
        <v>0</v>
      </c>
      <c r="FM87" s="31">
        <f t="shared" ca="1" si="342"/>
        <v>0</v>
      </c>
      <c r="FN87" s="31">
        <f t="shared" ca="1" si="343"/>
        <v>0</v>
      </c>
      <c r="FO87" s="31">
        <f t="shared" ca="1" si="344"/>
        <v>0</v>
      </c>
      <c r="FP87" s="31">
        <f t="shared" ca="1" si="345"/>
        <v>0</v>
      </c>
      <c r="FQ87" s="31">
        <f t="shared" ca="1" si="346"/>
        <v>0</v>
      </c>
      <c r="FR87" s="31">
        <f t="shared" ca="1" si="347"/>
        <v>0</v>
      </c>
      <c r="FS87" s="31">
        <f t="shared" ca="1" si="348"/>
        <v>0</v>
      </c>
      <c r="FT87" s="31">
        <f t="shared" ca="1" si="349"/>
        <v>0</v>
      </c>
      <c r="FU87" s="31">
        <f t="shared" ca="1" si="350"/>
        <v>0</v>
      </c>
      <c r="FV87" s="31">
        <f t="shared" ca="1" si="351"/>
        <v>0</v>
      </c>
      <c r="FW87" s="31">
        <f t="shared" ca="1" si="352"/>
        <v>0</v>
      </c>
      <c r="FX87" s="31">
        <f t="shared" ca="1" si="353"/>
        <v>0</v>
      </c>
      <c r="FY87" s="31">
        <f t="shared" ca="1" si="354"/>
        <v>0</v>
      </c>
      <c r="FZ87" s="31">
        <f t="shared" ca="1" si="355"/>
        <v>0</v>
      </c>
      <c r="GA87" s="31">
        <f t="shared" ca="1" si="356"/>
        <v>0</v>
      </c>
      <c r="GB87" s="31">
        <f t="shared" ca="1" si="357"/>
        <v>0</v>
      </c>
      <c r="GC87" s="31">
        <f t="shared" ca="1" si="358"/>
        <v>0</v>
      </c>
      <c r="GD87" s="31">
        <f t="shared" ca="1" si="359"/>
        <v>0</v>
      </c>
      <c r="GE87" s="31">
        <f t="shared" ca="1" si="360"/>
        <v>0</v>
      </c>
      <c r="GF87" s="31">
        <f t="shared" ca="1" si="361"/>
        <v>0</v>
      </c>
      <c r="GG87" s="31">
        <f t="shared" ca="1" si="362"/>
        <v>0</v>
      </c>
      <c r="GH87" s="31">
        <f t="shared" ca="1" si="363"/>
        <v>0</v>
      </c>
      <c r="GI87" s="31">
        <f t="shared" ca="1" si="364"/>
        <v>0</v>
      </c>
      <c r="GJ87" s="109">
        <f t="shared" ca="1" si="365"/>
        <v>0</v>
      </c>
      <c r="GK87" s="14"/>
      <c r="GL87" s="14"/>
      <c r="GM87" s="14"/>
      <c r="GN87" s="14"/>
      <c r="GO87" s="14"/>
      <c r="GP87" s="14"/>
      <c r="GQ87" s="14"/>
      <c r="GR87" s="14"/>
      <c r="GS87" s="14"/>
    </row>
    <row r="88" spans="1:201" ht="12.75" customHeight="1" x14ac:dyDescent="0.2">
      <c r="A88" s="161"/>
      <c r="B88" s="11"/>
      <c r="C88" s="115"/>
      <c r="D88" s="6"/>
      <c r="E88" s="278"/>
      <c r="F88" s="278"/>
      <c r="G88" s="116"/>
      <c r="H88" s="6"/>
      <c r="I88" s="6"/>
      <c r="J88" s="6"/>
      <c r="K88" s="261"/>
      <c r="L88" s="164"/>
      <c r="M88" s="164"/>
      <c r="N88" s="6"/>
      <c r="O88" s="6"/>
      <c r="P88" s="6"/>
      <c r="Q88" s="6"/>
      <c r="R88" s="6"/>
      <c r="S88" s="161"/>
      <c r="T88" s="6"/>
      <c r="U88" s="6"/>
      <c r="V88" s="6"/>
      <c r="W88" s="261"/>
      <c r="X88" s="6"/>
      <c r="Y88" s="261"/>
      <c r="Z88" s="214"/>
      <c r="AA88" s="6"/>
      <c r="AB88" s="214"/>
      <c r="AC88" s="238"/>
      <c r="AD88" s="238"/>
      <c r="AE88" s="161"/>
      <c r="AF88" s="6"/>
      <c r="AG88" s="6"/>
      <c r="AH88" s="6"/>
      <c r="AI88" s="261"/>
      <c r="AJ88" s="6"/>
      <c r="AK88" s="261"/>
      <c r="AL88" s="214"/>
      <c r="AM88" s="6"/>
      <c r="AN88" s="214"/>
      <c r="AO88" s="238"/>
      <c r="AP88" s="238"/>
      <c r="AQ88" s="17"/>
      <c r="AR88" s="235"/>
      <c r="AS88" s="221" t="s">
        <v>55</v>
      </c>
      <c r="AT88" s="54"/>
      <c r="AU88" s="254"/>
      <c r="AV88" s="259"/>
      <c r="AW88" s="38">
        <f t="shared" si="14"/>
        <v>0</v>
      </c>
      <c r="AX88" s="39">
        <f t="shared" si="15"/>
        <v>0</v>
      </c>
      <c r="AY88" s="224" t="s">
        <v>56</v>
      </c>
      <c r="AZ88" s="54"/>
      <c r="BA88" s="64"/>
      <c r="BB88" s="48"/>
      <c r="BC88" s="25">
        <f t="shared" si="16"/>
        <v>0</v>
      </c>
      <c r="BD88" s="40">
        <f t="shared" si="17"/>
        <v>0</v>
      </c>
      <c r="BE88" s="27" t="s">
        <v>57</v>
      </c>
      <c r="BF88" s="54"/>
      <c r="BG88" s="48"/>
      <c r="BH88" s="28">
        <f t="shared" si="18"/>
        <v>0</v>
      </c>
      <c r="BI88" s="29">
        <f t="shared" si="19"/>
        <v>0</v>
      </c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17"/>
      <c r="DD88" s="30">
        <f t="shared" si="282"/>
        <v>0</v>
      </c>
      <c r="DE88" s="31">
        <f t="shared" si="283"/>
        <v>0</v>
      </c>
      <c r="DF88" s="31">
        <f t="shared" si="284"/>
        <v>0</v>
      </c>
      <c r="DG88" s="31">
        <f t="shared" si="285"/>
        <v>0</v>
      </c>
      <c r="DH88" s="31">
        <f t="shared" si="286"/>
        <v>0</v>
      </c>
      <c r="DI88" s="31">
        <f t="shared" si="287"/>
        <v>0</v>
      </c>
      <c r="DJ88" s="31">
        <f t="shared" si="288"/>
        <v>0</v>
      </c>
      <c r="DK88" s="31">
        <f t="shared" si="289"/>
        <v>0</v>
      </c>
      <c r="DL88" s="31">
        <f t="shared" si="290"/>
        <v>0</v>
      </c>
      <c r="DM88" s="31">
        <f t="shared" si="291"/>
        <v>0</v>
      </c>
      <c r="DN88" s="31">
        <f t="shared" si="292"/>
        <v>0</v>
      </c>
      <c r="DO88" s="31">
        <f t="shared" si="293"/>
        <v>0</v>
      </c>
      <c r="DP88" s="31">
        <f t="shared" si="294"/>
        <v>0</v>
      </c>
      <c r="DQ88" s="31">
        <f t="shared" si="295"/>
        <v>0</v>
      </c>
      <c r="DR88" s="31">
        <f t="shared" si="296"/>
        <v>0</v>
      </c>
      <c r="DS88" s="31">
        <f t="shared" si="297"/>
        <v>0</v>
      </c>
      <c r="DT88" s="31">
        <f t="shared" si="298"/>
        <v>0</v>
      </c>
      <c r="DU88" s="31">
        <f t="shared" si="299"/>
        <v>0</v>
      </c>
      <c r="DV88" s="31">
        <f t="shared" si="300"/>
        <v>0</v>
      </c>
      <c r="DW88" s="31">
        <f t="shared" si="301"/>
        <v>0</v>
      </c>
      <c r="DX88" s="31">
        <f t="shared" si="302"/>
        <v>0</v>
      </c>
      <c r="DY88" s="31">
        <f t="shared" si="303"/>
        <v>0</v>
      </c>
      <c r="DZ88" s="31">
        <f t="shared" si="304"/>
        <v>0</v>
      </c>
      <c r="EA88" s="31">
        <f t="shared" si="305"/>
        <v>0</v>
      </c>
      <c r="EB88" s="31">
        <f t="shared" si="306"/>
        <v>0</v>
      </c>
      <c r="EC88" s="31">
        <f t="shared" si="307"/>
        <v>0</v>
      </c>
      <c r="ED88" s="31">
        <f t="shared" si="308"/>
        <v>0</v>
      </c>
      <c r="EE88" s="31">
        <f t="shared" si="309"/>
        <v>0</v>
      </c>
      <c r="EF88" s="31">
        <f t="shared" si="310"/>
        <v>0</v>
      </c>
      <c r="EG88" s="31">
        <f t="shared" si="311"/>
        <v>0</v>
      </c>
      <c r="EH88" s="31">
        <f t="shared" si="312"/>
        <v>0</v>
      </c>
      <c r="EI88" s="31">
        <f t="shared" si="313"/>
        <v>0</v>
      </c>
      <c r="EJ88" s="31">
        <f t="shared" si="314"/>
        <v>0</v>
      </c>
      <c r="EK88" s="31">
        <f t="shared" si="315"/>
        <v>0</v>
      </c>
      <c r="EL88" s="31">
        <f t="shared" si="316"/>
        <v>0</v>
      </c>
      <c r="EM88" s="31">
        <f t="shared" si="317"/>
        <v>0</v>
      </c>
      <c r="EN88" s="31">
        <f t="shared" si="318"/>
        <v>0</v>
      </c>
      <c r="EO88" s="31">
        <f t="shared" si="319"/>
        <v>0</v>
      </c>
      <c r="EP88" s="31">
        <f t="shared" si="320"/>
        <v>0</v>
      </c>
      <c r="EQ88" s="31">
        <f t="shared" si="321"/>
        <v>0</v>
      </c>
      <c r="ER88" s="31">
        <f t="shared" si="322"/>
        <v>0</v>
      </c>
      <c r="ES88" s="109">
        <f t="shared" si="323"/>
        <v>0</v>
      </c>
      <c r="ET88" s="14"/>
      <c r="EU88" s="30">
        <f t="shared" si="324"/>
        <v>0</v>
      </c>
      <c r="EV88" s="31">
        <f t="shared" ca="1" si="325"/>
        <v>0</v>
      </c>
      <c r="EW88" s="31">
        <f t="shared" ca="1" si="326"/>
        <v>0</v>
      </c>
      <c r="EX88" s="31">
        <f t="shared" ca="1" si="327"/>
        <v>0</v>
      </c>
      <c r="EY88" s="31">
        <f t="shared" ca="1" si="328"/>
        <v>0</v>
      </c>
      <c r="EZ88" s="31">
        <f t="shared" ca="1" si="329"/>
        <v>0</v>
      </c>
      <c r="FA88" s="31">
        <f t="shared" ca="1" si="330"/>
        <v>0</v>
      </c>
      <c r="FB88" s="31">
        <f t="shared" ca="1" si="331"/>
        <v>0</v>
      </c>
      <c r="FC88" s="31">
        <f t="shared" ca="1" si="332"/>
        <v>0</v>
      </c>
      <c r="FD88" s="31">
        <f t="shared" ca="1" si="333"/>
        <v>0</v>
      </c>
      <c r="FE88" s="31">
        <f t="shared" ca="1" si="334"/>
        <v>0</v>
      </c>
      <c r="FF88" s="31">
        <f t="shared" ca="1" si="335"/>
        <v>0</v>
      </c>
      <c r="FG88" s="31">
        <f t="shared" ca="1" si="336"/>
        <v>0</v>
      </c>
      <c r="FH88" s="31">
        <f t="shared" ca="1" si="337"/>
        <v>0</v>
      </c>
      <c r="FI88" s="31">
        <f t="shared" ca="1" si="338"/>
        <v>0</v>
      </c>
      <c r="FJ88" s="31">
        <f t="shared" ca="1" si="339"/>
        <v>0</v>
      </c>
      <c r="FK88" s="31">
        <f t="shared" ca="1" si="340"/>
        <v>0</v>
      </c>
      <c r="FL88" s="31">
        <f t="shared" ca="1" si="341"/>
        <v>0</v>
      </c>
      <c r="FM88" s="31">
        <f t="shared" ca="1" si="342"/>
        <v>0</v>
      </c>
      <c r="FN88" s="31">
        <f t="shared" ca="1" si="343"/>
        <v>0</v>
      </c>
      <c r="FO88" s="31">
        <f t="shared" ca="1" si="344"/>
        <v>0</v>
      </c>
      <c r="FP88" s="31">
        <f t="shared" ca="1" si="345"/>
        <v>0</v>
      </c>
      <c r="FQ88" s="31">
        <f t="shared" ca="1" si="346"/>
        <v>0</v>
      </c>
      <c r="FR88" s="31">
        <f t="shared" ca="1" si="347"/>
        <v>0</v>
      </c>
      <c r="FS88" s="31">
        <f t="shared" ca="1" si="348"/>
        <v>0</v>
      </c>
      <c r="FT88" s="31">
        <f t="shared" ca="1" si="349"/>
        <v>0</v>
      </c>
      <c r="FU88" s="31">
        <f t="shared" ca="1" si="350"/>
        <v>0</v>
      </c>
      <c r="FV88" s="31">
        <f t="shared" ca="1" si="351"/>
        <v>0</v>
      </c>
      <c r="FW88" s="31">
        <f t="shared" ca="1" si="352"/>
        <v>0</v>
      </c>
      <c r="FX88" s="31">
        <f t="shared" ca="1" si="353"/>
        <v>0</v>
      </c>
      <c r="FY88" s="31">
        <f t="shared" ca="1" si="354"/>
        <v>0</v>
      </c>
      <c r="FZ88" s="31">
        <f t="shared" ca="1" si="355"/>
        <v>0</v>
      </c>
      <c r="GA88" s="31">
        <f t="shared" ca="1" si="356"/>
        <v>0</v>
      </c>
      <c r="GB88" s="31">
        <f t="shared" ca="1" si="357"/>
        <v>0</v>
      </c>
      <c r="GC88" s="31">
        <f t="shared" ca="1" si="358"/>
        <v>0</v>
      </c>
      <c r="GD88" s="31">
        <f t="shared" ca="1" si="359"/>
        <v>0</v>
      </c>
      <c r="GE88" s="31">
        <f t="shared" ca="1" si="360"/>
        <v>0</v>
      </c>
      <c r="GF88" s="31">
        <f t="shared" ca="1" si="361"/>
        <v>0</v>
      </c>
      <c r="GG88" s="31">
        <f t="shared" ca="1" si="362"/>
        <v>0</v>
      </c>
      <c r="GH88" s="31">
        <f t="shared" ca="1" si="363"/>
        <v>0</v>
      </c>
      <c r="GI88" s="31">
        <f t="shared" ca="1" si="364"/>
        <v>0</v>
      </c>
      <c r="GJ88" s="109">
        <f t="shared" ca="1" si="365"/>
        <v>0</v>
      </c>
      <c r="GK88" s="14"/>
      <c r="GL88" s="14"/>
      <c r="GM88" s="14"/>
      <c r="GN88" s="14"/>
      <c r="GO88" s="14"/>
      <c r="GP88" s="14"/>
      <c r="GQ88" s="14"/>
      <c r="GR88" s="14"/>
      <c r="GS88" s="14"/>
    </row>
    <row r="89" spans="1:201" ht="12.75" customHeight="1" x14ac:dyDescent="0.2">
      <c r="A89" s="161"/>
      <c r="B89" s="11"/>
      <c r="C89" s="115"/>
      <c r="D89" s="6"/>
      <c r="E89" s="278"/>
      <c r="F89" s="278"/>
      <c r="G89" s="116"/>
      <c r="H89" s="6"/>
      <c r="I89" s="6"/>
      <c r="J89" s="6"/>
      <c r="K89" s="261"/>
      <c r="L89" s="164"/>
      <c r="M89" s="164"/>
      <c r="N89" s="6"/>
      <c r="O89" s="6"/>
      <c r="P89" s="6"/>
      <c r="Q89" s="6"/>
      <c r="R89" s="6"/>
      <c r="S89" s="161"/>
      <c r="T89" s="6"/>
      <c r="U89" s="6"/>
      <c r="V89" s="6"/>
      <c r="W89" s="261"/>
      <c r="X89" s="6"/>
      <c r="Y89" s="261"/>
      <c r="Z89" s="214"/>
      <c r="AA89" s="6"/>
      <c r="AB89" s="214"/>
      <c r="AC89" s="238"/>
      <c r="AD89" s="238"/>
      <c r="AE89" s="161"/>
      <c r="AF89" s="6"/>
      <c r="AG89" s="6"/>
      <c r="AH89" s="6"/>
      <c r="AI89" s="261"/>
      <c r="AJ89" s="6"/>
      <c r="AK89" s="261"/>
      <c r="AL89" s="214"/>
      <c r="AM89" s="6"/>
      <c r="AN89" s="214"/>
      <c r="AO89" s="238"/>
      <c r="AP89" s="238"/>
      <c r="AQ89" s="17"/>
      <c r="AR89" s="235"/>
      <c r="AS89" s="221" t="s">
        <v>55</v>
      </c>
      <c r="AT89" s="54"/>
      <c r="AU89" s="254"/>
      <c r="AV89" s="259"/>
      <c r="AW89" s="38">
        <f t="shared" si="14"/>
        <v>0</v>
      </c>
      <c r="AX89" s="39">
        <f t="shared" si="15"/>
        <v>0</v>
      </c>
      <c r="AY89" s="224" t="s">
        <v>56</v>
      </c>
      <c r="AZ89" s="54"/>
      <c r="BA89" s="64"/>
      <c r="BB89" s="48"/>
      <c r="BC89" s="25">
        <f t="shared" si="16"/>
        <v>0</v>
      </c>
      <c r="BD89" s="40">
        <f t="shared" si="17"/>
        <v>0</v>
      </c>
      <c r="BE89" s="27" t="s">
        <v>57</v>
      </c>
      <c r="BF89" s="54"/>
      <c r="BG89" s="48"/>
      <c r="BH89" s="28">
        <f t="shared" si="18"/>
        <v>0</v>
      </c>
      <c r="BI89" s="29">
        <f t="shared" si="19"/>
        <v>0</v>
      </c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17"/>
      <c r="DD89" s="30">
        <f t="shared" si="282"/>
        <v>0</v>
      </c>
      <c r="DE89" s="31">
        <f t="shared" si="283"/>
        <v>0</v>
      </c>
      <c r="DF89" s="31">
        <f t="shared" si="284"/>
        <v>0</v>
      </c>
      <c r="DG89" s="31">
        <f t="shared" si="285"/>
        <v>0</v>
      </c>
      <c r="DH89" s="31">
        <f t="shared" si="286"/>
        <v>0</v>
      </c>
      <c r="DI89" s="31">
        <f t="shared" si="287"/>
        <v>0</v>
      </c>
      <c r="DJ89" s="31">
        <f t="shared" si="288"/>
        <v>0</v>
      </c>
      <c r="DK89" s="31">
        <f t="shared" si="289"/>
        <v>0</v>
      </c>
      <c r="DL89" s="31">
        <f t="shared" si="290"/>
        <v>0</v>
      </c>
      <c r="DM89" s="31">
        <f t="shared" si="291"/>
        <v>0</v>
      </c>
      <c r="DN89" s="31">
        <f t="shared" si="292"/>
        <v>0</v>
      </c>
      <c r="DO89" s="31">
        <f t="shared" si="293"/>
        <v>0</v>
      </c>
      <c r="DP89" s="31">
        <f t="shared" si="294"/>
        <v>0</v>
      </c>
      <c r="DQ89" s="31">
        <f t="shared" si="295"/>
        <v>0</v>
      </c>
      <c r="DR89" s="31">
        <f t="shared" si="296"/>
        <v>0</v>
      </c>
      <c r="DS89" s="31">
        <f t="shared" si="297"/>
        <v>0</v>
      </c>
      <c r="DT89" s="31">
        <f t="shared" si="298"/>
        <v>0</v>
      </c>
      <c r="DU89" s="31">
        <f t="shared" si="299"/>
        <v>0</v>
      </c>
      <c r="DV89" s="31">
        <f t="shared" si="300"/>
        <v>0</v>
      </c>
      <c r="DW89" s="31">
        <f t="shared" si="301"/>
        <v>0</v>
      </c>
      <c r="DX89" s="31">
        <f t="shared" si="302"/>
        <v>0</v>
      </c>
      <c r="DY89" s="31">
        <f t="shared" si="303"/>
        <v>0</v>
      </c>
      <c r="DZ89" s="31">
        <f t="shared" si="304"/>
        <v>0</v>
      </c>
      <c r="EA89" s="31">
        <f t="shared" si="305"/>
        <v>0</v>
      </c>
      <c r="EB89" s="31">
        <f t="shared" si="306"/>
        <v>0</v>
      </c>
      <c r="EC89" s="31">
        <f t="shared" si="307"/>
        <v>0</v>
      </c>
      <c r="ED89" s="31">
        <f t="shared" si="308"/>
        <v>0</v>
      </c>
      <c r="EE89" s="31">
        <f t="shared" si="309"/>
        <v>0</v>
      </c>
      <c r="EF89" s="31">
        <f t="shared" si="310"/>
        <v>0</v>
      </c>
      <c r="EG89" s="31">
        <f t="shared" si="311"/>
        <v>0</v>
      </c>
      <c r="EH89" s="31">
        <f t="shared" si="312"/>
        <v>0</v>
      </c>
      <c r="EI89" s="31">
        <f t="shared" si="313"/>
        <v>0</v>
      </c>
      <c r="EJ89" s="31">
        <f t="shared" si="314"/>
        <v>0</v>
      </c>
      <c r="EK89" s="31">
        <f t="shared" si="315"/>
        <v>0</v>
      </c>
      <c r="EL89" s="31">
        <f t="shared" si="316"/>
        <v>0</v>
      </c>
      <c r="EM89" s="31">
        <f t="shared" si="317"/>
        <v>0</v>
      </c>
      <c r="EN89" s="31">
        <f t="shared" si="318"/>
        <v>0</v>
      </c>
      <c r="EO89" s="31">
        <f t="shared" si="319"/>
        <v>0</v>
      </c>
      <c r="EP89" s="31">
        <f t="shared" si="320"/>
        <v>0</v>
      </c>
      <c r="EQ89" s="31">
        <f t="shared" si="321"/>
        <v>0</v>
      </c>
      <c r="ER89" s="31">
        <f t="shared" si="322"/>
        <v>0</v>
      </c>
      <c r="ES89" s="109">
        <f t="shared" si="323"/>
        <v>0</v>
      </c>
      <c r="ET89" s="14"/>
      <c r="EU89" s="30">
        <f t="shared" si="324"/>
        <v>0</v>
      </c>
      <c r="EV89" s="31">
        <f t="shared" ca="1" si="325"/>
        <v>0</v>
      </c>
      <c r="EW89" s="31">
        <f t="shared" ca="1" si="326"/>
        <v>0</v>
      </c>
      <c r="EX89" s="31">
        <f t="shared" ca="1" si="327"/>
        <v>0</v>
      </c>
      <c r="EY89" s="31">
        <f t="shared" ca="1" si="328"/>
        <v>0</v>
      </c>
      <c r="EZ89" s="31">
        <f t="shared" ca="1" si="329"/>
        <v>0</v>
      </c>
      <c r="FA89" s="31">
        <f t="shared" ca="1" si="330"/>
        <v>0</v>
      </c>
      <c r="FB89" s="31">
        <f t="shared" ca="1" si="331"/>
        <v>0</v>
      </c>
      <c r="FC89" s="31">
        <f t="shared" ca="1" si="332"/>
        <v>0</v>
      </c>
      <c r="FD89" s="31">
        <f t="shared" ca="1" si="333"/>
        <v>0</v>
      </c>
      <c r="FE89" s="31">
        <f t="shared" ca="1" si="334"/>
        <v>0</v>
      </c>
      <c r="FF89" s="31">
        <f t="shared" ca="1" si="335"/>
        <v>0</v>
      </c>
      <c r="FG89" s="31">
        <f t="shared" ca="1" si="336"/>
        <v>0</v>
      </c>
      <c r="FH89" s="31">
        <f t="shared" ca="1" si="337"/>
        <v>0</v>
      </c>
      <c r="FI89" s="31">
        <f t="shared" ca="1" si="338"/>
        <v>0</v>
      </c>
      <c r="FJ89" s="31">
        <f t="shared" ca="1" si="339"/>
        <v>0</v>
      </c>
      <c r="FK89" s="31">
        <f t="shared" ca="1" si="340"/>
        <v>0</v>
      </c>
      <c r="FL89" s="31">
        <f t="shared" ca="1" si="341"/>
        <v>0</v>
      </c>
      <c r="FM89" s="31">
        <f t="shared" ca="1" si="342"/>
        <v>0</v>
      </c>
      <c r="FN89" s="31">
        <f t="shared" ca="1" si="343"/>
        <v>0</v>
      </c>
      <c r="FO89" s="31">
        <f t="shared" ca="1" si="344"/>
        <v>0</v>
      </c>
      <c r="FP89" s="31">
        <f t="shared" ca="1" si="345"/>
        <v>0</v>
      </c>
      <c r="FQ89" s="31">
        <f t="shared" ca="1" si="346"/>
        <v>0</v>
      </c>
      <c r="FR89" s="31">
        <f t="shared" ca="1" si="347"/>
        <v>0</v>
      </c>
      <c r="FS89" s="31">
        <f t="shared" ca="1" si="348"/>
        <v>0</v>
      </c>
      <c r="FT89" s="31">
        <f t="shared" ca="1" si="349"/>
        <v>0</v>
      </c>
      <c r="FU89" s="31">
        <f t="shared" ca="1" si="350"/>
        <v>0</v>
      </c>
      <c r="FV89" s="31">
        <f t="shared" ca="1" si="351"/>
        <v>0</v>
      </c>
      <c r="FW89" s="31">
        <f t="shared" ca="1" si="352"/>
        <v>0</v>
      </c>
      <c r="FX89" s="31">
        <f t="shared" ca="1" si="353"/>
        <v>0</v>
      </c>
      <c r="FY89" s="31">
        <f t="shared" ca="1" si="354"/>
        <v>0</v>
      </c>
      <c r="FZ89" s="31">
        <f t="shared" ca="1" si="355"/>
        <v>0</v>
      </c>
      <c r="GA89" s="31">
        <f t="shared" ca="1" si="356"/>
        <v>0</v>
      </c>
      <c r="GB89" s="31">
        <f t="shared" ca="1" si="357"/>
        <v>0</v>
      </c>
      <c r="GC89" s="31">
        <f t="shared" ca="1" si="358"/>
        <v>0</v>
      </c>
      <c r="GD89" s="31">
        <f t="shared" ca="1" si="359"/>
        <v>0</v>
      </c>
      <c r="GE89" s="31">
        <f t="shared" ca="1" si="360"/>
        <v>0</v>
      </c>
      <c r="GF89" s="31">
        <f t="shared" ca="1" si="361"/>
        <v>0</v>
      </c>
      <c r="GG89" s="31">
        <f t="shared" ca="1" si="362"/>
        <v>0</v>
      </c>
      <c r="GH89" s="31">
        <f t="shared" ca="1" si="363"/>
        <v>0</v>
      </c>
      <c r="GI89" s="31">
        <f t="shared" ca="1" si="364"/>
        <v>0</v>
      </c>
      <c r="GJ89" s="109">
        <f t="shared" ca="1" si="365"/>
        <v>0</v>
      </c>
      <c r="GK89" s="14"/>
      <c r="GL89" s="14"/>
      <c r="GM89" s="14"/>
      <c r="GN89" s="14"/>
      <c r="GO89" s="14"/>
      <c r="GP89" s="14"/>
      <c r="GQ89" s="14"/>
      <c r="GR89" s="14"/>
      <c r="GS89" s="14"/>
    </row>
    <row r="90" spans="1:201" ht="12.75" customHeight="1" x14ac:dyDescent="0.2">
      <c r="A90" s="161"/>
      <c r="B90" s="11"/>
      <c r="C90" s="115"/>
      <c r="D90" s="6"/>
      <c r="E90" s="278"/>
      <c r="F90" s="278"/>
      <c r="G90" s="116"/>
      <c r="H90" s="6"/>
      <c r="I90" s="6"/>
      <c r="J90" s="6"/>
      <c r="K90" s="261"/>
      <c r="L90" s="164"/>
      <c r="M90" s="164"/>
      <c r="N90" s="6"/>
      <c r="O90" s="6"/>
      <c r="P90" s="6"/>
      <c r="Q90" s="6"/>
      <c r="R90" s="6"/>
      <c r="S90" s="161"/>
      <c r="T90" s="6"/>
      <c r="U90" s="6"/>
      <c r="V90" s="6"/>
      <c r="W90" s="261"/>
      <c r="X90" s="6"/>
      <c r="Y90" s="261"/>
      <c r="Z90" s="214"/>
      <c r="AA90" s="6"/>
      <c r="AB90" s="214"/>
      <c r="AC90" s="238"/>
      <c r="AD90" s="238"/>
      <c r="AE90" s="161"/>
      <c r="AF90" s="6"/>
      <c r="AG90" s="6"/>
      <c r="AH90" s="6"/>
      <c r="AI90" s="261"/>
      <c r="AJ90" s="6"/>
      <c r="AK90" s="261"/>
      <c r="AL90" s="214"/>
      <c r="AM90" s="6"/>
      <c r="AN90" s="214"/>
      <c r="AO90" s="238"/>
      <c r="AP90" s="238"/>
      <c r="AQ90" s="17"/>
      <c r="AR90" s="235"/>
      <c r="AS90" s="221" t="s">
        <v>55</v>
      </c>
      <c r="AT90" s="54"/>
      <c r="AU90" s="254"/>
      <c r="AV90" s="259"/>
      <c r="AW90" s="38">
        <f t="shared" si="14"/>
        <v>0</v>
      </c>
      <c r="AX90" s="39">
        <f t="shared" si="15"/>
        <v>0</v>
      </c>
      <c r="AY90" s="224" t="s">
        <v>56</v>
      </c>
      <c r="AZ90" s="54"/>
      <c r="BA90" s="64"/>
      <c r="BB90" s="48"/>
      <c r="BC90" s="25">
        <f t="shared" si="16"/>
        <v>0</v>
      </c>
      <c r="BD90" s="40">
        <f t="shared" si="17"/>
        <v>0</v>
      </c>
      <c r="BE90" s="27" t="s">
        <v>57</v>
      </c>
      <c r="BF90" s="54"/>
      <c r="BG90" s="48"/>
      <c r="BH90" s="28">
        <f t="shared" si="18"/>
        <v>0</v>
      </c>
      <c r="BI90" s="29">
        <f t="shared" si="19"/>
        <v>0</v>
      </c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17"/>
      <c r="DD90" s="30">
        <f t="shared" si="282"/>
        <v>0</v>
      </c>
      <c r="DE90" s="31">
        <f t="shared" si="283"/>
        <v>0</v>
      </c>
      <c r="DF90" s="31">
        <f t="shared" si="284"/>
        <v>0</v>
      </c>
      <c r="DG90" s="31">
        <f t="shared" si="285"/>
        <v>0</v>
      </c>
      <c r="DH90" s="31">
        <f t="shared" si="286"/>
        <v>0</v>
      </c>
      <c r="DI90" s="31">
        <f t="shared" si="287"/>
        <v>0</v>
      </c>
      <c r="DJ90" s="31">
        <f t="shared" si="288"/>
        <v>0</v>
      </c>
      <c r="DK90" s="31">
        <f t="shared" si="289"/>
        <v>0</v>
      </c>
      <c r="DL90" s="31">
        <f t="shared" si="290"/>
        <v>0</v>
      </c>
      <c r="DM90" s="31">
        <f t="shared" si="291"/>
        <v>0</v>
      </c>
      <c r="DN90" s="31">
        <f t="shared" si="292"/>
        <v>0</v>
      </c>
      <c r="DO90" s="31">
        <f t="shared" si="293"/>
        <v>0</v>
      </c>
      <c r="DP90" s="31">
        <f t="shared" si="294"/>
        <v>0</v>
      </c>
      <c r="DQ90" s="31">
        <f t="shared" si="295"/>
        <v>0</v>
      </c>
      <c r="DR90" s="31">
        <f t="shared" si="296"/>
        <v>0</v>
      </c>
      <c r="DS90" s="31">
        <f t="shared" si="297"/>
        <v>0</v>
      </c>
      <c r="DT90" s="31">
        <f t="shared" si="298"/>
        <v>0</v>
      </c>
      <c r="DU90" s="31">
        <f t="shared" si="299"/>
        <v>0</v>
      </c>
      <c r="DV90" s="31">
        <f t="shared" si="300"/>
        <v>0</v>
      </c>
      <c r="DW90" s="31">
        <f t="shared" si="301"/>
        <v>0</v>
      </c>
      <c r="DX90" s="31">
        <f t="shared" si="302"/>
        <v>0</v>
      </c>
      <c r="DY90" s="31">
        <f t="shared" si="303"/>
        <v>0</v>
      </c>
      <c r="DZ90" s="31">
        <f t="shared" si="304"/>
        <v>0</v>
      </c>
      <c r="EA90" s="31">
        <f t="shared" si="305"/>
        <v>0</v>
      </c>
      <c r="EB90" s="31">
        <f t="shared" si="306"/>
        <v>0</v>
      </c>
      <c r="EC90" s="31">
        <f t="shared" si="307"/>
        <v>0</v>
      </c>
      <c r="ED90" s="31">
        <f t="shared" si="308"/>
        <v>0</v>
      </c>
      <c r="EE90" s="31">
        <f t="shared" si="309"/>
        <v>0</v>
      </c>
      <c r="EF90" s="31">
        <f t="shared" si="310"/>
        <v>0</v>
      </c>
      <c r="EG90" s="31">
        <f t="shared" si="311"/>
        <v>0</v>
      </c>
      <c r="EH90" s="31">
        <f t="shared" si="312"/>
        <v>0</v>
      </c>
      <c r="EI90" s="31">
        <f t="shared" si="313"/>
        <v>0</v>
      </c>
      <c r="EJ90" s="31">
        <f t="shared" si="314"/>
        <v>0</v>
      </c>
      <c r="EK90" s="31">
        <f t="shared" si="315"/>
        <v>0</v>
      </c>
      <c r="EL90" s="31">
        <f t="shared" si="316"/>
        <v>0</v>
      </c>
      <c r="EM90" s="31">
        <f t="shared" si="317"/>
        <v>0</v>
      </c>
      <c r="EN90" s="31">
        <f t="shared" si="318"/>
        <v>0</v>
      </c>
      <c r="EO90" s="31">
        <f t="shared" si="319"/>
        <v>0</v>
      </c>
      <c r="EP90" s="31">
        <f t="shared" si="320"/>
        <v>0</v>
      </c>
      <c r="EQ90" s="31">
        <f t="shared" si="321"/>
        <v>0</v>
      </c>
      <c r="ER90" s="31">
        <f t="shared" si="322"/>
        <v>0</v>
      </c>
      <c r="ES90" s="109">
        <f t="shared" si="323"/>
        <v>0</v>
      </c>
      <c r="ET90" s="14"/>
      <c r="EU90" s="30">
        <f t="shared" si="324"/>
        <v>0</v>
      </c>
      <c r="EV90" s="31">
        <f t="shared" ca="1" si="325"/>
        <v>0</v>
      </c>
      <c r="EW90" s="31">
        <f t="shared" ca="1" si="326"/>
        <v>0</v>
      </c>
      <c r="EX90" s="31">
        <f t="shared" ca="1" si="327"/>
        <v>0</v>
      </c>
      <c r="EY90" s="31">
        <f t="shared" ca="1" si="328"/>
        <v>0</v>
      </c>
      <c r="EZ90" s="31">
        <f t="shared" ca="1" si="329"/>
        <v>0</v>
      </c>
      <c r="FA90" s="31">
        <f t="shared" ca="1" si="330"/>
        <v>0</v>
      </c>
      <c r="FB90" s="31">
        <f t="shared" ca="1" si="331"/>
        <v>0</v>
      </c>
      <c r="FC90" s="31">
        <f t="shared" ca="1" si="332"/>
        <v>0</v>
      </c>
      <c r="FD90" s="31">
        <f t="shared" ca="1" si="333"/>
        <v>0</v>
      </c>
      <c r="FE90" s="31">
        <f t="shared" ca="1" si="334"/>
        <v>0</v>
      </c>
      <c r="FF90" s="31">
        <f t="shared" ca="1" si="335"/>
        <v>0</v>
      </c>
      <c r="FG90" s="31">
        <f t="shared" ca="1" si="336"/>
        <v>0</v>
      </c>
      <c r="FH90" s="31">
        <f t="shared" ca="1" si="337"/>
        <v>0</v>
      </c>
      <c r="FI90" s="31">
        <f t="shared" ca="1" si="338"/>
        <v>0</v>
      </c>
      <c r="FJ90" s="31">
        <f t="shared" ca="1" si="339"/>
        <v>0</v>
      </c>
      <c r="FK90" s="31">
        <f t="shared" ca="1" si="340"/>
        <v>0</v>
      </c>
      <c r="FL90" s="31">
        <f t="shared" ca="1" si="341"/>
        <v>0</v>
      </c>
      <c r="FM90" s="31">
        <f t="shared" ca="1" si="342"/>
        <v>0</v>
      </c>
      <c r="FN90" s="31">
        <f t="shared" ca="1" si="343"/>
        <v>0</v>
      </c>
      <c r="FO90" s="31">
        <f t="shared" ca="1" si="344"/>
        <v>0</v>
      </c>
      <c r="FP90" s="31">
        <f t="shared" ca="1" si="345"/>
        <v>0</v>
      </c>
      <c r="FQ90" s="31">
        <f t="shared" ca="1" si="346"/>
        <v>0</v>
      </c>
      <c r="FR90" s="31">
        <f t="shared" ca="1" si="347"/>
        <v>0</v>
      </c>
      <c r="FS90" s="31">
        <f t="shared" ca="1" si="348"/>
        <v>0</v>
      </c>
      <c r="FT90" s="31">
        <f t="shared" ca="1" si="349"/>
        <v>0</v>
      </c>
      <c r="FU90" s="31">
        <f t="shared" ca="1" si="350"/>
        <v>0</v>
      </c>
      <c r="FV90" s="31">
        <f t="shared" ca="1" si="351"/>
        <v>0</v>
      </c>
      <c r="FW90" s="31">
        <f t="shared" ca="1" si="352"/>
        <v>0</v>
      </c>
      <c r="FX90" s="31">
        <f t="shared" ca="1" si="353"/>
        <v>0</v>
      </c>
      <c r="FY90" s="31">
        <f t="shared" ca="1" si="354"/>
        <v>0</v>
      </c>
      <c r="FZ90" s="31">
        <f t="shared" ca="1" si="355"/>
        <v>0</v>
      </c>
      <c r="GA90" s="31">
        <f t="shared" ca="1" si="356"/>
        <v>0</v>
      </c>
      <c r="GB90" s="31">
        <f t="shared" ca="1" si="357"/>
        <v>0</v>
      </c>
      <c r="GC90" s="31">
        <f t="shared" ca="1" si="358"/>
        <v>0</v>
      </c>
      <c r="GD90" s="31">
        <f t="shared" ca="1" si="359"/>
        <v>0</v>
      </c>
      <c r="GE90" s="31">
        <f t="shared" ca="1" si="360"/>
        <v>0</v>
      </c>
      <c r="GF90" s="31">
        <f t="shared" ca="1" si="361"/>
        <v>0</v>
      </c>
      <c r="GG90" s="31">
        <f t="shared" ca="1" si="362"/>
        <v>0</v>
      </c>
      <c r="GH90" s="31">
        <f t="shared" ca="1" si="363"/>
        <v>0</v>
      </c>
      <c r="GI90" s="31">
        <f t="shared" ca="1" si="364"/>
        <v>0</v>
      </c>
      <c r="GJ90" s="109">
        <f t="shared" ca="1" si="365"/>
        <v>0</v>
      </c>
      <c r="GK90" s="14"/>
      <c r="GL90" s="14"/>
      <c r="GM90" s="14"/>
      <c r="GN90" s="14"/>
      <c r="GO90" s="14"/>
      <c r="GP90" s="14"/>
      <c r="GQ90" s="14"/>
      <c r="GR90" s="14"/>
      <c r="GS90" s="14"/>
    </row>
    <row r="91" spans="1:201" ht="12.75" customHeight="1" x14ac:dyDescent="0.2">
      <c r="A91" s="161"/>
      <c r="B91" s="11"/>
      <c r="C91" s="115"/>
      <c r="D91" s="6"/>
      <c r="E91" s="278"/>
      <c r="F91" s="278"/>
      <c r="G91" s="116"/>
      <c r="H91" s="6"/>
      <c r="I91" s="6"/>
      <c r="J91" s="6"/>
      <c r="K91" s="261"/>
      <c r="L91" s="164"/>
      <c r="M91" s="164"/>
      <c r="N91" s="6"/>
      <c r="O91" s="6"/>
      <c r="P91" s="6"/>
      <c r="Q91" s="6"/>
      <c r="R91" s="6"/>
      <c r="S91" s="161"/>
      <c r="T91" s="6"/>
      <c r="U91" s="6"/>
      <c r="V91" s="6"/>
      <c r="W91" s="261"/>
      <c r="X91" s="6"/>
      <c r="Y91" s="261"/>
      <c r="Z91" s="214"/>
      <c r="AA91" s="6"/>
      <c r="AB91" s="214"/>
      <c r="AC91" s="238"/>
      <c r="AD91" s="238"/>
      <c r="AE91" s="161"/>
      <c r="AF91" s="6"/>
      <c r="AG91" s="6"/>
      <c r="AH91" s="6"/>
      <c r="AI91" s="261"/>
      <c r="AJ91" s="6"/>
      <c r="AK91" s="261"/>
      <c r="AL91" s="214"/>
      <c r="AM91" s="6"/>
      <c r="AN91" s="214"/>
      <c r="AO91" s="238"/>
      <c r="AP91" s="238"/>
      <c r="AQ91" s="17"/>
      <c r="AR91" s="235"/>
      <c r="AS91" s="221" t="s">
        <v>55</v>
      </c>
      <c r="AT91" s="54"/>
      <c r="AU91" s="254"/>
      <c r="AV91" s="259"/>
      <c r="AW91" s="38">
        <f t="shared" si="14"/>
        <v>0</v>
      </c>
      <c r="AX91" s="39">
        <f t="shared" si="15"/>
        <v>0</v>
      </c>
      <c r="AY91" s="224" t="s">
        <v>56</v>
      </c>
      <c r="AZ91" s="54"/>
      <c r="BA91" s="64"/>
      <c r="BB91" s="48"/>
      <c r="BC91" s="25">
        <f t="shared" si="16"/>
        <v>0</v>
      </c>
      <c r="BD91" s="40">
        <f t="shared" si="17"/>
        <v>0</v>
      </c>
      <c r="BE91" s="27" t="s">
        <v>57</v>
      </c>
      <c r="BF91" s="54"/>
      <c r="BG91" s="48"/>
      <c r="BH91" s="28">
        <f t="shared" si="18"/>
        <v>0</v>
      </c>
      <c r="BI91" s="29">
        <f t="shared" si="19"/>
        <v>0</v>
      </c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17"/>
      <c r="DD91" s="30">
        <f t="shared" si="282"/>
        <v>0</v>
      </c>
      <c r="DE91" s="31">
        <f t="shared" si="283"/>
        <v>0</v>
      </c>
      <c r="DF91" s="31">
        <f t="shared" si="284"/>
        <v>0</v>
      </c>
      <c r="DG91" s="31">
        <f t="shared" si="285"/>
        <v>0</v>
      </c>
      <c r="DH91" s="31">
        <f t="shared" si="286"/>
        <v>0</v>
      </c>
      <c r="DI91" s="31">
        <f t="shared" si="287"/>
        <v>0</v>
      </c>
      <c r="DJ91" s="31">
        <f t="shared" si="288"/>
        <v>0</v>
      </c>
      <c r="DK91" s="31">
        <f t="shared" si="289"/>
        <v>0</v>
      </c>
      <c r="DL91" s="31">
        <f t="shared" si="290"/>
        <v>0</v>
      </c>
      <c r="DM91" s="31">
        <f t="shared" si="291"/>
        <v>0</v>
      </c>
      <c r="DN91" s="31">
        <f t="shared" si="292"/>
        <v>0</v>
      </c>
      <c r="DO91" s="31">
        <f t="shared" si="293"/>
        <v>0</v>
      </c>
      <c r="DP91" s="31">
        <f t="shared" si="294"/>
        <v>0</v>
      </c>
      <c r="DQ91" s="31">
        <f t="shared" si="295"/>
        <v>0</v>
      </c>
      <c r="DR91" s="31">
        <f t="shared" si="296"/>
        <v>0</v>
      </c>
      <c r="DS91" s="31">
        <f t="shared" si="297"/>
        <v>0</v>
      </c>
      <c r="DT91" s="31">
        <f t="shared" si="298"/>
        <v>0</v>
      </c>
      <c r="DU91" s="31">
        <f t="shared" si="299"/>
        <v>0</v>
      </c>
      <c r="DV91" s="31">
        <f t="shared" si="300"/>
        <v>0</v>
      </c>
      <c r="DW91" s="31">
        <f t="shared" si="301"/>
        <v>0</v>
      </c>
      <c r="DX91" s="31">
        <f t="shared" si="302"/>
        <v>0</v>
      </c>
      <c r="DY91" s="31">
        <f t="shared" si="303"/>
        <v>0</v>
      </c>
      <c r="DZ91" s="31">
        <f t="shared" si="304"/>
        <v>0</v>
      </c>
      <c r="EA91" s="31">
        <f t="shared" si="305"/>
        <v>0</v>
      </c>
      <c r="EB91" s="31">
        <f t="shared" si="306"/>
        <v>0</v>
      </c>
      <c r="EC91" s="31">
        <f t="shared" si="307"/>
        <v>0</v>
      </c>
      <c r="ED91" s="31">
        <f t="shared" si="308"/>
        <v>0</v>
      </c>
      <c r="EE91" s="31">
        <f t="shared" si="309"/>
        <v>0</v>
      </c>
      <c r="EF91" s="31">
        <f t="shared" si="310"/>
        <v>0</v>
      </c>
      <c r="EG91" s="31">
        <f t="shared" si="311"/>
        <v>0</v>
      </c>
      <c r="EH91" s="31">
        <f t="shared" si="312"/>
        <v>0</v>
      </c>
      <c r="EI91" s="31">
        <f t="shared" si="313"/>
        <v>0</v>
      </c>
      <c r="EJ91" s="31">
        <f t="shared" si="314"/>
        <v>0</v>
      </c>
      <c r="EK91" s="31">
        <f t="shared" si="315"/>
        <v>0</v>
      </c>
      <c r="EL91" s="31">
        <f t="shared" si="316"/>
        <v>0</v>
      </c>
      <c r="EM91" s="31">
        <f t="shared" si="317"/>
        <v>0</v>
      </c>
      <c r="EN91" s="31">
        <f t="shared" si="318"/>
        <v>0</v>
      </c>
      <c r="EO91" s="31">
        <f t="shared" si="319"/>
        <v>0</v>
      </c>
      <c r="EP91" s="31">
        <f t="shared" si="320"/>
        <v>0</v>
      </c>
      <c r="EQ91" s="31">
        <f t="shared" si="321"/>
        <v>0</v>
      </c>
      <c r="ER91" s="31">
        <f t="shared" si="322"/>
        <v>0</v>
      </c>
      <c r="ES91" s="109">
        <f t="shared" si="323"/>
        <v>0</v>
      </c>
      <c r="ET91" s="14"/>
      <c r="EU91" s="30">
        <f t="shared" si="324"/>
        <v>0</v>
      </c>
      <c r="EV91" s="31">
        <f t="shared" ca="1" si="325"/>
        <v>0</v>
      </c>
      <c r="EW91" s="31">
        <f t="shared" ca="1" si="326"/>
        <v>0</v>
      </c>
      <c r="EX91" s="31">
        <f t="shared" ca="1" si="327"/>
        <v>0</v>
      </c>
      <c r="EY91" s="31">
        <f t="shared" ca="1" si="328"/>
        <v>0</v>
      </c>
      <c r="EZ91" s="31">
        <f t="shared" ca="1" si="329"/>
        <v>0</v>
      </c>
      <c r="FA91" s="31">
        <f t="shared" ca="1" si="330"/>
        <v>0</v>
      </c>
      <c r="FB91" s="31">
        <f t="shared" ca="1" si="331"/>
        <v>0</v>
      </c>
      <c r="FC91" s="31">
        <f t="shared" ca="1" si="332"/>
        <v>0</v>
      </c>
      <c r="FD91" s="31">
        <f t="shared" ca="1" si="333"/>
        <v>0</v>
      </c>
      <c r="FE91" s="31">
        <f t="shared" ca="1" si="334"/>
        <v>0</v>
      </c>
      <c r="FF91" s="31">
        <f t="shared" ca="1" si="335"/>
        <v>0</v>
      </c>
      <c r="FG91" s="31">
        <f t="shared" ca="1" si="336"/>
        <v>0</v>
      </c>
      <c r="FH91" s="31">
        <f t="shared" ca="1" si="337"/>
        <v>0</v>
      </c>
      <c r="FI91" s="31">
        <f t="shared" ca="1" si="338"/>
        <v>0</v>
      </c>
      <c r="FJ91" s="31">
        <f t="shared" ca="1" si="339"/>
        <v>0</v>
      </c>
      <c r="FK91" s="31">
        <f t="shared" ca="1" si="340"/>
        <v>0</v>
      </c>
      <c r="FL91" s="31">
        <f t="shared" ca="1" si="341"/>
        <v>0</v>
      </c>
      <c r="FM91" s="31">
        <f t="shared" ca="1" si="342"/>
        <v>0</v>
      </c>
      <c r="FN91" s="31">
        <f t="shared" ca="1" si="343"/>
        <v>0</v>
      </c>
      <c r="FO91" s="31">
        <f t="shared" ca="1" si="344"/>
        <v>0</v>
      </c>
      <c r="FP91" s="31">
        <f t="shared" ca="1" si="345"/>
        <v>0</v>
      </c>
      <c r="FQ91" s="31">
        <f t="shared" ca="1" si="346"/>
        <v>0</v>
      </c>
      <c r="FR91" s="31">
        <f t="shared" ca="1" si="347"/>
        <v>0</v>
      </c>
      <c r="FS91" s="31">
        <f t="shared" ca="1" si="348"/>
        <v>0</v>
      </c>
      <c r="FT91" s="31">
        <f t="shared" ca="1" si="349"/>
        <v>0</v>
      </c>
      <c r="FU91" s="31">
        <f t="shared" ca="1" si="350"/>
        <v>0</v>
      </c>
      <c r="FV91" s="31">
        <f t="shared" ca="1" si="351"/>
        <v>0</v>
      </c>
      <c r="FW91" s="31">
        <f t="shared" ca="1" si="352"/>
        <v>0</v>
      </c>
      <c r="FX91" s="31">
        <f t="shared" ca="1" si="353"/>
        <v>0</v>
      </c>
      <c r="FY91" s="31">
        <f t="shared" ca="1" si="354"/>
        <v>0</v>
      </c>
      <c r="FZ91" s="31">
        <f t="shared" ca="1" si="355"/>
        <v>0</v>
      </c>
      <c r="GA91" s="31">
        <f t="shared" ca="1" si="356"/>
        <v>0</v>
      </c>
      <c r="GB91" s="31">
        <f t="shared" ca="1" si="357"/>
        <v>0</v>
      </c>
      <c r="GC91" s="31">
        <f t="shared" ca="1" si="358"/>
        <v>0</v>
      </c>
      <c r="GD91" s="31">
        <f t="shared" ca="1" si="359"/>
        <v>0</v>
      </c>
      <c r="GE91" s="31">
        <f t="shared" ca="1" si="360"/>
        <v>0</v>
      </c>
      <c r="GF91" s="31">
        <f t="shared" ca="1" si="361"/>
        <v>0</v>
      </c>
      <c r="GG91" s="31">
        <f t="shared" ca="1" si="362"/>
        <v>0</v>
      </c>
      <c r="GH91" s="31">
        <f t="shared" ca="1" si="363"/>
        <v>0</v>
      </c>
      <c r="GI91" s="31">
        <f t="shared" ca="1" si="364"/>
        <v>0</v>
      </c>
      <c r="GJ91" s="109">
        <f t="shared" ca="1" si="365"/>
        <v>0</v>
      </c>
      <c r="GK91" s="14"/>
      <c r="GL91" s="14"/>
      <c r="GM91" s="14"/>
      <c r="GN91" s="14"/>
      <c r="GO91" s="14"/>
      <c r="GP91" s="14"/>
      <c r="GQ91" s="14"/>
      <c r="GR91" s="14"/>
      <c r="GS91" s="14"/>
    </row>
    <row r="92" spans="1:201" ht="12.75" customHeight="1" x14ac:dyDescent="0.2">
      <c r="A92" s="161"/>
      <c r="B92" s="11"/>
      <c r="C92" s="115"/>
      <c r="D92" s="6"/>
      <c r="E92" s="278"/>
      <c r="F92" s="278"/>
      <c r="G92" s="116"/>
      <c r="H92" s="6"/>
      <c r="I92" s="6"/>
      <c r="J92" s="6"/>
      <c r="K92" s="261"/>
      <c r="L92" s="164"/>
      <c r="M92" s="164"/>
      <c r="N92" s="6"/>
      <c r="O92" s="6"/>
      <c r="P92" s="6"/>
      <c r="Q92" s="6"/>
      <c r="R92" s="6"/>
      <c r="S92" s="161"/>
      <c r="T92" s="6"/>
      <c r="U92" s="6"/>
      <c r="V92" s="6"/>
      <c r="W92" s="261"/>
      <c r="X92" s="6"/>
      <c r="Y92" s="261"/>
      <c r="Z92" s="214"/>
      <c r="AA92" s="6"/>
      <c r="AB92" s="214"/>
      <c r="AC92" s="238"/>
      <c r="AD92" s="238"/>
      <c r="AE92" s="161"/>
      <c r="AF92" s="6"/>
      <c r="AG92" s="6"/>
      <c r="AH92" s="6"/>
      <c r="AI92" s="261"/>
      <c r="AJ92" s="6"/>
      <c r="AK92" s="261"/>
      <c r="AL92" s="214"/>
      <c r="AM92" s="6"/>
      <c r="AN92" s="214"/>
      <c r="AO92" s="238"/>
      <c r="AP92" s="238"/>
      <c r="AQ92" s="17"/>
      <c r="AR92" s="235"/>
      <c r="AS92" s="221" t="s">
        <v>55</v>
      </c>
      <c r="AT92" s="54"/>
      <c r="AU92" s="254"/>
      <c r="AV92" s="259"/>
      <c r="AW92" s="38">
        <f t="shared" si="14"/>
        <v>0</v>
      </c>
      <c r="AX92" s="39">
        <f t="shared" si="15"/>
        <v>0</v>
      </c>
      <c r="AY92" s="224" t="s">
        <v>56</v>
      </c>
      <c r="AZ92" s="54"/>
      <c r="BA92" s="64"/>
      <c r="BB92" s="48"/>
      <c r="BC92" s="25">
        <f t="shared" si="16"/>
        <v>0</v>
      </c>
      <c r="BD92" s="40">
        <f t="shared" si="17"/>
        <v>0</v>
      </c>
      <c r="BE92" s="27" t="s">
        <v>57</v>
      </c>
      <c r="BF92" s="54"/>
      <c r="BG92" s="48"/>
      <c r="BH92" s="28">
        <f t="shared" si="18"/>
        <v>0</v>
      </c>
      <c r="BI92" s="29">
        <f t="shared" si="19"/>
        <v>0</v>
      </c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17"/>
      <c r="DD92" s="30">
        <f t="shared" si="282"/>
        <v>0</v>
      </c>
      <c r="DE92" s="31">
        <f t="shared" si="283"/>
        <v>0</v>
      </c>
      <c r="DF92" s="31">
        <f t="shared" si="284"/>
        <v>0</v>
      </c>
      <c r="DG92" s="31">
        <f t="shared" si="285"/>
        <v>0</v>
      </c>
      <c r="DH92" s="31">
        <f t="shared" si="286"/>
        <v>0</v>
      </c>
      <c r="DI92" s="31">
        <f t="shared" si="287"/>
        <v>0</v>
      </c>
      <c r="DJ92" s="31">
        <f t="shared" si="288"/>
        <v>0</v>
      </c>
      <c r="DK92" s="31">
        <f t="shared" si="289"/>
        <v>0</v>
      </c>
      <c r="DL92" s="31">
        <f t="shared" si="290"/>
        <v>0</v>
      </c>
      <c r="DM92" s="31">
        <f t="shared" si="291"/>
        <v>0</v>
      </c>
      <c r="DN92" s="31">
        <f t="shared" si="292"/>
        <v>0</v>
      </c>
      <c r="DO92" s="31">
        <f t="shared" si="293"/>
        <v>0</v>
      </c>
      <c r="DP92" s="31">
        <f t="shared" si="294"/>
        <v>0</v>
      </c>
      <c r="DQ92" s="31">
        <f t="shared" si="295"/>
        <v>0</v>
      </c>
      <c r="DR92" s="31">
        <f t="shared" si="296"/>
        <v>0</v>
      </c>
      <c r="DS92" s="31">
        <f t="shared" si="297"/>
        <v>0</v>
      </c>
      <c r="DT92" s="31">
        <f t="shared" si="298"/>
        <v>0</v>
      </c>
      <c r="DU92" s="31">
        <f t="shared" si="299"/>
        <v>0</v>
      </c>
      <c r="DV92" s="31">
        <f t="shared" si="300"/>
        <v>0</v>
      </c>
      <c r="DW92" s="31">
        <f t="shared" si="301"/>
        <v>0</v>
      </c>
      <c r="DX92" s="31">
        <f t="shared" si="302"/>
        <v>0</v>
      </c>
      <c r="DY92" s="31">
        <f t="shared" si="303"/>
        <v>0</v>
      </c>
      <c r="DZ92" s="31">
        <f t="shared" si="304"/>
        <v>0</v>
      </c>
      <c r="EA92" s="31">
        <f t="shared" si="305"/>
        <v>0</v>
      </c>
      <c r="EB92" s="31">
        <f t="shared" si="306"/>
        <v>0</v>
      </c>
      <c r="EC92" s="31">
        <f t="shared" si="307"/>
        <v>0</v>
      </c>
      <c r="ED92" s="31">
        <f t="shared" si="308"/>
        <v>0</v>
      </c>
      <c r="EE92" s="31">
        <f t="shared" si="309"/>
        <v>0</v>
      </c>
      <c r="EF92" s="31">
        <f t="shared" si="310"/>
        <v>0</v>
      </c>
      <c r="EG92" s="31">
        <f t="shared" si="311"/>
        <v>0</v>
      </c>
      <c r="EH92" s="31">
        <f t="shared" si="312"/>
        <v>0</v>
      </c>
      <c r="EI92" s="31">
        <f t="shared" si="313"/>
        <v>0</v>
      </c>
      <c r="EJ92" s="31">
        <f t="shared" si="314"/>
        <v>0</v>
      </c>
      <c r="EK92" s="31">
        <f t="shared" si="315"/>
        <v>0</v>
      </c>
      <c r="EL92" s="31">
        <f t="shared" si="316"/>
        <v>0</v>
      </c>
      <c r="EM92" s="31">
        <f t="shared" si="317"/>
        <v>0</v>
      </c>
      <c r="EN92" s="31">
        <f t="shared" si="318"/>
        <v>0</v>
      </c>
      <c r="EO92" s="31">
        <f t="shared" si="319"/>
        <v>0</v>
      </c>
      <c r="EP92" s="31">
        <f t="shared" si="320"/>
        <v>0</v>
      </c>
      <c r="EQ92" s="31">
        <f t="shared" si="321"/>
        <v>0</v>
      </c>
      <c r="ER92" s="31">
        <f t="shared" si="322"/>
        <v>0</v>
      </c>
      <c r="ES92" s="109">
        <f t="shared" si="323"/>
        <v>0</v>
      </c>
      <c r="ET92" s="14"/>
      <c r="EU92" s="30">
        <f t="shared" si="324"/>
        <v>0</v>
      </c>
      <c r="EV92" s="31">
        <f t="shared" ca="1" si="325"/>
        <v>0</v>
      </c>
      <c r="EW92" s="31">
        <f t="shared" ca="1" si="326"/>
        <v>0</v>
      </c>
      <c r="EX92" s="31">
        <f t="shared" ca="1" si="327"/>
        <v>0</v>
      </c>
      <c r="EY92" s="31">
        <f t="shared" ca="1" si="328"/>
        <v>0</v>
      </c>
      <c r="EZ92" s="31">
        <f t="shared" ca="1" si="329"/>
        <v>0</v>
      </c>
      <c r="FA92" s="31">
        <f t="shared" ca="1" si="330"/>
        <v>0</v>
      </c>
      <c r="FB92" s="31">
        <f t="shared" ca="1" si="331"/>
        <v>0</v>
      </c>
      <c r="FC92" s="31">
        <f t="shared" ca="1" si="332"/>
        <v>0</v>
      </c>
      <c r="FD92" s="31">
        <f t="shared" ca="1" si="333"/>
        <v>0</v>
      </c>
      <c r="FE92" s="31">
        <f t="shared" ca="1" si="334"/>
        <v>0</v>
      </c>
      <c r="FF92" s="31">
        <f t="shared" ca="1" si="335"/>
        <v>0</v>
      </c>
      <c r="FG92" s="31">
        <f t="shared" ca="1" si="336"/>
        <v>0</v>
      </c>
      <c r="FH92" s="31">
        <f t="shared" ca="1" si="337"/>
        <v>0</v>
      </c>
      <c r="FI92" s="31">
        <f t="shared" ca="1" si="338"/>
        <v>0</v>
      </c>
      <c r="FJ92" s="31">
        <f t="shared" ca="1" si="339"/>
        <v>0</v>
      </c>
      <c r="FK92" s="31">
        <f t="shared" ca="1" si="340"/>
        <v>0</v>
      </c>
      <c r="FL92" s="31">
        <f t="shared" ca="1" si="341"/>
        <v>0</v>
      </c>
      <c r="FM92" s="31">
        <f t="shared" ca="1" si="342"/>
        <v>0</v>
      </c>
      <c r="FN92" s="31">
        <f t="shared" ca="1" si="343"/>
        <v>0</v>
      </c>
      <c r="FO92" s="31">
        <f t="shared" ca="1" si="344"/>
        <v>0</v>
      </c>
      <c r="FP92" s="31">
        <f t="shared" ca="1" si="345"/>
        <v>0</v>
      </c>
      <c r="FQ92" s="31">
        <f t="shared" ca="1" si="346"/>
        <v>0</v>
      </c>
      <c r="FR92" s="31">
        <f t="shared" ca="1" si="347"/>
        <v>0</v>
      </c>
      <c r="FS92" s="31">
        <f t="shared" ca="1" si="348"/>
        <v>0</v>
      </c>
      <c r="FT92" s="31">
        <f t="shared" ca="1" si="349"/>
        <v>0</v>
      </c>
      <c r="FU92" s="31">
        <f t="shared" ca="1" si="350"/>
        <v>0</v>
      </c>
      <c r="FV92" s="31">
        <f t="shared" ca="1" si="351"/>
        <v>0</v>
      </c>
      <c r="FW92" s="31">
        <f t="shared" ca="1" si="352"/>
        <v>0</v>
      </c>
      <c r="FX92" s="31">
        <f t="shared" ca="1" si="353"/>
        <v>0</v>
      </c>
      <c r="FY92" s="31">
        <f t="shared" ca="1" si="354"/>
        <v>0</v>
      </c>
      <c r="FZ92" s="31">
        <f t="shared" ca="1" si="355"/>
        <v>0</v>
      </c>
      <c r="GA92" s="31">
        <f t="shared" ca="1" si="356"/>
        <v>0</v>
      </c>
      <c r="GB92" s="31">
        <f t="shared" ca="1" si="357"/>
        <v>0</v>
      </c>
      <c r="GC92" s="31">
        <f t="shared" ca="1" si="358"/>
        <v>0</v>
      </c>
      <c r="GD92" s="31">
        <f t="shared" ca="1" si="359"/>
        <v>0</v>
      </c>
      <c r="GE92" s="31">
        <f t="shared" ca="1" si="360"/>
        <v>0</v>
      </c>
      <c r="GF92" s="31">
        <f t="shared" ca="1" si="361"/>
        <v>0</v>
      </c>
      <c r="GG92" s="31">
        <f t="shared" ca="1" si="362"/>
        <v>0</v>
      </c>
      <c r="GH92" s="31">
        <f t="shared" ca="1" si="363"/>
        <v>0</v>
      </c>
      <c r="GI92" s="31">
        <f t="shared" ca="1" si="364"/>
        <v>0</v>
      </c>
      <c r="GJ92" s="109">
        <f t="shared" ca="1" si="365"/>
        <v>0</v>
      </c>
      <c r="GK92" s="14"/>
      <c r="GL92" s="14"/>
      <c r="GM92" s="14"/>
      <c r="GN92" s="14"/>
      <c r="GO92" s="14"/>
      <c r="GP92" s="14"/>
      <c r="GQ92" s="14"/>
      <c r="GR92" s="14"/>
      <c r="GS92" s="14"/>
    </row>
    <row r="93" spans="1:201" ht="12.75" customHeight="1" x14ac:dyDescent="0.2">
      <c r="A93" s="161"/>
      <c r="B93" s="11"/>
      <c r="C93" s="115"/>
      <c r="D93" s="6"/>
      <c r="E93" s="278"/>
      <c r="F93" s="278"/>
      <c r="G93" s="116"/>
      <c r="H93" s="6"/>
      <c r="I93" s="6"/>
      <c r="J93" s="6"/>
      <c r="K93" s="261"/>
      <c r="L93" s="164"/>
      <c r="M93" s="164"/>
      <c r="N93" s="6"/>
      <c r="O93" s="6"/>
      <c r="P93" s="6"/>
      <c r="Q93" s="6"/>
      <c r="R93" s="6"/>
      <c r="S93" s="161"/>
      <c r="T93" s="6"/>
      <c r="U93" s="6"/>
      <c r="V93" s="6"/>
      <c r="W93" s="261"/>
      <c r="X93" s="6"/>
      <c r="Y93" s="261"/>
      <c r="Z93" s="214"/>
      <c r="AA93" s="6"/>
      <c r="AB93" s="214"/>
      <c r="AC93" s="238"/>
      <c r="AD93" s="238"/>
      <c r="AE93" s="161"/>
      <c r="AF93" s="6"/>
      <c r="AG93" s="6"/>
      <c r="AH93" s="6"/>
      <c r="AI93" s="261"/>
      <c r="AJ93" s="6"/>
      <c r="AK93" s="261"/>
      <c r="AL93" s="214"/>
      <c r="AM93" s="6"/>
      <c r="AN93" s="214"/>
      <c r="AO93" s="238"/>
      <c r="AP93" s="238"/>
      <c r="AQ93" s="17"/>
      <c r="AR93" s="235"/>
      <c r="AS93" s="221" t="s">
        <v>55</v>
      </c>
      <c r="AT93" s="54"/>
      <c r="AU93" s="254"/>
      <c r="AV93" s="259"/>
      <c r="AW93" s="38">
        <f t="shared" si="14"/>
        <v>0</v>
      </c>
      <c r="AX93" s="39">
        <f t="shared" si="15"/>
        <v>0</v>
      </c>
      <c r="AY93" s="224" t="s">
        <v>56</v>
      </c>
      <c r="AZ93" s="54"/>
      <c r="BA93" s="64"/>
      <c r="BB93" s="48"/>
      <c r="BC93" s="25">
        <f t="shared" si="16"/>
        <v>0</v>
      </c>
      <c r="BD93" s="40">
        <f t="shared" si="17"/>
        <v>0</v>
      </c>
      <c r="BE93" s="27" t="s">
        <v>57</v>
      </c>
      <c r="BF93" s="54"/>
      <c r="BG93" s="48"/>
      <c r="BH93" s="28">
        <f t="shared" si="18"/>
        <v>0</v>
      </c>
      <c r="BI93" s="29">
        <f t="shared" si="19"/>
        <v>0</v>
      </c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17"/>
      <c r="DD93" s="30">
        <f t="shared" si="282"/>
        <v>0</v>
      </c>
      <c r="DE93" s="31">
        <f t="shared" si="283"/>
        <v>0</v>
      </c>
      <c r="DF93" s="31">
        <f t="shared" si="284"/>
        <v>0</v>
      </c>
      <c r="DG93" s="31">
        <f t="shared" si="285"/>
        <v>0</v>
      </c>
      <c r="DH93" s="31">
        <f t="shared" si="286"/>
        <v>0</v>
      </c>
      <c r="DI93" s="31">
        <f t="shared" si="287"/>
        <v>0</v>
      </c>
      <c r="DJ93" s="31">
        <f t="shared" si="288"/>
        <v>0</v>
      </c>
      <c r="DK93" s="31">
        <f t="shared" si="289"/>
        <v>0</v>
      </c>
      <c r="DL93" s="31">
        <f t="shared" si="290"/>
        <v>0</v>
      </c>
      <c r="DM93" s="31">
        <f t="shared" si="291"/>
        <v>0</v>
      </c>
      <c r="DN93" s="31">
        <f t="shared" si="292"/>
        <v>0</v>
      </c>
      <c r="DO93" s="31">
        <f t="shared" si="293"/>
        <v>0</v>
      </c>
      <c r="DP93" s="31">
        <f t="shared" si="294"/>
        <v>0</v>
      </c>
      <c r="DQ93" s="31">
        <f t="shared" si="295"/>
        <v>0</v>
      </c>
      <c r="DR93" s="31">
        <f t="shared" si="296"/>
        <v>0</v>
      </c>
      <c r="DS93" s="31">
        <f t="shared" si="297"/>
        <v>0</v>
      </c>
      <c r="DT93" s="31">
        <f t="shared" si="298"/>
        <v>0</v>
      </c>
      <c r="DU93" s="31">
        <f t="shared" si="299"/>
        <v>0</v>
      </c>
      <c r="DV93" s="31">
        <f t="shared" si="300"/>
        <v>0</v>
      </c>
      <c r="DW93" s="31">
        <f t="shared" si="301"/>
        <v>0</v>
      </c>
      <c r="DX93" s="31">
        <f t="shared" si="302"/>
        <v>0</v>
      </c>
      <c r="DY93" s="31">
        <f t="shared" si="303"/>
        <v>0</v>
      </c>
      <c r="DZ93" s="31">
        <f t="shared" si="304"/>
        <v>0</v>
      </c>
      <c r="EA93" s="31">
        <f t="shared" si="305"/>
        <v>0</v>
      </c>
      <c r="EB93" s="31">
        <f t="shared" si="306"/>
        <v>0</v>
      </c>
      <c r="EC93" s="31">
        <f t="shared" si="307"/>
        <v>0</v>
      </c>
      <c r="ED93" s="31">
        <f t="shared" si="308"/>
        <v>0</v>
      </c>
      <c r="EE93" s="31">
        <f t="shared" si="309"/>
        <v>0</v>
      </c>
      <c r="EF93" s="31">
        <f t="shared" si="310"/>
        <v>0</v>
      </c>
      <c r="EG93" s="31">
        <f t="shared" si="311"/>
        <v>0</v>
      </c>
      <c r="EH93" s="31">
        <f t="shared" si="312"/>
        <v>0</v>
      </c>
      <c r="EI93" s="31">
        <f t="shared" si="313"/>
        <v>0</v>
      </c>
      <c r="EJ93" s="31">
        <f t="shared" si="314"/>
        <v>0</v>
      </c>
      <c r="EK93" s="31">
        <f t="shared" si="315"/>
        <v>0</v>
      </c>
      <c r="EL93" s="31">
        <f t="shared" si="316"/>
        <v>0</v>
      </c>
      <c r="EM93" s="31">
        <f t="shared" si="317"/>
        <v>0</v>
      </c>
      <c r="EN93" s="31">
        <f t="shared" si="318"/>
        <v>0</v>
      </c>
      <c r="EO93" s="31">
        <f t="shared" si="319"/>
        <v>0</v>
      </c>
      <c r="EP93" s="31">
        <f t="shared" si="320"/>
        <v>0</v>
      </c>
      <c r="EQ93" s="31">
        <f t="shared" si="321"/>
        <v>0</v>
      </c>
      <c r="ER93" s="31">
        <f t="shared" si="322"/>
        <v>0</v>
      </c>
      <c r="ES93" s="109">
        <f t="shared" si="323"/>
        <v>0</v>
      </c>
      <c r="ET93" s="14"/>
      <c r="EU93" s="30">
        <f t="shared" si="324"/>
        <v>0</v>
      </c>
      <c r="EV93" s="31">
        <f t="shared" ca="1" si="325"/>
        <v>0</v>
      </c>
      <c r="EW93" s="31">
        <f t="shared" ca="1" si="326"/>
        <v>0</v>
      </c>
      <c r="EX93" s="31">
        <f t="shared" ca="1" si="327"/>
        <v>0</v>
      </c>
      <c r="EY93" s="31">
        <f t="shared" ca="1" si="328"/>
        <v>0</v>
      </c>
      <c r="EZ93" s="31">
        <f t="shared" ca="1" si="329"/>
        <v>0</v>
      </c>
      <c r="FA93" s="31">
        <f t="shared" ca="1" si="330"/>
        <v>0</v>
      </c>
      <c r="FB93" s="31">
        <f t="shared" ca="1" si="331"/>
        <v>0</v>
      </c>
      <c r="FC93" s="31">
        <f t="shared" ca="1" si="332"/>
        <v>0</v>
      </c>
      <c r="FD93" s="31">
        <f t="shared" ca="1" si="333"/>
        <v>0</v>
      </c>
      <c r="FE93" s="31">
        <f t="shared" ca="1" si="334"/>
        <v>0</v>
      </c>
      <c r="FF93" s="31">
        <f t="shared" ca="1" si="335"/>
        <v>0</v>
      </c>
      <c r="FG93" s="31">
        <f t="shared" ca="1" si="336"/>
        <v>0</v>
      </c>
      <c r="FH93" s="31">
        <f t="shared" ca="1" si="337"/>
        <v>0</v>
      </c>
      <c r="FI93" s="31">
        <f t="shared" ca="1" si="338"/>
        <v>0</v>
      </c>
      <c r="FJ93" s="31">
        <f t="shared" ca="1" si="339"/>
        <v>0</v>
      </c>
      <c r="FK93" s="31">
        <f t="shared" ca="1" si="340"/>
        <v>0</v>
      </c>
      <c r="FL93" s="31">
        <f t="shared" ca="1" si="341"/>
        <v>0</v>
      </c>
      <c r="FM93" s="31">
        <f t="shared" ca="1" si="342"/>
        <v>0</v>
      </c>
      <c r="FN93" s="31">
        <f t="shared" ca="1" si="343"/>
        <v>0</v>
      </c>
      <c r="FO93" s="31">
        <f t="shared" ca="1" si="344"/>
        <v>0</v>
      </c>
      <c r="FP93" s="31">
        <f t="shared" ca="1" si="345"/>
        <v>0</v>
      </c>
      <c r="FQ93" s="31">
        <f t="shared" ca="1" si="346"/>
        <v>0</v>
      </c>
      <c r="FR93" s="31">
        <f t="shared" ca="1" si="347"/>
        <v>0</v>
      </c>
      <c r="FS93" s="31">
        <f t="shared" ca="1" si="348"/>
        <v>0</v>
      </c>
      <c r="FT93" s="31">
        <f t="shared" ca="1" si="349"/>
        <v>0</v>
      </c>
      <c r="FU93" s="31">
        <f t="shared" ca="1" si="350"/>
        <v>0</v>
      </c>
      <c r="FV93" s="31">
        <f t="shared" ca="1" si="351"/>
        <v>0</v>
      </c>
      <c r="FW93" s="31">
        <f t="shared" ca="1" si="352"/>
        <v>0</v>
      </c>
      <c r="FX93" s="31">
        <f t="shared" ca="1" si="353"/>
        <v>0</v>
      </c>
      <c r="FY93" s="31">
        <f t="shared" ca="1" si="354"/>
        <v>0</v>
      </c>
      <c r="FZ93" s="31">
        <f t="shared" ca="1" si="355"/>
        <v>0</v>
      </c>
      <c r="GA93" s="31">
        <f t="shared" ca="1" si="356"/>
        <v>0</v>
      </c>
      <c r="GB93" s="31">
        <f t="shared" ca="1" si="357"/>
        <v>0</v>
      </c>
      <c r="GC93" s="31">
        <f t="shared" ca="1" si="358"/>
        <v>0</v>
      </c>
      <c r="GD93" s="31">
        <f t="shared" ca="1" si="359"/>
        <v>0</v>
      </c>
      <c r="GE93" s="31">
        <f t="shared" ca="1" si="360"/>
        <v>0</v>
      </c>
      <c r="GF93" s="31">
        <f t="shared" ca="1" si="361"/>
        <v>0</v>
      </c>
      <c r="GG93" s="31">
        <f t="shared" ca="1" si="362"/>
        <v>0</v>
      </c>
      <c r="GH93" s="31">
        <f t="shared" ca="1" si="363"/>
        <v>0</v>
      </c>
      <c r="GI93" s="31">
        <f t="shared" ca="1" si="364"/>
        <v>0</v>
      </c>
      <c r="GJ93" s="109">
        <f t="shared" ca="1" si="365"/>
        <v>0</v>
      </c>
      <c r="GK93" s="14"/>
      <c r="GL93" s="14"/>
      <c r="GM93" s="14"/>
      <c r="GN93" s="14"/>
      <c r="GO93" s="14"/>
      <c r="GP93" s="14"/>
      <c r="GQ93" s="14"/>
      <c r="GR93" s="14"/>
      <c r="GS93" s="14"/>
    </row>
    <row r="94" spans="1:201" ht="12.75" customHeight="1" x14ac:dyDescent="0.2">
      <c r="A94" s="161"/>
      <c r="B94" s="11"/>
      <c r="C94" s="115"/>
      <c r="D94" s="6"/>
      <c r="E94" s="278"/>
      <c r="F94" s="278"/>
      <c r="G94" s="116"/>
      <c r="H94" s="6"/>
      <c r="I94" s="6"/>
      <c r="J94" s="6"/>
      <c r="K94" s="261"/>
      <c r="L94" s="164"/>
      <c r="M94" s="164"/>
      <c r="N94" s="6"/>
      <c r="O94" s="6"/>
      <c r="P94" s="6"/>
      <c r="Q94" s="6"/>
      <c r="R94" s="6"/>
      <c r="S94" s="161"/>
      <c r="T94" s="6"/>
      <c r="U94" s="6"/>
      <c r="V94" s="6"/>
      <c r="W94" s="261"/>
      <c r="X94" s="6"/>
      <c r="Y94" s="261"/>
      <c r="Z94" s="214"/>
      <c r="AA94" s="6"/>
      <c r="AB94" s="214"/>
      <c r="AC94" s="238"/>
      <c r="AD94" s="238"/>
      <c r="AE94" s="161"/>
      <c r="AF94" s="6"/>
      <c r="AG94" s="6"/>
      <c r="AH94" s="6"/>
      <c r="AI94" s="261"/>
      <c r="AJ94" s="6"/>
      <c r="AK94" s="261"/>
      <c r="AL94" s="214"/>
      <c r="AM94" s="6"/>
      <c r="AN94" s="214"/>
      <c r="AO94" s="238"/>
      <c r="AP94" s="238"/>
      <c r="AQ94" s="17"/>
      <c r="AR94" s="235"/>
      <c r="AS94" s="221" t="s">
        <v>55</v>
      </c>
      <c r="AT94" s="54"/>
      <c r="AU94" s="254"/>
      <c r="AV94" s="259"/>
      <c r="AW94" s="38">
        <f t="shared" si="14"/>
        <v>0</v>
      </c>
      <c r="AX94" s="39">
        <f t="shared" si="15"/>
        <v>0</v>
      </c>
      <c r="AY94" s="224" t="s">
        <v>56</v>
      </c>
      <c r="AZ94" s="54"/>
      <c r="BA94" s="64"/>
      <c r="BB94" s="48"/>
      <c r="BC94" s="25">
        <f t="shared" si="16"/>
        <v>0</v>
      </c>
      <c r="BD94" s="40">
        <f t="shared" si="17"/>
        <v>0</v>
      </c>
      <c r="BE94" s="27" t="s">
        <v>57</v>
      </c>
      <c r="BF94" s="54"/>
      <c r="BG94" s="48"/>
      <c r="BH94" s="28">
        <f t="shared" si="18"/>
        <v>0</v>
      </c>
      <c r="BI94" s="29">
        <f t="shared" si="19"/>
        <v>0</v>
      </c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17"/>
      <c r="DD94" s="30">
        <f t="shared" si="282"/>
        <v>0</v>
      </c>
      <c r="DE94" s="31">
        <f t="shared" si="283"/>
        <v>0</v>
      </c>
      <c r="DF94" s="31">
        <f t="shared" si="284"/>
        <v>0</v>
      </c>
      <c r="DG94" s="31">
        <f t="shared" si="285"/>
        <v>0</v>
      </c>
      <c r="DH94" s="31">
        <f t="shared" si="286"/>
        <v>0</v>
      </c>
      <c r="DI94" s="31">
        <f t="shared" si="287"/>
        <v>0</v>
      </c>
      <c r="DJ94" s="31">
        <f t="shared" si="288"/>
        <v>0</v>
      </c>
      <c r="DK94" s="31">
        <f t="shared" si="289"/>
        <v>0</v>
      </c>
      <c r="DL94" s="31">
        <f t="shared" si="290"/>
        <v>0</v>
      </c>
      <c r="DM94" s="31">
        <f t="shared" si="291"/>
        <v>0</v>
      </c>
      <c r="DN94" s="31">
        <f t="shared" si="292"/>
        <v>0</v>
      </c>
      <c r="DO94" s="31">
        <f t="shared" si="293"/>
        <v>0</v>
      </c>
      <c r="DP94" s="31">
        <f t="shared" si="294"/>
        <v>0</v>
      </c>
      <c r="DQ94" s="31">
        <f t="shared" si="295"/>
        <v>0</v>
      </c>
      <c r="DR94" s="31">
        <f t="shared" si="296"/>
        <v>0</v>
      </c>
      <c r="DS94" s="31">
        <f t="shared" si="297"/>
        <v>0</v>
      </c>
      <c r="DT94" s="31">
        <f t="shared" si="298"/>
        <v>0</v>
      </c>
      <c r="DU94" s="31">
        <f t="shared" si="299"/>
        <v>0</v>
      </c>
      <c r="DV94" s="31">
        <f t="shared" si="300"/>
        <v>0</v>
      </c>
      <c r="DW94" s="31">
        <f t="shared" si="301"/>
        <v>0</v>
      </c>
      <c r="DX94" s="31">
        <f t="shared" si="302"/>
        <v>0</v>
      </c>
      <c r="DY94" s="31">
        <f t="shared" si="303"/>
        <v>0</v>
      </c>
      <c r="DZ94" s="31">
        <f t="shared" si="304"/>
        <v>0</v>
      </c>
      <c r="EA94" s="31">
        <f t="shared" si="305"/>
        <v>0</v>
      </c>
      <c r="EB94" s="31">
        <f t="shared" si="306"/>
        <v>0</v>
      </c>
      <c r="EC94" s="31">
        <f t="shared" si="307"/>
        <v>0</v>
      </c>
      <c r="ED94" s="31">
        <f t="shared" si="308"/>
        <v>0</v>
      </c>
      <c r="EE94" s="31">
        <f t="shared" si="309"/>
        <v>0</v>
      </c>
      <c r="EF94" s="31">
        <f t="shared" si="310"/>
        <v>0</v>
      </c>
      <c r="EG94" s="31">
        <f t="shared" si="311"/>
        <v>0</v>
      </c>
      <c r="EH94" s="31">
        <f t="shared" si="312"/>
        <v>0</v>
      </c>
      <c r="EI94" s="31">
        <f t="shared" si="313"/>
        <v>0</v>
      </c>
      <c r="EJ94" s="31">
        <f t="shared" si="314"/>
        <v>0</v>
      </c>
      <c r="EK94" s="31">
        <f t="shared" si="315"/>
        <v>0</v>
      </c>
      <c r="EL94" s="31">
        <f t="shared" si="316"/>
        <v>0</v>
      </c>
      <c r="EM94" s="31">
        <f t="shared" si="317"/>
        <v>0</v>
      </c>
      <c r="EN94" s="31">
        <f t="shared" si="318"/>
        <v>0</v>
      </c>
      <c r="EO94" s="31">
        <f t="shared" si="319"/>
        <v>0</v>
      </c>
      <c r="EP94" s="31">
        <f t="shared" si="320"/>
        <v>0</v>
      </c>
      <c r="EQ94" s="31">
        <f t="shared" si="321"/>
        <v>0</v>
      </c>
      <c r="ER94" s="31">
        <f t="shared" si="322"/>
        <v>0</v>
      </c>
      <c r="ES94" s="109">
        <f t="shared" si="323"/>
        <v>0</v>
      </c>
      <c r="ET94" s="14"/>
      <c r="EU94" s="30">
        <f t="shared" si="324"/>
        <v>0</v>
      </c>
      <c r="EV94" s="31">
        <f t="shared" ca="1" si="325"/>
        <v>0</v>
      </c>
      <c r="EW94" s="31">
        <f t="shared" ca="1" si="326"/>
        <v>0</v>
      </c>
      <c r="EX94" s="31">
        <f t="shared" ca="1" si="327"/>
        <v>0</v>
      </c>
      <c r="EY94" s="31">
        <f t="shared" ca="1" si="328"/>
        <v>0</v>
      </c>
      <c r="EZ94" s="31">
        <f t="shared" ca="1" si="329"/>
        <v>0</v>
      </c>
      <c r="FA94" s="31">
        <f t="shared" ca="1" si="330"/>
        <v>0</v>
      </c>
      <c r="FB94" s="31">
        <f t="shared" ca="1" si="331"/>
        <v>0</v>
      </c>
      <c r="FC94" s="31">
        <f t="shared" ca="1" si="332"/>
        <v>0</v>
      </c>
      <c r="FD94" s="31">
        <f t="shared" ca="1" si="333"/>
        <v>0</v>
      </c>
      <c r="FE94" s="31">
        <f t="shared" ca="1" si="334"/>
        <v>0</v>
      </c>
      <c r="FF94" s="31">
        <f t="shared" ca="1" si="335"/>
        <v>0</v>
      </c>
      <c r="FG94" s="31">
        <f t="shared" ca="1" si="336"/>
        <v>0</v>
      </c>
      <c r="FH94" s="31">
        <f t="shared" ca="1" si="337"/>
        <v>0</v>
      </c>
      <c r="FI94" s="31">
        <f t="shared" ca="1" si="338"/>
        <v>0</v>
      </c>
      <c r="FJ94" s="31">
        <f t="shared" ca="1" si="339"/>
        <v>0</v>
      </c>
      <c r="FK94" s="31">
        <f t="shared" ca="1" si="340"/>
        <v>0</v>
      </c>
      <c r="FL94" s="31">
        <f t="shared" ca="1" si="341"/>
        <v>0</v>
      </c>
      <c r="FM94" s="31">
        <f t="shared" ca="1" si="342"/>
        <v>0</v>
      </c>
      <c r="FN94" s="31">
        <f t="shared" ca="1" si="343"/>
        <v>0</v>
      </c>
      <c r="FO94" s="31">
        <f t="shared" ca="1" si="344"/>
        <v>0</v>
      </c>
      <c r="FP94" s="31">
        <f t="shared" ca="1" si="345"/>
        <v>0</v>
      </c>
      <c r="FQ94" s="31">
        <f t="shared" ca="1" si="346"/>
        <v>0</v>
      </c>
      <c r="FR94" s="31">
        <f t="shared" ca="1" si="347"/>
        <v>0</v>
      </c>
      <c r="FS94" s="31">
        <f t="shared" ca="1" si="348"/>
        <v>0</v>
      </c>
      <c r="FT94" s="31">
        <f t="shared" ca="1" si="349"/>
        <v>0</v>
      </c>
      <c r="FU94" s="31">
        <f t="shared" ca="1" si="350"/>
        <v>0</v>
      </c>
      <c r="FV94" s="31">
        <f t="shared" ca="1" si="351"/>
        <v>0</v>
      </c>
      <c r="FW94" s="31">
        <f t="shared" ca="1" si="352"/>
        <v>0</v>
      </c>
      <c r="FX94" s="31">
        <f t="shared" ca="1" si="353"/>
        <v>0</v>
      </c>
      <c r="FY94" s="31">
        <f t="shared" ca="1" si="354"/>
        <v>0</v>
      </c>
      <c r="FZ94" s="31">
        <f t="shared" ca="1" si="355"/>
        <v>0</v>
      </c>
      <c r="GA94" s="31">
        <f t="shared" ca="1" si="356"/>
        <v>0</v>
      </c>
      <c r="GB94" s="31">
        <f t="shared" ca="1" si="357"/>
        <v>0</v>
      </c>
      <c r="GC94" s="31">
        <f t="shared" ca="1" si="358"/>
        <v>0</v>
      </c>
      <c r="GD94" s="31">
        <f t="shared" ca="1" si="359"/>
        <v>0</v>
      </c>
      <c r="GE94" s="31">
        <f t="shared" ca="1" si="360"/>
        <v>0</v>
      </c>
      <c r="GF94" s="31">
        <f t="shared" ca="1" si="361"/>
        <v>0</v>
      </c>
      <c r="GG94" s="31">
        <f t="shared" ca="1" si="362"/>
        <v>0</v>
      </c>
      <c r="GH94" s="31">
        <f t="shared" ca="1" si="363"/>
        <v>0</v>
      </c>
      <c r="GI94" s="31">
        <f t="shared" ca="1" si="364"/>
        <v>0</v>
      </c>
      <c r="GJ94" s="109">
        <f t="shared" ca="1" si="365"/>
        <v>0</v>
      </c>
      <c r="GK94" s="14"/>
      <c r="GL94" s="14"/>
      <c r="GM94" s="14"/>
      <c r="GN94" s="14"/>
      <c r="GO94" s="14"/>
      <c r="GP94" s="14"/>
      <c r="GQ94" s="14"/>
      <c r="GR94" s="14"/>
      <c r="GS94" s="14"/>
    </row>
    <row r="95" spans="1:201" ht="12.75" customHeight="1" x14ac:dyDescent="0.2">
      <c r="A95" s="161"/>
      <c r="B95" s="11"/>
      <c r="C95" s="115"/>
      <c r="D95" s="6"/>
      <c r="E95" s="278"/>
      <c r="F95" s="278"/>
      <c r="G95" s="116"/>
      <c r="H95" s="6"/>
      <c r="I95" s="6"/>
      <c r="J95" s="6"/>
      <c r="K95" s="261"/>
      <c r="L95" s="164"/>
      <c r="M95" s="164"/>
      <c r="N95" s="6"/>
      <c r="O95" s="6"/>
      <c r="P95" s="6"/>
      <c r="Q95" s="6"/>
      <c r="R95" s="6"/>
      <c r="S95" s="161"/>
      <c r="T95" s="6"/>
      <c r="U95" s="6"/>
      <c r="V95" s="6"/>
      <c r="W95" s="261"/>
      <c r="X95" s="6"/>
      <c r="Y95" s="261"/>
      <c r="Z95" s="214"/>
      <c r="AA95" s="6"/>
      <c r="AB95" s="214"/>
      <c r="AC95" s="238"/>
      <c r="AD95" s="238"/>
      <c r="AE95" s="161"/>
      <c r="AF95" s="6"/>
      <c r="AG95" s="6"/>
      <c r="AH95" s="6"/>
      <c r="AI95" s="261"/>
      <c r="AJ95" s="6"/>
      <c r="AK95" s="261"/>
      <c r="AL95" s="214"/>
      <c r="AM95" s="6"/>
      <c r="AN95" s="214"/>
      <c r="AO95" s="238"/>
      <c r="AP95" s="238"/>
      <c r="AQ95" s="17"/>
      <c r="AR95" s="235"/>
      <c r="AS95" s="221" t="s">
        <v>55</v>
      </c>
      <c r="AT95" s="54"/>
      <c r="AU95" s="254"/>
      <c r="AV95" s="259"/>
      <c r="AW95" s="38">
        <f t="shared" si="14"/>
        <v>0</v>
      </c>
      <c r="AX95" s="39">
        <f t="shared" si="15"/>
        <v>0</v>
      </c>
      <c r="AY95" s="224" t="s">
        <v>56</v>
      </c>
      <c r="AZ95" s="54"/>
      <c r="BA95" s="64"/>
      <c r="BB95" s="48"/>
      <c r="BC95" s="25">
        <f t="shared" si="16"/>
        <v>0</v>
      </c>
      <c r="BD95" s="40">
        <f t="shared" si="17"/>
        <v>0</v>
      </c>
      <c r="BE95" s="27" t="s">
        <v>57</v>
      </c>
      <c r="BF95" s="54"/>
      <c r="BG95" s="48"/>
      <c r="BH95" s="28">
        <f t="shared" si="18"/>
        <v>0</v>
      </c>
      <c r="BI95" s="29">
        <f t="shared" si="19"/>
        <v>0</v>
      </c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17"/>
      <c r="DD95" s="30">
        <f t="shared" si="282"/>
        <v>0</v>
      </c>
      <c r="DE95" s="31">
        <f t="shared" si="283"/>
        <v>0</v>
      </c>
      <c r="DF95" s="31">
        <f t="shared" si="284"/>
        <v>0</v>
      </c>
      <c r="DG95" s="31">
        <f t="shared" si="285"/>
        <v>0</v>
      </c>
      <c r="DH95" s="31">
        <f t="shared" si="286"/>
        <v>0</v>
      </c>
      <c r="DI95" s="31">
        <f t="shared" si="287"/>
        <v>0</v>
      </c>
      <c r="DJ95" s="31">
        <f t="shared" si="288"/>
        <v>0</v>
      </c>
      <c r="DK95" s="31">
        <f t="shared" si="289"/>
        <v>0</v>
      </c>
      <c r="DL95" s="31">
        <f t="shared" si="290"/>
        <v>0</v>
      </c>
      <c r="DM95" s="31">
        <f t="shared" si="291"/>
        <v>0</v>
      </c>
      <c r="DN95" s="31">
        <f t="shared" si="292"/>
        <v>0</v>
      </c>
      <c r="DO95" s="31">
        <f t="shared" si="293"/>
        <v>0</v>
      </c>
      <c r="DP95" s="31">
        <f t="shared" si="294"/>
        <v>0</v>
      </c>
      <c r="DQ95" s="31">
        <f t="shared" si="295"/>
        <v>0</v>
      </c>
      <c r="DR95" s="31">
        <f t="shared" si="296"/>
        <v>0</v>
      </c>
      <c r="DS95" s="31">
        <f t="shared" si="297"/>
        <v>0</v>
      </c>
      <c r="DT95" s="31">
        <f t="shared" si="298"/>
        <v>0</v>
      </c>
      <c r="DU95" s="31">
        <f t="shared" si="299"/>
        <v>0</v>
      </c>
      <c r="DV95" s="31">
        <f t="shared" si="300"/>
        <v>0</v>
      </c>
      <c r="DW95" s="31">
        <f t="shared" si="301"/>
        <v>0</v>
      </c>
      <c r="DX95" s="31">
        <f t="shared" si="302"/>
        <v>0</v>
      </c>
      <c r="DY95" s="31">
        <f t="shared" si="303"/>
        <v>0</v>
      </c>
      <c r="DZ95" s="31">
        <f t="shared" si="304"/>
        <v>0</v>
      </c>
      <c r="EA95" s="31">
        <f t="shared" si="305"/>
        <v>0</v>
      </c>
      <c r="EB95" s="31">
        <f t="shared" si="306"/>
        <v>0</v>
      </c>
      <c r="EC95" s="31">
        <f t="shared" si="307"/>
        <v>0</v>
      </c>
      <c r="ED95" s="31">
        <f t="shared" si="308"/>
        <v>0</v>
      </c>
      <c r="EE95" s="31">
        <f t="shared" si="309"/>
        <v>0</v>
      </c>
      <c r="EF95" s="31">
        <f t="shared" si="310"/>
        <v>0</v>
      </c>
      <c r="EG95" s="31">
        <f t="shared" si="311"/>
        <v>0</v>
      </c>
      <c r="EH95" s="31">
        <f t="shared" si="312"/>
        <v>0</v>
      </c>
      <c r="EI95" s="31">
        <f t="shared" si="313"/>
        <v>0</v>
      </c>
      <c r="EJ95" s="31">
        <f t="shared" si="314"/>
        <v>0</v>
      </c>
      <c r="EK95" s="31">
        <f t="shared" si="315"/>
        <v>0</v>
      </c>
      <c r="EL95" s="31">
        <f t="shared" si="316"/>
        <v>0</v>
      </c>
      <c r="EM95" s="31">
        <f t="shared" si="317"/>
        <v>0</v>
      </c>
      <c r="EN95" s="31">
        <f t="shared" si="318"/>
        <v>0</v>
      </c>
      <c r="EO95" s="31">
        <f t="shared" si="319"/>
        <v>0</v>
      </c>
      <c r="EP95" s="31">
        <f t="shared" si="320"/>
        <v>0</v>
      </c>
      <c r="EQ95" s="31">
        <f t="shared" si="321"/>
        <v>0</v>
      </c>
      <c r="ER95" s="31">
        <f t="shared" si="322"/>
        <v>0</v>
      </c>
      <c r="ES95" s="109">
        <f t="shared" si="323"/>
        <v>0</v>
      </c>
      <c r="ET95" s="14"/>
      <c r="EU95" s="30">
        <f t="shared" si="324"/>
        <v>0</v>
      </c>
      <c r="EV95" s="31">
        <f t="shared" ca="1" si="325"/>
        <v>0</v>
      </c>
      <c r="EW95" s="31">
        <f t="shared" ca="1" si="326"/>
        <v>0</v>
      </c>
      <c r="EX95" s="31">
        <f t="shared" ca="1" si="327"/>
        <v>0</v>
      </c>
      <c r="EY95" s="31">
        <f t="shared" ca="1" si="328"/>
        <v>0</v>
      </c>
      <c r="EZ95" s="31">
        <f t="shared" ca="1" si="329"/>
        <v>0</v>
      </c>
      <c r="FA95" s="31">
        <f t="shared" ca="1" si="330"/>
        <v>0</v>
      </c>
      <c r="FB95" s="31">
        <f t="shared" ca="1" si="331"/>
        <v>0</v>
      </c>
      <c r="FC95" s="31">
        <f t="shared" ca="1" si="332"/>
        <v>0</v>
      </c>
      <c r="FD95" s="31">
        <f t="shared" ca="1" si="333"/>
        <v>0</v>
      </c>
      <c r="FE95" s="31">
        <f t="shared" ca="1" si="334"/>
        <v>0</v>
      </c>
      <c r="FF95" s="31">
        <f t="shared" ca="1" si="335"/>
        <v>0</v>
      </c>
      <c r="FG95" s="31">
        <f t="shared" ca="1" si="336"/>
        <v>0</v>
      </c>
      <c r="FH95" s="31">
        <f t="shared" ca="1" si="337"/>
        <v>0</v>
      </c>
      <c r="FI95" s="31">
        <f t="shared" ca="1" si="338"/>
        <v>0</v>
      </c>
      <c r="FJ95" s="31">
        <f t="shared" ca="1" si="339"/>
        <v>0</v>
      </c>
      <c r="FK95" s="31">
        <f t="shared" ca="1" si="340"/>
        <v>0</v>
      </c>
      <c r="FL95" s="31">
        <f t="shared" ca="1" si="341"/>
        <v>0</v>
      </c>
      <c r="FM95" s="31">
        <f t="shared" ca="1" si="342"/>
        <v>0</v>
      </c>
      <c r="FN95" s="31">
        <f t="shared" ca="1" si="343"/>
        <v>0</v>
      </c>
      <c r="FO95" s="31">
        <f t="shared" ca="1" si="344"/>
        <v>0</v>
      </c>
      <c r="FP95" s="31">
        <f t="shared" ca="1" si="345"/>
        <v>0</v>
      </c>
      <c r="FQ95" s="31">
        <f t="shared" ca="1" si="346"/>
        <v>0</v>
      </c>
      <c r="FR95" s="31">
        <f t="shared" ca="1" si="347"/>
        <v>0</v>
      </c>
      <c r="FS95" s="31">
        <f t="shared" ca="1" si="348"/>
        <v>0</v>
      </c>
      <c r="FT95" s="31">
        <f t="shared" ca="1" si="349"/>
        <v>0</v>
      </c>
      <c r="FU95" s="31">
        <f t="shared" ca="1" si="350"/>
        <v>0</v>
      </c>
      <c r="FV95" s="31">
        <f t="shared" ca="1" si="351"/>
        <v>0</v>
      </c>
      <c r="FW95" s="31">
        <f t="shared" ca="1" si="352"/>
        <v>0</v>
      </c>
      <c r="FX95" s="31">
        <f t="shared" ca="1" si="353"/>
        <v>0</v>
      </c>
      <c r="FY95" s="31">
        <f t="shared" ca="1" si="354"/>
        <v>0</v>
      </c>
      <c r="FZ95" s="31">
        <f t="shared" ca="1" si="355"/>
        <v>0</v>
      </c>
      <c r="GA95" s="31">
        <f t="shared" ca="1" si="356"/>
        <v>0</v>
      </c>
      <c r="GB95" s="31">
        <f t="shared" ca="1" si="357"/>
        <v>0</v>
      </c>
      <c r="GC95" s="31">
        <f t="shared" ca="1" si="358"/>
        <v>0</v>
      </c>
      <c r="GD95" s="31">
        <f t="shared" ca="1" si="359"/>
        <v>0</v>
      </c>
      <c r="GE95" s="31">
        <f t="shared" ca="1" si="360"/>
        <v>0</v>
      </c>
      <c r="GF95" s="31">
        <f t="shared" ca="1" si="361"/>
        <v>0</v>
      </c>
      <c r="GG95" s="31">
        <f t="shared" ca="1" si="362"/>
        <v>0</v>
      </c>
      <c r="GH95" s="31">
        <f t="shared" ca="1" si="363"/>
        <v>0</v>
      </c>
      <c r="GI95" s="31">
        <f t="shared" ca="1" si="364"/>
        <v>0</v>
      </c>
      <c r="GJ95" s="109">
        <f t="shared" ca="1" si="365"/>
        <v>0</v>
      </c>
      <c r="GK95" s="14"/>
      <c r="GL95" s="14"/>
      <c r="GM95" s="14"/>
      <c r="GN95" s="14"/>
      <c r="GO95" s="14"/>
      <c r="GP95" s="14"/>
      <c r="GQ95" s="14"/>
      <c r="GR95" s="14"/>
      <c r="GS95" s="14"/>
    </row>
    <row r="96" spans="1:201" ht="12.75" customHeight="1" x14ac:dyDescent="0.2">
      <c r="A96" s="161"/>
      <c r="B96" s="11"/>
      <c r="C96" s="115"/>
      <c r="D96" s="6"/>
      <c r="E96" s="278"/>
      <c r="F96" s="278"/>
      <c r="G96" s="116"/>
      <c r="H96" s="6"/>
      <c r="I96" s="6"/>
      <c r="J96" s="6"/>
      <c r="K96" s="261"/>
      <c r="L96" s="164"/>
      <c r="M96" s="164"/>
      <c r="N96" s="6"/>
      <c r="O96" s="6"/>
      <c r="P96" s="6"/>
      <c r="Q96" s="6"/>
      <c r="R96" s="6"/>
      <c r="S96" s="161"/>
      <c r="T96" s="6"/>
      <c r="U96" s="6"/>
      <c r="V96" s="6"/>
      <c r="W96" s="261"/>
      <c r="X96" s="6"/>
      <c r="Y96" s="261"/>
      <c r="Z96" s="214"/>
      <c r="AA96" s="6"/>
      <c r="AB96" s="214"/>
      <c r="AC96" s="238"/>
      <c r="AD96" s="238"/>
      <c r="AE96" s="161"/>
      <c r="AF96" s="6"/>
      <c r="AG96" s="6"/>
      <c r="AH96" s="6"/>
      <c r="AI96" s="261"/>
      <c r="AJ96" s="6"/>
      <c r="AK96" s="261"/>
      <c r="AL96" s="214"/>
      <c r="AM96" s="6"/>
      <c r="AN96" s="214"/>
      <c r="AO96" s="238"/>
      <c r="AP96" s="238"/>
      <c r="AQ96" s="17"/>
      <c r="AR96" s="235"/>
      <c r="AS96" s="221" t="s">
        <v>55</v>
      </c>
      <c r="AT96" s="54"/>
      <c r="AU96" s="254"/>
      <c r="AV96" s="259"/>
      <c r="AW96" s="38">
        <f t="shared" si="14"/>
        <v>0</v>
      </c>
      <c r="AX96" s="39">
        <f t="shared" si="15"/>
        <v>0</v>
      </c>
      <c r="AY96" s="224" t="s">
        <v>56</v>
      </c>
      <c r="AZ96" s="54"/>
      <c r="BA96" s="64"/>
      <c r="BB96" s="48"/>
      <c r="BC96" s="25">
        <f t="shared" si="16"/>
        <v>0</v>
      </c>
      <c r="BD96" s="40">
        <f t="shared" si="17"/>
        <v>0</v>
      </c>
      <c r="BE96" s="27" t="s">
        <v>57</v>
      </c>
      <c r="BF96" s="54"/>
      <c r="BG96" s="48"/>
      <c r="BH96" s="28">
        <f t="shared" si="18"/>
        <v>0</v>
      </c>
      <c r="BI96" s="29">
        <f t="shared" si="19"/>
        <v>0</v>
      </c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17"/>
      <c r="DD96" s="30">
        <f t="shared" si="282"/>
        <v>0</v>
      </c>
      <c r="DE96" s="31">
        <f t="shared" si="283"/>
        <v>0</v>
      </c>
      <c r="DF96" s="31">
        <f t="shared" si="284"/>
        <v>0</v>
      </c>
      <c r="DG96" s="31">
        <f t="shared" si="285"/>
        <v>0</v>
      </c>
      <c r="DH96" s="31">
        <f t="shared" si="286"/>
        <v>0</v>
      </c>
      <c r="DI96" s="31">
        <f t="shared" si="287"/>
        <v>0</v>
      </c>
      <c r="DJ96" s="31">
        <f t="shared" si="288"/>
        <v>0</v>
      </c>
      <c r="DK96" s="31">
        <f t="shared" si="289"/>
        <v>0</v>
      </c>
      <c r="DL96" s="31">
        <f t="shared" si="290"/>
        <v>0</v>
      </c>
      <c r="DM96" s="31">
        <f t="shared" si="291"/>
        <v>0</v>
      </c>
      <c r="DN96" s="31">
        <f t="shared" si="292"/>
        <v>0</v>
      </c>
      <c r="DO96" s="31">
        <f t="shared" si="293"/>
        <v>0</v>
      </c>
      <c r="DP96" s="31">
        <f t="shared" si="294"/>
        <v>0</v>
      </c>
      <c r="DQ96" s="31">
        <f t="shared" si="295"/>
        <v>0</v>
      </c>
      <c r="DR96" s="31">
        <f t="shared" si="296"/>
        <v>0</v>
      </c>
      <c r="DS96" s="31">
        <f t="shared" si="297"/>
        <v>0</v>
      </c>
      <c r="DT96" s="31">
        <f t="shared" si="298"/>
        <v>0</v>
      </c>
      <c r="DU96" s="31">
        <f t="shared" si="299"/>
        <v>0</v>
      </c>
      <c r="DV96" s="31">
        <f t="shared" si="300"/>
        <v>0</v>
      </c>
      <c r="DW96" s="31">
        <f t="shared" si="301"/>
        <v>0</v>
      </c>
      <c r="DX96" s="31">
        <f t="shared" si="302"/>
        <v>0</v>
      </c>
      <c r="DY96" s="31">
        <f t="shared" si="303"/>
        <v>0</v>
      </c>
      <c r="DZ96" s="31">
        <f t="shared" si="304"/>
        <v>0</v>
      </c>
      <c r="EA96" s="31">
        <f t="shared" si="305"/>
        <v>0</v>
      </c>
      <c r="EB96" s="31">
        <f t="shared" si="306"/>
        <v>0</v>
      </c>
      <c r="EC96" s="31">
        <f t="shared" si="307"/>
        <v>0</v>
      </c>
      <c r="ED96" s="31">
        <f t="shared" si="308"/>
        <v>0</v>
      </c>
      <c r="EE96" s="31">
        <f t="shared" si="309"/>
        <v>0</v>
      </c>
      <c r="EF96" s="31">
        <f t="shared" si="310"/>
        <v>0</v>
      </c>
      <c r="EG96" s="31">
        <f t="shared" si="311"/>
        <v>0</v>
      </c>
      <c r="EH96" s="31">
        <f t="shared" si="312"/>
        <v>0</v>
      </c>
      <c r="EI96" s="31">
        <f t="shared" si="313"/>
        <v>0</v>
      </c>
      <c r="EJ96" s="31">
        <f t="shared" si="314"/>
        <v>0</v>
      </c>
      <c r="EK96" s="31">
        <f t="shared" si="315"/>
        <v>0</v>
      </c>
      <c r="EL96" s="31">
        <f t="shared" si="316"/>
        <v>0</v>
      </c>
      <c r="EM96" s="31">
        <f t="shared" si="317"/>
        <v>0</v>
      </c>
      <c r="EN96" s="31">
        <f t="shared" si="318"/>
        <v>0</v>
      </c>
      <c r="EO96" s="31">
        <f t="shared" si="319"/>
        <v>0</v>
      </c>
      <c r="EP96" s="31">
        <f t="shared" si="320"/>
        <v>0</v>
      </c>
      <c r="EQ96" s="31">
        <f t="shared" si="321"/>
        <v>0</v>
      </c>
      <c r="ER96" s="31">
        <f t="shared" si="322"/>
        <v>0</v>
      </c>
      <c r="ES96" s="109">
        <f t="shared" si="323"/>
        <v>0</v>
      </c>
      <c r="ET96" s="14"/>
      <c r="EU96" s="30">
        <f t="shared" si="324"/>
        <v>0</v>
      </c>
      <c r="EV96" s="31">
        <f t="shared" ca="1" si="325"/>
        <v>0</v>
      </c>
      <c r="EW96" s="31">
        <f t="shared" ca="1" si="326"/>
        <v>0</v>
      </c>
      <c r="EX96" s="31">
        <f t="shared" ca="1" si="327"/>
        <v>0</v>
      </c>
      <c r="EY96" s="31">
        <f t="shared" ca="1" si="328"/>
        <v>0</v>
      </c>
      <c r="EZ96" s="31">
        <f t="shared" ca="1" si="329"/>
        <v>0</v>
      </c>
      <c r="FA96" s="31">
        <f t="shared" ca="1" si="330"/>
        <v>0</v>
      </c>
      <c r="FB96" s="31">
        <f t="shared" ca="1" si="331"/>
        <v>0</v>
      </c>
      <c r="FC96" s="31">
        <f t="shared" ca="1" si="332"/>
        <v>0</v>
      </c>
      <c r="FD96" s="31">
        <f t="shared" ca="1" si="333"/>
        <v>0</v>
      </c>
      <c r="FE96" s="31">
        <f t="shared" ca="1" si="334"/>
        <v>0</v>
      </c>
      <c r="FF96" s="31">
        <f t="shared" ca="1" si="335"/>
        <v>0</v>
      </c>
      <c r="FG96" s="31">
        <f t="shared" ca="1" si="336"/>
        <v>0</v>
      </c>
      <c r="FH96" s="31">
        <f t="shared" ca="1" si="337"/>
        <v>0</v>
      </c>
      <c r="FI96" s="31">
        <f t="shared" ca="1" si="338"/>
        <v>0</v>
      </c>
      <c r="FJ96" s="31">
        <f t="shared" ca="1" si="339"/>
        <v>0</v>
      </c>
      <c r="FK96" s="31">
        <f t="shared" ca="1" si="340"/>
        <v>0</v>
      </c>
      <c r="FL96" s="31">
        <f t="shared" ca="1" si="341"/>
        <v>0</v>
      </c>
      <c r="FM96" s="31">
        <f t="shared" ca="1" si="342"/>
        <v>0</v>
      </c>
      <c r="FN96" s="31">
        <f t="shared" ca="1" si="343"/>
        <v>0</v>
      </c>
      <c r="FO96" s="31">
        <f t="shared" ca="1" si="344"/>
        <v>0</v>
      </c>
      <c r="FP96" s="31">
        <f t="shared" ca="1" si="345"/>
        <v>0</v>
      </c>
      <c r="FQ96" s="31">
        <f t="shared" ca="1" si="346"/>
        <v>0</v>
      </c>
      <c r="FR96" s="31">
        <f t="shared" ca="1" si="347"/>
        <v>0</v>
      </c>
      <c r="FS96" s="31">
        <f t="shared" ca="1" si="348"/>
        <v>0</v>
      </c>
      <c r="FT96" s="31">
        <f t="shared" ca="1" si="349"/>
        <v>0</v>
      </c>
      <c r="FU96" s="31">
        <f t="shared" ca="1" si="350"/>
        <v>0</v>
      </c>
      <c r="FV96" s="31">
        <f t="shared" ca="1" si="351"/>
        <v>0</v>
      </c>
      <c r="FW96" s="31">
        <f t="shared" ca="1" si="352"/>
        <v>0</v>
      </c>
      <c r="FX96" s="31">
        <f t="shared" ca="1" si="353"/>
        <v>0</v>
      </c>
      <c r="FY96" s="31">
        <f t="shared" ca="1" si="354"/>
        <v>0</v>
      </c>
      <c r="FZ96" s="31">
        <f t="shared" ca="1" si="355"/>
        <v>0</v>
      </c>
      <c r="GA96" s="31">
        <f t="shared" ca="1" si="356"/>
        <v>0</v>
      </c>
      <c r="GB96" s="31">
        <f t="shared" ca="1" si="357"/>
        <v>0</v>
      </c>
      <c r="GC96" s="31">
        <f t="shared" ca="1" si="358"/>
        <v>0</v>
      </c>
      <c r="GD96" s="31">
        <f t="shared" ca="1" si="359"/>
        <v>0</v>
      </c>
      <c r="GE96" s="31">
        <f t="shared" ca="1" si="360"/>
        <v>0</v>
      </c>
      <c r="GF96" s="31">
        <f t="shared" ca="1" si="361"/>
        <v>0</v>
      </c>
      <c r="GG96" s="31">
        <f t="shared" ca="1" si="362"/>
        <v>0</v>
      </c>
      <c r="GH96" s="31">
        <f t="shared" ca="1" si="363"/>
        <v>0</v>
      </c>
      <c r="GI96" s="31">
        <f t="shared" ca="1" si="364"/>
        <v>0</v>
      </c>
      <c r="GJ96" s="109">
        <f t="shared" ca="1" si="365"/>
        <v>0</v>
      </c>
      <c r="GK96" s="14"/>
      <c r="GL96" s="14"/>
      <c r="GM96" s="14"/>
      <c r="GN96" s="14"/>
      <c r="GO96" s="14"/>
      <c r="GP96" s="14"/>
      <c r="GQ96" s="14"/>
      <c r="GR96" s="14"/>
      <c r="GS96" s="14"/>
    </row>
    <row r="97" spans="1:201" ht="12.75" customHeight="1" x14ac:dyDescent="0.2">
      <c r="A97" s="161"/>
      <c r="B97" s="11"/>
      <c r="C97" s="115"/>
      <c r="D97" s="6"/>
      <c r="E97" s="278"/>
      <c r="F97" s="278"/>
      <c r="G97" s="116"/>
      <c r="H97" s="6"/>
      <c r="I97" s="6"/>
      <c r="J97" s="6"/>
      <c r="K97" s="261"/>
      <c r="L97" s="164"/>
      <c r="M97" s="164"/>
      <c r="N97" s="6"/>
      <c r="O97" s="6"/>
      <c r="P97" s="6"/>
      <c r="Q97" s="6"/>
      <c r="R97" s="6"/>
      <c r="S97" s="161"/>
      <c r="T97" s="6"/>
      <c r="U97" s="6"/>
      <c r="V97" s="6"/>
      <c r="W97" s="261"/>
      <c r="X97" s="6"/>
      <c r="Y97" s="261"/>
      <c r="Z97" s="214"/>
      <c r="AA97" s="6"/>
      <c r="AB97" s="214"/>
      <c r="AC97" s="238"/>
      <c r="AD97" s="238"/>
      <c r="AE97" s="161"/>
      <c r="AF97" s="6"/>
      <c r="AG97" s="6"/>
      <c r="AH97" s="6"/>
      <c r="AI97" s="261"/>
      <c r="AJ97" s="6"/>
      <c r="AK97" s="261"/>
      <c r="AL97" s="214"/>
      <c r="AM97" s="6"/>
      <c r="AN97" s="214"/>
      <c r="AO97" s="238"/>
      <c r="AP97" s="238"/>
      <c r="AQ97" s="17"/>
      <c r="AR97" s="235"/>
      <c r="AS97" s="221" t="s">
        <v>55</v>
      </c>
      <c r="AT97" s="54"/>
      <c r="AU97" s="254"/>
      <c r="AV97" s="259"/>
      <c r="AW97" s="38">
        <f t="shared" si="14"/>
        <v>0</v>
      </c>
      <c r="AX97" s="39">
        <f t="shared" si="15"/>
        <v>0</v>
      </c>
      <c r="AY97" s="224" t="s">
        <v>56</v>
      </c>
      <c r="AZ97" s="54"/>
      <c r="BA97" s="64"/>
      <c r="BB97" s="48"/>
      <c r="BC97" s="25">
        <f t="shared" si="16"/>
        <v>0</v>
      </c>
      <c r="BD97" s="40">
        <f t="shared" si="17"/>
        <v>0</v>
      </c>
      <c r="BE97" s="27" t="s">
        <v>57</v>
      </c>
      <c r="BF97" s="54"/>
      <c r="BG97" s="48"/>
      <c r="BH97" s="28">
        <f t="shared" si="18"/>
        <v>0</v>
      </c>
      <c r="BI97" s="29">
        <f t="shared" si="19"/>
        <v>0</v>
      </c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17"/>
      <c r="DD97" s="30">
        <f t="shared" si="282"/>
        <v>0</v>
      </c>
      <c r="DE97" s="31">
        <f t="shared" si="283"/>
        <v>0</v>
      </c>
      <c r="DF97" s="31">
        <f t="shared" si="284"/>
        <v>0</v>
      </c>
      <c r="DG97" s="31">
        <f t="shared" si="285"/>
        <v>0</v>
      </c>
      <c r="DH97" s="31">
        <f t="shared" si="286"/>
        <v>0</v>
      </c>
      <c r="DI97" s="31">
        <f t="shared" si="287"/>
        <v>0</v>
      </c>
      <c r="DJ97" s="31">
        <f t="shared" si="288"/>
        <v>0</v>
      </c>
      <c r="DK97" s="31">
        <f t="shared" si="289"/>
        <v>0</v>
      </c>
      <c r="DL97" s="31">
        <f t="shared" si="290"/>
        <v>0</v>
      </c>
      <c r="DM97" s="31">
        <f t="shared" si="291"/>
        <v>0</v>
      </c>
      <c r="DN97" s="31">
        <f t="shared" si="292"/>
        <v>0</v>
      </c>
      <c r="DO97" s="31">
        <f t="shared" si="293"/>
        <v>0</v>
      </c>
      <c r="DP97" s="31">
        <f t="shared" si="294"/>
        <v>0</v>
      </c>
      <c r="DQ97" s="31">
        <f t="shared" si="295"/>
        <v>0</v>
      </c>
      <c r="DR97" s="31">
        <f t="shared" si="296"/>
        <v>0</v>
      </c>
      <c r="DS97" s="31">
        <f t="shared" si="297"/>
        <v>0</v>
      </c>
      <c r="DT97" s="31">
        <f t="shared" si="298"/>
        <v>0</v>
      </c>
      <c r="DU97" s="31">
        <f t="shared" si="299"/>
        <v>0</v>
      </c>
      <c r="DV97" s="31">
        <f t="shared" si="300"/>
        <v>0</v>
      </c>
      <c r="DW97" s="31">
        <f t="shared" si="301"/>
        <v>0</v>
      </c>
      <c r="DX97" s="31">
        <f t="shared" si="302"/>
        <v>0</v>
      </c>
      <c r="DY97" s="31">
        <f t="shared" si="303"/>
        <v>0</v>
      </c>
      <c r="DZ97" s="31">
        <f t="shared" si="304"/>
        <v>0</v>
      </c>
      <c r="EA97" s="31">
        <f t="shared" si="305"/>
        <v>0</v>
      </c>
      <c r="EB97" s="31">
        <f t="shared" si="306"/>
        <v>0</v>
      </c>
      <c r="EC97" s="31">
        <f t="shared" si="307"/>
        <v>0</v>
      </c>
      <c r="ED97" s="31">
        <f t="shared" si="308"/>
        <v>0</v>
      </c>
      <c r="EE97" s="31">
        <f t="shared" si="309"/>
        <v>0</v>
      </c>
      <c r="EF97" s="31">
        <f t="shared" si="310"/>
        <v>0</v>
      </c>
      <c r="EG97" s="31">
        <f t="shared" si="311"/>
        <v>0</v>
      </c>
      <c r="EH97" s="31">
        <f t="shared" si="312"/>
        <v>0</v>
      </c>
      <c r="EI97" s="31">
        <f t="shared" si="313"/>
        <v>0</v>
      </c>
      <c r="EJ97" s="31">
        <f t="shared" si="314"/>
        <v>0</v>
      </c>
      <c r="EK97" s="31">
        <f t="shared" si="315"/>
        <v>0</v>
      </c>
      <c r="EL97" s="31">
        <f t="shared" si="316"/>
        <v>0</v>
      </c>
      <c r="EM97" s="31">
        <f t="shared" si="317"/>
        <v>0</v>
      </c>
      <c r="EN97" s="31">
        <f t="shared" si="318"/>
        <v>0</v>
      </c>
      <c r="EO97" s="31">
        <f t="shared" si="319"/>
        <v>0</v>
      </c>
      <c r="EP97" s="31">
        <f t="shared" si="320"/>
        <v>0</v>
      </c>
      <c r="EQ97" s="31">
        <f t="shared" si="321"/>
        <v>0</v>
      </c>
      <c r="ER97" s="31">
        <f t="shared" si="322"/>
        <v>0</v>
      </c>
      <c r="ES97" s="109">
        <f t="shared" si="323"/>
        <v>0</v>
      </c>
      <c r="ET97" s="14"/>
      <c r="EU97" s="30">
        <f t="shared" si="324"/>
        <v>0</v>
      </c>
      <c r="EV97" s="31">
        <f t="shared" ca="1" si="325"/>
        <v>0</v>
      </c>
      <c r="EW97" s="31">
        <f t="shared" ca="1" si="326"/>
        <v>0</v>
      </c>
      <c r="EX97" s="31">
        <f t="shared" ca="1" si="327"/>
        <v>0</v>
      </c>
      <c r="EY97" s="31">
        <f t="shared" ca="1" si="328"/>
        <v>0</v>
      </c>
      <c r="EZ97" s="31">
        <f t="shared" ca="1" si="329"/>
        <v>0</v>
      </c>
      <c r="FA97" s="31">
        <f t="shared" ca="1" si="330"/>
        <v>0</v>
      </c>
      <c r="FB97" s="31">
        <f t="shared" ca="1" si="331"/>
        <v>0</v>
      </c>
      <c r="FC97" s="31">
        <f t="shared" ca="1" si="332"/>
        <v>0</v>
      </c>
      <c r="FD97" s="31">
        <f t="shared" ca="1" si="333"/>
        <v>0</v>
      </c>
      <c r="FE97" s="31">
        <f t="shared" ca="1" si="334"/>
        <v>0</v>
      </c>
      <c r="FF97" s="31">
        <f t="shared" ca="1" si="335"/>
        <v>0</v>
      </c>
      <c r="FG97" s="31">
        <f t="shared" ca="1" si="336"/>
        <v>0</v>
      </c>
      <c r="FH97" s="31">
        <f t="shared" ca="1" si="337"/>
        <v>0</v>
      </c>
      <c r="FI97" s="31">
        <f t="shared" ca="1" si="338"/>
        <v>0</v>
      </c>
      <c r="FJ97" s="31">
        <f t="shared" ca="1" si="339"/>
        <v>0</v>
      </c>
      <c r="FK97" s="31">
        <f t="shared" ca="1" si="340"/>
        <v>0</v>
      </c>
      <c r="FL97" s="31">
        <f t="shared" ca="1" si="341"/>
        <v>0</v>
      </c>
      <c r="FM97" s="31">
        <f t="shared" ca="1" si="342"/>
        <v>0</v>
      </c>
      <c r="FN97" s="31">
        <f t="shared" ca="1" si="343"/>
        <v>0</v>
      </c>
      <c r="FO97" s="31">
        <f t="shared" ca="1" si="344"/>
        <v>0</v>
      </c>
      <c r="FP97" s="31">
        <f t="shared" ca="1" si="345"/>
        <v>0</v>
      </c>
      <c r="FQ97" s="31">
        <f t="shared" ca="1" si="346"/>
        <v>0</v>
      </c>
      <c r="FR97" s="31">
        <f t="shared" ca="1" si="347"/>
        <v>0</v>
      </c>
      <c r="FS97" s="31">
        <f t="shared" ca="1" si="348"/>
        <v>0</v>
      </c>
      <c r="FT97" s="31">
        <f t="shared" ca="1" si="349"/>
        <v>0</v>
      </c>
      <c r="FU97" s="31">
        <f t="shared" ca="1" si="350"/>
        <v>0</v>
      </c>
      <c r="FV97" s="31">
        <f t="shared" ca="1" si="351"/>
        <v>0</v>
      </c>
      <c r="FW97" s="31">
        <f t="shared" ca="1" si="352"/>
        <v>0</v>
      </c>
      <c r="FX97" s="31">
        <f t="shared" ca="1" si="353"/>
        <v>0</v>
      </c>
      <c r="FY97" s="31">
        <f t="shared" ca="1" si="354"/>
        <v>0</v>
      </c>
      <c r="FZ97" s="31">
        <f t="shared" ca="1" si="355"/>
        <v>0</v>
      </c>
      <c r="GA97" s="31">
        <f t="shared" ca="1" si="356"/>
        <v>0</v>
      </c>
      <c r="GB97" s="31">
        <f t="shared" ca="1" si="357"/>
        <v>0</v>
      </c>
      <c r="GC97" s="31">
        <f t="shared" ca="1" si="358"/>
        <v>0</v>
      </c>
      <c r="GD97" s="31">
        <f t="shared" ca="1" si="359"/>
        <v>0</v>
      </c>
      <c r="GE97" s="31">
        <f t="shared" ca="1" si="360"/>
        <v>0</v>
      </c>
      <c r="GF97" s="31">
        <f t="shared" ca="1" si="361"/>
        <v>0</v>
      </c>
      <c r="GG97" s="31">
        <f t="shared" ca="1" si="362"/>
        <v>0</v>
      </c>
      <c r="GH97" s="31">
        <f t="shared" ca="1" si="363"/>
        <v>0</v>
      </c>
      <c r="GI97" s="31">
        <f t="shared" ca="1" si="364"/>
        <v>0</v>
      </c>
      <c r="GJ97" s="109">
        <f t="shared" ca="1" si="365"/>
        <v>0</v>
      </c>
      <c r="GK97" s="14"/>
      <c r="GL97" s="14"/>
      <c r="GM97" s="14"/>
      <c r="GN97" s="14"/>
      <c r="GO97" s="14"/>
      <c r="GP97" s="14"/>
      <c r="GQ97" s="14"/>
      <c r="GR97" s="14"/>
      <c r="GS97" s="14"/>
    </row>
    <row r="98" spans="1:201" ht="12.75" customHeight="1" x14ac:dyDescent="0.2">
      <c r="A98" s="161"/>
      <c r="B98" s="11"/>
      <c r="C98" s="115"/>
      <c r="D98" s="6"/>
      <c r="E98" s="278"/>
      <c r="F98" s="278"/>
      <c r="G98" s="116"/>
      <c r="H98" s="6"/>
      <c r="I98" s="6"/>
      <c r="J98" s="6"/>
      <c r="K98" s="261"/>
      <c r="L98" s="164"/>
      <c r="M98" s="164"/>
      <c r="N98" s="6"/>
      <c r="O98" s="6"/>
      <c r="P98" s="6"/>
      <c r="Q98" s="6"/>
      <c r="R98" s="6"/>
      <c r="S98" s="161"/>
      <c r="T98" s="6"/>
      <c r="U98" s="6"/>
      <c r="V98" s="6"/>
      <c r="W98" s="261"/>
      <c r="X98" s="6"/>
      <c r="Y98" s="261"/>
      <c r="Z98" s="214"/>
      <c r="AA98" s="6"/>
      <c r="AB98" s="214"/>
      <c r="AC98" s="238"/>
      <c r="AD98" s="238"/>
      <c r="AE98" s="161"/>
      <c r="AF98" s="6"/>
      <c r="AG98" s="6"/>
      <c r="AH98" s="6"/>
      <c r="AI98" s="261"/>
      <c r="AJ98" s="6"/>
      <c r="AK98" s="261"/>
      <c r="AL98" s="214"/>
      <c r="AM98" s="6"/>
      <c r="AN98" s="214"/>
      <c r="AO98" s="238"/>
      <c r="AP98" s="238"/>
      <c r="AQ98" s="17"/>
      <c r="AR98" s="235"/>
      <c r="AS98" s="221" t="s">
        <v>55</v>
      </c>
      <c r="AT98" s="54"/>
      <c r="AU98" s="254"/>
      <c r="AV98" s="259"/>
      <c r="AW98" s="38">
        <f t="shared" si="14"/>
        <v>0</v>
      </c>
      <c r="AX98" s="39">
        <f t="shared" si="15"/>
        <v>0</v>
      </c>
      <c r="AY98" s="224" t="s">
        <v>56</v>
      </c>
      <c r="AZ98" s="54"/>
      <c r="BA98" s="64"/>
      <c r="BB98" s="48"/>
      <c r="BC98" s="25">
        <f t="shared" si="16"/>
        <v>0</v>
      </c>
      <c r="BD98" s="40">
        <f t="shared" si="17"/>
        <v>0</v>
      </c>
      <c r="BE98" s="27" t="s">
        <v>57</v>
      </c>
      <c r="BF98" s="54"/>
      <c r="BG98" s="48"/>
      <c r="BH98" s="28">
        <f t="shared" si="18"/>
        <v>0</v>
      </c>
      <c r="BI98" s="29">
        <f t="shared" si="19"/>
        <v>0</v>
      </c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17"/>
      <c r="DD98" s="30">
        <f t="shared" si="282"/>
        <v>0</v>
      </c>
      <c r="DE98" s="31">
        <f t="shared" si="283"/>
        <v>0</v>
      </c>
      <c r="DF98" s="31">
        <f t="shared" si="284"/>
        <v>0</v>
      </c>
      <c r="DG98" s="31">
        <f t="shared" si="285"/>
        <v>0</v>
      </c>
      <c r="DH98" s="31">
        <f t="shared" si="286"/>
        <v>0</v>
      </c>
      <c r="DI98" s="31">
        <f t="shared" si="287"/>
        <v>0</v>
      </c>
      <c r="DJ98" s="31">
        <f t="shared" si="288"/>
        <v>0</v>
      </c>
      <c r="DK98" s="31">
        <f t="shared" si="289"/>
        <v>0</v>
      </c>
      <c r="DL98" s="31">
        <f t="shared" si="290"/>
        <v>0</v>
      </c>
      <c r="DM98" s="31">
        <f t="shared" si="291"/>
        <v>0</v>
      </c>
      <c r="DN98" s="31">
        <f t="shared" si="292"/>
        <v>0</v>
      </c>
      <c r="DO98" s="31">
        <f t="shared" si="293"/>
        <v>0</v>
      </c>
      <c r="DP98" s="31">
        <f t="shared" si="294"/>
        <v>0</v>
      </c>
      <c r="DQ98" s="31">
        <f t="shared" si="295"/>
        <v>0</v>
      </c>
      <c r="DR98" s="31">
        <f t="shared" si="296"/>
        <v>0</v>
      </c>
      <c r="DS98" s="31">
        <f t="shared" si="297"/>
        <v>0</v>
      </c>
      <c r="DT98" s="31">
        <f t="shared" si="298"/>
        <v>0</v>
      </c>
      <c r="DU98" s="31">
        <f t="shared" si="299"/>
        <v>0</v>
      </c>
      <c r="DV98" s="31">
        <f t="shared" si="300"/>
        <v>0</v>
      </c>
      <c r="DW98" s="31">
        <f t="shared" si="301"/>
        <v>0</v>
      </c>
      <c r="DX98" s="31">
        <f t="shared" si="302"/>
        <v>0</v>
      </c>
      <c r="DY98" s="31">
        <f t="shared" si="303"/>
        <v>0</v>
      </c>
      <c r="DZ98" s="31">
        <f t="shared" si="304"/>
        <v>0</v>
      </c>
      <c r="EA98" s="31">
        <f t="shared" si="305"/>
        <v>0</v>
      </c>
      <c r="EB98" s="31">
        <f t="shared" si="306"/>
        <v>0</v>
      </c>
      <c r="EC98" s="31">
        <f t="shared" si="307"/>
        <v>0</v>
      </c>
      <c r="ED98" s="31">
        <f t="shared" si="308"/>
        <v>0</v>
      </c>
      <c r="EE98" s="31">
        <f t="shared" si="309"/>
        <v>0</v>
      </c>
      <c r="EF98" s="31">
        <f t="shared" si="310"/>
        <v>0</v>
      </c>
      <c r="EG98" s="31">
        <f t="shared" si="311"/>
        <v>0</v>
      </c>
      <c r="EH98" s="31">
        <f t="shared" si="312"/>
        <v>0</v>
      </c>
      <c r="EI98" s="31">
        <f t="shared" si="313"/>
        <v>0</v>
      </c>
      <c r="EJ98" s="31">
        <f t="shared" si="314"/>
        <v>0</v>
      </c>
      <c r="EK98" s="31">
        <f t="shared" si="315"/>
        <v>0</v>
      </c>
      <c r="EL98" s="31">
        <f t="shared" si="316"/>
        <v>0</v>
      </c>
      <c r="EM98" s="31">
        <f t="shared" si="317"/>
        <v>0</v>
      </c>
      <c r="EN98" s="31">
        <f t="shared" si="318"/>
        <v>0</v>
      </c>
      <c r="EO98" s="31">
        <f t="shared" si="319"/>
        <v>0</v>
      </c>
      <c r="EP98" s="31">
        <f t="shared" si="320"/>
        <v>0</v>
      </c>
      <c r="EQ98" s="31">
        <f t="shared" si="321"/>
        <v>0</v>
      </c>
      <c r="ER98" s="31">
        <f t="shared" si="322"/>
        <v>0</v>
      </c>
      <c r="ES98" s="109">
        <f t="shared" si="323"/>
        <v>0</v>
      </c>
      <c r="ET98" s="14"/>
      <c r="EU98" s="30">
        <f t="shared" si="324"/>
        <v>0</v>
      </c>
      <c r="EV98" s="31">
        <f t="shared" ca="1" si="325"/>
        <v>0</v>
      </c>
      <c r="EW98" s="31">
        <f t="shared" ca="1" si="326"/>
        <v>0</v>
      </c>
      <c r="EX98" s="31">
        <f t="shared" ca="1" si="327"/>
        <v>0</v>
      </c>
      <c r="EY98" s="31">
        <f t="shared" ca="1" si="328"/>
        <v>0</v>
      </c>
      <c r="EZ98" s="31">
        <f t="shared" ca="1" si="329"/>
        <v>0</v>
      </c>
      <c r="FA98" s="31">
        <f t="shared" ca="1" si="330"/>
        <v>0</v>
      </c>
      <c r="FB98" s="31">
        <f t="shared" ca="1" si="331"/>
        <v>0</v>
      </c>
      <c r="FC98" s="31">
        <f t="shared" ca="1" si="332"/>
        <v>0</v>
      </c>
      <c r="FD98" s="31">
        <f t="shared" ca="1" si="333"/>
        <v>0</v>
      </c>
      <c r="FE98" s="31">
        <f t="shared" ca="1" si="334"/>
        <v>0</v>
      </c>
      <c r="FF98" s="31">
        <f t="shared" ca="1" si="335"/>
        <v>0</v>
      </c>
      <c r="FG98" s="31">
        <f t="shared" ca="1" si="336"/>
        <v>0</v>
      </c>
      <c r="FH98" s="31">
        <f t="shared" ca="1" si="337"/>
        <v>0</v>
      </c>
      <c r="FI98" s="31">
        <f t="shared" ca="1" si="338"/>
        <v>0</v>
      </c>
      <c r="FJ98" s="31">
        <f t="shared" ca="1" si="339"/>
        <v>0</v>
      </c>
      <c r="FK98" s="31">
        <f t="shared" ca="1" si="340"/>
        <v>0</v>
      </c>
      <c r="FL98" s="31">
        <f t="shared" ca="1" si="341"/>
        <v>0</v>
      </c>
      <c r="FM98" s="31">
        <f t="shared" ca="1" si="342"/>
        <v>0</v>
      </c>
      <c r="FN98" s="31">
        <f t="shared" ca="1" si="343"/>
        <v>0</v>
      </c>
      <c r="FO98" s="31">
        <f t="shared" ca="1" si="344"/>
        <v>0</v>
      </c>
      <c r="FP98" s="31">
        <f t="shared" ca="1" si="345"/>
        <v>0</v>
      </c>
      <c r="FQ98" s="31">
        <f t="shared" ca="1" si="346"/>
        <v>0</v>
      </c>
      <c r="FR98" s="31">
        <f t="shared" ca="1" si="347"/>
        <v>0</v>
      </c>
      <c r="FS98" s="31">
        <f t="shared" ca="1" si="348"/>
        <v>0</v>
      </c>
      <c r="FT98" s="31">
        <f t="shared" ca="1" si="349"/>
        <v>0</v>
      </c>
      <c r="FU98" s="31">
        <f t="shared" ca="1" si="350"/>
        <v>0</v>
      </c>
      <c r="FV98" s="31">
        <f t="shared" ca="1" si="351"/>
        <v>0</v>
      </c>
      <c r="FW98" s="31">
        <f t="shared" ca="1" si="352"/>
        <v>0</v>
      </c>
      <c r="FX98" s="31">
        <f t="shared" ca="1" si="353"/>
        <v>0</v>
      </c>
      <c r="FY98" s="31">
        <f t="shared" ca="1" si="354"/>
        <v>0</v>
      </c>
      <c r="FZ98" s="31">
        <f t="shared" ca="1" si="355"/>
        <v>0</v>
      </c>
      <c r="GA98" s="31">
        <f t="shared" ca="1" si="356"/>
        <v>0</v>
      </c>
      <c r="GB98" s="31">
        <f t="shared" ca="1" si="357"/>
        <v>0</v>
      </c>
      <c r="GC98" s="31">
        <f t="shared" ca="1" si="358"/>
        <v>0</v>
      </c>
      <c r="GD98" s="31">
        <f t="shared" ca="1" si="359"/>
        <v>0</v>
      </c>
      <c r="GE98" s="31">
        <f t="shared" ca="1" si="360"/>
        <v>0</v>
      </c>
      <c r="GF98" s="31">
        <f t="shared" ca="1" si="361"/>
        <v>0</v>
      </c>
      <c r="GG98" s="31">
        <f t="shared" ca="1" si="362"/>
        <v>0</v>
      </c>
      <c r="GH98" s="31">
        <f t="shared" ca="1" si="363"/>
        <v>0</v>
      </c>
      <c r="GI98" s="31">
        <f t="shared" ca="1" si="364"/>
        <v>0</v>
      </c>
      <c r="GJ98" s="109">
        <f t="shared" ca="1" si="365"/>
        <v>0</v>
      </c>
      <c r="GK98" s="14"/>
      <c r="GL98" s="14"/>
      <c r="GM98" s="14"/>
      <c r="GN98" s="14"/>
      <c r="GO98" s="14"/>
      <c r="GP98" s="14"/>
      <c r="GQ98" s="14"/>
      <c r="GR98" s="14"/>
      <c r="GS98" s="14"/>
    </row>
    <row r="99" spans="1:201" ht="12.75" customHeight="1" x14ac:dyDescent="0.2">
      <c r="A99" s="161"/>
      <c r="B99" s="11"/>
      <c r="C99" s="115"/>
      <c r="D99" s="6"/>
      <c r="E99" s="278"/>
      <c r="F99" s="278"/>
      <c r="G99" s="116"/>
      <c r="H99" s="6"/>
      <c r="I99" s="6"/>
      <c r="J99" s="127"/>
      <c r="K99" s="127"/>
      <c r="L99" s="325"/>
      <c r="M99" s="325"/>
      <c r="N99" s="127"/>
      <c r="O99" s="127"/>
      <c r="P99" s="127"/>
      <c r="Q99" s="127"/>
      <c r="R99" s="127"/>
      <c r="S99" s="161"/>
      <c r="T99" s="6"/>
      <c r="U99" s="6"/>
      <c r="V99" s="6"/>
      <c r="W99" s="261"/>
      <c r="X99" s="6"/>
      <c r="Y99" s="261"/>
      <c r="Z99" s="214"/>
      <c r="AA99" s="6"/>
      <c r="AB99" s="214"/>
      <c r="AC99" s="238"/>
      <c r="AD99" s="238"/>
      <c r="AE99" s="161"/>
      <c r="AF99" s="6"/>
      <c r="AG99" s="6"/>
      <c r="AH99" s="6"/>
      <c r="AI99" s="261"/>
      <c r="AJ99" s="6"/>
      <c r="AK99" s="261"/>
      <c r="AL99" s="214"/>
      <c r="AM99" s="6"/>
      <c r="AN99" s="214"/>
      <c r="AO99" s="238"/>
      <c r="AP99" s="238"/>
      <c r="AQ99" s="17"/>
      <c r="AR99" s="235"/>
      <c r="AS99" s="221" t="s">
        <v>55</v>
      </c>
      <c r="AT99" s="54"/>
      <c r="AU99" s="254"/>
      <c r="AV99" s="259"/>
      <c r="AW99" s="38">
        <f t="shared" si="14"/>
        <v>0</v>
      </c>
      <c r="AX99" s="39">
        <f t="shared" si="15"/>
        <v>0</v>
      </c>
      <c r="AY99" s="224" t="s">
        <v>56</v>
      </c>
      <c r="AZ99" s="54"/>
      <c r="BA99" s="64"/>
      <c r="BB99" s="48"/>
      <c r="BC99" s="25">
        <f t="shared" si="16"/>
        <v>0</v>
      </c>
      <c r="BD99" s="40">
        <f t="shared" si="17"/>
        <v>0</v>
      </c>
      <c r="BE99" s="27" t="s">
        <v>57</v>
      </c>
      <c r="BF99" s="54"/>
      <c r="BG99" s="48"/>
      <c r="BH99" s="28">
        <f t="shared" si="18"/>
        <v>0</v>
      </c>
      <c r="BI99" s="29">
        <f t="shared" si="19"/>
        <v>0</v>
      </c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17"/>
      <c r="DD99" s="30">
        <f t="shared" si="282"/>
        <v>0</v>
      </c>
      <c r="DE99" s="31">
        <f t="shared" si="283"/>
        <v>0</v>
      </c>
      <c r="DF99" s="31">
        <f t="shared" si="284"/>
        <v>0</v>
      </c>
      <c r="DG99" s="31">
        <f t="shared" si="285"/>
        <v>0</v>
      </c>
      <c r="DH99" s="31">
        <f t="shared" si="286"/>
        <v>0</v>
      </c>
      <c r="DI99" s="31">
        <f t="shared" si="287"/>
        <v>0</v>
      </c>
      <c r="DJ99" s="31">
        <f t="shared" si="288"/>
        <v>0</v>
      </c>
      <c r="DK99" s="31">
        <f t="shared" si="289"/>
        <v>0</v>
      </c>
      <c r="DL99" s="31">
        <f t="shared" si="290"/>
        <v>0</v>
      </c>
      <c r="DM99" s="31">
        <f t="shared" si="291"/>
        <v>0</v>
      </c>
      <c r="DN99" s="31">
        <f t="shared" si="292"/>
        <v>0</v>
      </c>
      <c r="DO99" s="31">
        <f t="shared" si="293"/>
        <v>0</v>
      </c>
      <c r="DP99" s="31">
        <f t="shared" si="294"/>
        <v>0</v>
      </c>
      <c r="DQ99" s="31">
        <f t="shared" si="295"/>
        <v>0</v>
      </c>
      <c r="DR99" s="31">
        <f t="shared" si="296"/>
        <v>0</v>
      </c>
      <c r="DS99" s="31">
        <f t="shared" si="297"/>
        <v>0</v>
      </c>
      <c r="DT99" s="31">
        <f t="shared" si="298"/>
        <v>0</v>
      </c>
      <c r="DU99" s="31">
        <f t="shared" si="299"/>
        <v>0</v>
      </c>
      <c r="DV99" s="31">
        <f t="shared" si="300"/>
        <v>0</v>
      </c>
      <c r="DW99" s="31">
        <f t="shared" si="301"/>
        <v>0</v>
      </c>
      <c r="DX99" s="31">
        <f t="shared" si="302"/>
        <v>0</v>
      </c>
      <c r="DY99" s="31">
        <f t="shared" si="303"/>
        <v>0</v>
      </c>
      <c r="DZ99" s="31">
        <f t="shared" si="304"/>
        <v>0</v>
      </c>
      <c r="EA99" s="31">
        <f t="shared" si="305"/>
        <v>0</v>
      </c>
      <c r="EB99" s="31">
        <f t="shared" si="306"/>
        <v>0</v>
      </c>
      <c r="EC99" s="31">
        <f t="shared" si="307"/>
        <v>0</v>
      </c>
      <c r="ED99" s="31">
        <f t="shared" si="308"/>
        <v>0</v>
      </c>
      <c r="EE99" s="31">
        <f t="shared" si="309"/>
        <v>0</v>
      </c>
      <c r="EF99" s="31">
        <f t="shared" si="310"/>
        <v>0</v>
      </c>
      <c r="EG99" s="31">
        <f t="shared" si="311"/>
        <v>0</v>
      </c>
      <c r="EH99" s="31">
        <f t="shared" si="312"/>
        <v>0</v>
      </c>
      <c r="EI99" s="31">
        <f t="shared" si="313"/>
        <v>0</v>
      </c>
      <c r="EJ99" s="31">
        <f t="shared" si="314"/>
        <v>0</v>
      </c>
      <c r="EK99" s="31">
        <f t="shared" si="315"/>
        <v>0</v>
      </c>
      <c r="EL99" s="31">
        <f t="shared" si="316"/>
        <v>0</v>
      </c>
      <c r="EM99" s="31">
        <f t="shared" si="317"/>
        <v>0</v>
      </c>
      <c r="EN99" s="31">
        <f t="shared" si="318"/>
        <v>0</v>
      </c>
      <c r="EO99" s="31">
        <f t="shared" si="319"/>
        <v>0</v>
      </c>
      <c r="EP99" s="31">
        <f t="shared" si="320"/>
        <v>0</v>
      </c>
      <c r="EQ99" s="31">
        <f t="shared" si="321"/>
        <v>0</v>
      </c>
      <c r="ER99" s="31">
        <f t="shared" si="322"/>
        <v>0</v>
      </c>
      <c r="ES99" s="109">
        <f t="shared" si="323"/>
        <v>0</v>
      </c>
      <c r="ET99" s="14"/>
      <c r="EU99" s="30">
        <f t="shared" si="324"/>
        <v>0</v>
      </c>
      <c r="EV99" s="31">
        <f t="shared" ca="1" si="325"/>
        <v>0</v>
      </c>
      <c r="EW99" s="31">
        <f t="shared" ca="1" si="326"/>
        <v>0</v>
      </c>
      <c r="EX99" s="31">
        <f t="shared" ca="1" si="327"/>
        <v>0</v>
      </c>
      <c r="EY99" s="31">
        <f t="shared" ca="1" si="328"/>
        <v>0</v>
      </c>
      <c r="EZ99" s="31">
        <f t="shared" ca="1" si="329"/>
        <v>0</v>
      </c>
      <c r="FA99" s="31">
        <f t="shared" ca="1" si="330"/>
        <v>0</v>
      </c>
      <c r="FB99" s="31">
        <f t="shared" ca="1" si="331"/>
        <v>0</v>
      </c>
      <c r="FC99" s="31">
        <f t="shared" ca="1" si="332"/>
        <v>0</v>
      </c>
      <c r="FD99" s="31">
        <f t="shared" ca="1" si="333"/>
        <v>0</v>
      </c>
      <c r="FE99" s="31">
        <f t="shared" ca="1" si="334"/>
        <v>0</v>
      </c>
      <c r="FF99" s="31">
        <f t="shared" ca="1" si="335"/>
        <v>0</v>
      </c>
      <c r="FG99" s="31">
        <f t="shared" ca="1" si="336"/>
        <v>0</v>
      </c>
      <c r="FH99" s="31">
        <f t="shared" ca="1" si="337"/>
        <v>0</v>
      </c>
      <c r="FI99" s="31">
        <f t="shared" ca="1" si="338"/>
        <v>0</v>
      </c>
      <c r="FJ99" s="31">
        <f t="shared" ca="1" si="339"/>
        <v>0</v>
      </c>
      <c r="FK99" s="31">
        <f t="shared" ca="1" si="340"/>
        <v>0</v>
      </c>
      <c r="FL99" s="31">
        <f t="shared" ca="1" si="341"/>
        <v>0</v>
      </c>
      <c r="FM99" s="31">
        <f t="shared" ca="1" si="342"/>
        <v>0</v>
      </c>
      <c r="FN99" s="31">
        <f t="shared" ca="1" si="343"/>
        <v>0</v>
      </c>
      <c r="FO99" s="31">
        <f t="shared" ca="1" si="344"/>
        <v>0</v>
      </c>
      <c r="FP99" s="31">
        <f t="shared" ca="1" si="345"/>
        <v>0</v>
      </c>
      <c r="FQ99" s="31">
        <f t="shared" ca="1" si="346"/>
        <v>0</v>
      </c>
      <c r="FR99" s="31">
        <f t="shared" ca="1" si="347"/>
        <v>0</v>
      </c>
      <c r="FS99" s="31">
        <f t="shared" ca="1" si="348"/>
        <v>0</v>
      </c>
      <c r="FT99" s="31">
        <f t="shared" ca="1" si="349"/>
        <v>0</v>
      </c>
      <c r="FU99" s="31">
        <f t="shared" ca="1" si="350"/>
        <v>0</v>
      </c>
      <c r="FV99" s="31">
        <f t="shared" ca="1" si="351"/>
        <v>0</v>
      </c>
      <c r="FW99" s="31">
        <f t="shared" ca="1" si="352"/>
        <v>0</v>
      </c>
      <c r="FX99" s="31">
        <f t="shared" ca="1" si="353"/>
        <v>0</v>
      </c>
      <c r="FY99" s="31">
        <f t="shared" ca="1" si="354"/>
        <v>0</v>
      </c>
      <c r="FZ99" s="31">
        <f t="shared" ca="1" si="355"/>
        <v>0</v>
      </c>
      <c r="GA99" s="31">
        <f t="shared" ca="1" si="356"/>
        <v>0</v>
      </c>
      <c r="GB99" s="31">
        <f t="shared" ca="1" si="357"/>
        <v>0</v>
      </c>
      <c r="GC99" s="31">
        <f t="shared" ca="1" si="358"/>
        <v>0</v>
      </c>
      <c r="GD99" s="31">
        <f t="shared" ca="1" si="359"/>
        <v>0</v>
      </c>
      <c r="GE99" s="31">
        <f t="shared" ca="1" si="360"/>
        <v>0</v>
      </c>
      <c r="GF99" s="31">
        <f t="shared" ca="1" si="361"/>
        <v>0</v>
      </c>
      <c r="GG99" s="31">
        <f t="shared" ca="1" si="362"/>
        <v>0</v>
      </c>
      <c r="GH99" s="31">
        <f t="shared" ca="1" si="363"/>
        <v>0</v>
      </c>
      <c r="GI99" s="31">
        <f t="shared" ca="1" si="364"/>
        <v>0</v>
      </c>
      <c r="GJ99" s="109">
        <f t="shared" ca="1" si="365"/>
        <v>0</v>
      </c>
      <c r="GK99" s="14"/>
      <c r="GL99" s="14"/>
      <c r="GM99" s="14"/>
      <c r="GN99" s="14"/>
      <c r="GO99" s="14"/>
      <c r="GP99" s="14"/>
      <c r="GQ99" s="14"/>
      <c r="GR99" s="14"/>
      <c r="GS99" s="14"/>
    </row>
    <row r="100" spans="1:201" ht="12.75" customHeight="1" x14ac:dyDescent="0.2">
      <c r="A100" s="161"/>
      <c r="B100" s="11"/>
      <c r="C100" s="115"/>
      <c r="D100" s="6"/>
      <c r="E100" s="278"/>
      <c r="F100" s="278"/>
      <c r="G100" s="116"/>
      <c r="H100" s="6"/>
      <c r="I100" s="6"/>
      <c r="J100" s="127"/>
      <c r="K100" s="127"/>
      <c r="L100" s="325"/>
      <c r="M100" s="325"/>
      <c r="N100" s="127"/>
      <c r="O100" s="127"/>
      <c r="P100" s="127"/>
      <c r="Q100" s="127"/>
      <c r="R100" s="127"/>
      <c r="S100" s="161"/>
      <c r="T100" s="6"/>
      <c r="U100" s="6"/>
      <c r="V100" s="6"/>
      <c r="W100" s="261"/>
      <c r="X100" s="6"/>
      <c r="Y100" s="261"/>
      <c r="Z100" s="214"/>
      <c r="AA100" s="6"/>
      <c r="AB100" s="214"/>
      <c r="AC100" s="238"/>
      <c r="AD100" s="238"/>
      <c r="AE100" s="161"/>
      <c r="AF100" s="6"/>
      <c r="AG100" s="6"/>
      <c r="AH100" s="6"/>
      <c r="AI100" s="261"/>
      <c r="AJ100" s="6"/>
      <c r="AK100" s="261"/>
      <c r="AL100" s="214"/>
      <c r="AM100" s="6"/>
      <c r="AN100" s="214"/>
      <c r="AO100" s="238"/>
      <c r="AP100" s="238"/>
      <c r="AQ100" s="17"/>
      <c r="AR100" s="235"/>
      <c r="AS100" s="221" t="s">
        <v>55</v>
      </c>
      <c r="AT100" s="54"/>
      <c r="AU100" s="254"/>
      <c r="AV100" s="259"/>
      <c r="AW100" s="38">
        <f t="shared" si="14"/>
        <v>0</v>
      </c>
      <c r="AX100" s="39">
        <f t="shared" si="15"/>
        <v>0</v>
      </c>
      <c r="AY100" s="224" t="s">
        <v>56</v>
      </c>
      <c r="AZ100" s="54"/>
      <c r="BA100" s="64"/>
      <c r="BB100" s="48"/>
      <c r="BC100" s="25">
        <f t="shared" si="16"/>
        <v>0</v>
      </c>
      <c r="BD100" s="40">
        <f t="shared" si="17"/>
        <v>0</v>
      </c>
      <c r="BE100" s="27" t="s">
        <v>57</v>
      </c>
      <c r="BF100" s="54"/>
      <c r="BG100" s="48"/>
      <c r="BH100" s="28">
        <f t="shared" si="18"/>
        <v>0</v>
      </c>
      <c r="BI100" s="29">
        <f t="shared" si="19"/>
        <v>0</v>
      </c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17"/>
      <c r="DD100" s="30">
        <f t="shared" si="282"/>
        <v>0</v>
      </c>
      <c r="DE100" s="31">
        <f t="shared" si="283"/>
        <v>0</v>
      </c>
      <c r="DF100" s="31">
        <f t="shared" si="284"/>
        <v>0</v>
      </c>
      <c r="DG100" s="31">
        <f t="shared" si="285"/>
        <v>0</v>
      </c>
      <c r="DH100" s="31">
        <f t="shared" si="286"/>
        <v>0</v>
      </c>
      <c r="DI100" s="31">
        <f t="shared" si="287"/>
        <v>0</v>
      </c>
      <c r="DJ100" s="31">
        <f t="shared" si="288"/>
        <v>0</v>
      </c>
      <c r="DK100" s="31">
        <f t="shared" si="289"/>
        <v>0</v>
      </c>
      <c r="DL100" s="31">
        <f t="shared" si="290"/>
        <v>0</v>
      </c>
      <c r="DM100" s="31">
        <f t="shared" si="291"/>
        <v>0</v>
      </c>
      <c r="DN100" s="31">
        <f t="shared" si="292"/>
        <v>0</v>
      </c>
      <c r="DO100" s="31">
        <f t="shared" si="293"/>
        <v>0</v>
      </c>
      <c r="DP100" s="31">
        <f t="shared" si="294"/>
        <v>0</v>
      </c>
      <c r="DQ100" s="31">
        <f t="shared" si="295"/>
        <v>0</v>
      </c>
      <c r="DR100" s="31">
        <f t="shared" si="296"/>
        <v>0</v>
      </c>
      <c r="DS100" s="31">
        <f t="shared" si="297"/>
        <v>0</v>
      </c>
      <c r="DT100" s="31">
        <f t="shared" si="298"/>
        <v>0</v>
      </c>
      <c r="DU100" s="31">
        <f t="shared" si="299"/>
        <v>0</v>
      </c>
      <c r="DV100" s="31">
        <f t="shared" si="300"/>
        <v>0</v>
      </c>
      <c r="DW100" s="31">
        <f t="shared" si="301"/>
        <v>0</v>
      </c>
      <c r="DX100" s="31">
        <f t="shared" si="302"/>
        <v>0</v>
      </c>
      <c r="DY100" s="31">
        <f t="shared" si="303"/>
        <v>0</v>
      </c>
      <c r="DZ100" s="31">
        <f t="shared" si="304"/>
        <v>0</v>
      </c>
      <c r="EA100" s="31">
        <f t="shared" si="305"/>
        <v>0</v>
      </c>
      <c r="EB100" s="31">
        <f t="shared" si="306"/>
        <v>0</v>
      </c>
      <c r="EC100" s="31">
        <f t="shared" si="307"/>
        <v>0</v>
      </c>
      <c r="ED100" s="31">
        <f t="shared" si="308"/>
        <v>0</v>
      </c>
      <c r="EE100" s="31">
        <f t="shared" si="309"/>
        <v>0</v>
      </c>
      <c r="EF100" s="31">
        <f t="shared" si="310"/>
        <v>0</v>
      </c>
      <c r="EG100" s="31">
        <f t="shared" si="311"/>
        <v>0</v>
      </c>
      <c r="EH100" s="31">
        <f t="shared" si="312"/>
        <v>0</v>
      </c>
      <c r="EI100" s="31">
        <f t="shared" si="313"/>
        <v>0</v>
      </c>
      <c r="EJ100" s="31">
        <f t="shared" si="314"/>
        <v>0</v>
      </c>
      <c r="EK100" s="31">
        <f t="shared" si="315"/>
        <v>0</v>
      </c>
      <c r="EL100" s="31">
        <f t="shared" si="316"/>
        <v>0</v>
      </c>
      <c r="EM100" s="31">
        <f t="shared" si="317"/>
        <v>0</v>
      </c>
      <c r="EN100" s="31">
        <f t="shared" si="318"/>
        <v>0</v>
      </c>
      <c r="EO100" s="31">
        <f t="shared" si="319"/>
        <v>0</v>
      </c>
      <c r="EP100" s="31">
        <f t="shared" si="320"/>
        <v>0</v>
      </c>
      <c r="EQ100" s="31">
        <f t="shared" si="321"/>
        <v>0</v>
      </c>
      <c r="ER100" s="31">
        <f t="shared" si="322"/>
        <v>0</v>
      </c>
      <c r="ES100" s="109">
        <f t="shared" si="323"/>
        <v>0</v>
      </c>
      <c r="ET100" s="14"/>
      <c r="EU100" s="30">
        <f t="shared" si="324"/>
        <v>0</v>
      </c>
      <c r="EV100" s="31">
        <f t="shared" ca="1" si="325"/>
        <v>0</v>
      </c>
      <c r="EW100" s="31">
        <f t="shared" ca="1" si="326"/>
        <v>0</v>
      </c>
      <c r="EX100" s="31">
        <f t="shared" ca="1" si="327"/>
        <v>0</v>
      </c>
      <c r="EY100" s="31">
        <f t="shared" ca="1" si="328"/>
        <v>0</v>
      </c>
      <c r="EZ100" s="31">
        <f t="shared" ca="1" si="329"/>
        <v>0</v>
      </c>
      <c r="FA100" s="31">
        <f t="shared" ca="1" si="330"/>
        <v>0</v>
      </c>
      <c r="FB100" s="31">
        <f t="shared" ca="1" si="331"/>
        <v>0</v>
      </c>
      <c r="FC100" s="31">
        <f t="shared" ca="1" si="332"/>
        <v>0</v>
      </c>
      <c r="FD100" s="31">
        <f t="shared" ca="1" si="333"/>
        <v>0</v>
      </c>
      <c r="FE100" s="31">
        <f t="shared" ca="1" si="334"/>
        <v>0</v>
      </c>
      <c r="FF100" s="31">
        <f t="shared" ca="1" si="335"/>
        <v>0</v>
      </c>
      <c r="FG100" s="31">
        <f t="shared" ca="1" si="336"/>
        <v>0</v>
      </c>
      <c r="FH100" s="31">
        <f t="shared" ca="1" si="337"/>
        <v>0</v>
      </c>
      <c r="FI100" s="31">
        <f t="shared" ca="1" si="338"/>
        <v>0</v>
      </c>
      <c r="FJ100" s="31">
        <f t="shared" ca="1" si="339"/>
        <v>0</v>
      </c>
      <c r="FK100" s="31">
        <f t="shared" ca="1" si="340"/>
        <v>0</v>
      </c>
      <c r="FL100" s="31">
        <f t="shared" ca="1" si="341"/>
        <v>0</v>
      </c>
      <c r="FM100" s="31">
        <f t="shared" ca="1" si="342"/>
        <v>0</v>
      </c>
      <c r="FN100" s="31">
        <f t="shared" ca="1" si="343"/>
        <v>0</v>
      </c>
      <c r="FO100" s="31">
        <f t="shared" ca="1" si="344"/>
        <v>0</v>
      </c>
      <c r="FP100" s="31">
        <f t="shared" ca="1" si="345"/>
        <v>0</v>
      </c>
      <c r="FQ100" s="31">
        <f t="shared" ca="1" si="346"/>
        <v>0</v>
      </c>
      <c r="FR100" s="31">
        <f t="shared" ca="1" si="347"/>
        <v>0</v>
      </c>
      <c r="FS100" s="31">
        <f t="shared" ca="1" si="348"/>
        <v>0</v>
      </c>
      <c r="FT100" s="31">
        <f t="shared" ca="1" si="349"/>
        <v>0</v>
      </c>
      <c r="FU100" s="31">
        <f t="shared" ca="1" si="350"/>
        <v>0</v>
      </c>
      <c r="FV100" s="31">
        <f t="shared" ca="1" si="351"/>
        <v>0</v>
      </c>
      <c r="FW100" s="31">
        <f t="shared" ca="1" si="352"/>
        <v>0</v>
      </c>
      <c r="FX100" s="31">
        <f t="shared" ca="1" si="353"/>
        <v>0</v>
      </c>
      <c r="FY100" s="31">
        <f t="shared" ca="1" si="354"/>
        <v>0</v>
      </c>
      <c r="FZ100" s="31">
        <f t="shared" ca="1" si="355"/>
        <v>0</v>
      </c>
      <c r="GA100" s="31">
        <f t="shared" ca="1" si="356"/>
        <v>0</v>
      </c>
      <c r="GB100" s="31">
        <f t="shared" ca="1" si="357"/>
        <v>0</v>
      </c>
      <c r="GC100" s="31">
        <f t="shared" ca="1" si="358"/>
        <v>0</v>
      </c>
      <c r="GD100" s="31">
        <f t="shared" ca="1" si="359"/>
        <v>0</v>
      </c>
      <c r="GE100" s="31">
        <f t="shared" ca="1" si="360"/>
        <v>0</v>
      </c>
      <c r="GF100" s="31">
        <f t="shared" ca="1" si="361"/>
        <v>0</v>
      </c>
      <c r="GG100" s="31">
        <f t="shared" ca="1" si="362"/>
        <v>0</v>
      </c>
      <c r="GH100" s="31">
        <f t="shared" ca="1" si="363"/>
        <v>0</v>
      </c>
      <c r="GI100" s="31">
        <f t="shared" ca="1" si="364"/>
        <v>0</v>
      </c>
      <c r="GJ100" s="109">
        <f t="shared" ca="1" si="365"/>
        <v>0</v>
      </c>
      <c r="GK100" s="14"/>
      <c r="GL100" s="14"/>
      <c r="GM100" s="14"/>
      <c r="GN100" s="14"/>
      <c r="GO100" s="14"/>
      <c r="GP100" s="14"/>
      <c r="GQ100" s="14"/>
      <c r="GR100" s="14"/>
      <c r="GS100" s="14"/>
    </row>
    <row r="101" spans="1:201" ht="12.75" customHeight="1" x14ac:dyDescent="0.2">
      <c r="A101" s="161"/>
      <c r="B101" s="11"/>
      <c r="C101" s="115"/>
      <c r="D101" s="6"/>
      <c r="E101" s="278"/>
      <c r="F101" s="278"/>
      <c r="G101" s="116"/>
      <c r="H101" s="6"/>
      <c r="I101" s="6"/>
      <c r="J101" s="127"/>
      <c r="K101" s="127"/>
      <c r="L101" s="325"/>
      <c r="M101" s="325"/>
      <c r="N101" s="127"/>
      <c r="O101" s="126"/>
      <c r="P101" s="127"/>
      <c r="Q101" s="127"/>
      <c r="R101" s="127"/>
      <c r="S101" s="208"/>
      <c r="T101" s="127"/>
      <c r="U101" s="6"/>
      <c r="V101" s="6"/>
      <c r="W101" s="261"/>
      <c r="X101" s="6"/>
      <c r="Y101" s="261"/>
      <c r="Z101" s="214"/>
      <c r="AA101" s="6"/>
      <c r="AB101" s="214"/>
      <c r="AC101" s="238"/>
      <c r="AD101" s="238"/>
      <c r="AE101" s="161"/>
      <c r="AF101" s="6"/>
      <c r="AG101" s="6"/>
      <c r="AH101" s="6"/>
      <c r="AI101" s="261"/>
      <c r="AJ101" s="6"/>
      <c r="AK101" s="261"/>
      <c r="AL101" s="214"/>
      <c r="AM101" s="6"/>
      <c r="AN101" s="214"/>
      <c r="AO101" s="238"/>
      <c r="AP101" s="238"/>
      <c r="AQ101" s="17"/>
      <c r="AR101" s="235"/>
      <c r="AS101" s="221" t="s">
        <v>55</v>
      </c>
      <c r="AT101" s="54"/>
      <c r="AU101" s="254"/>
      <c r="AV101" s="259"/>
      <c r="AW101" s="38">
        <f t="shared" si="14"/>
        <v>0</v>
      </c>
      <c r="AX101" s="39">
        <f t="shared" si="15"/>
        <v>0</v>
      </c>
      <c r="AY101" s="224" t="s">
        <v>56</v>
      </c>
      <c r="AZ101" s="54"/>
      <c r="BA101" s="64"/>
      <c r="BB101" s="48"/>
      <c r="BC101" s="25">
        <f t="shared" si="16"/>
        <v>0</v>
      </c>
      <c r="BD101" s="40">
        <f t="shared" si="17"/>
        <v>0</v>
      </c>
      <c r="BE101" s="27" t="s">
        <v>57</v>
      </c>
      <c r="BF101" s="54"/>
      <c r="BG101" s="48"/>
      <c r="BH101" s="28">
        <f t="shared" si="18"/>
        <v>0</v>
      </c>
      <c r="BI101" s="29">
        <f t="shared" si="19"/>
        <v>0</v>
      </c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17"/>
      <c r="DD101" s="30">
        <f t="shared" si="282"/>
        <v>0</v>
      </c>
      <c r="DE101" s="31">
        <f t="shared" si="283"/>
        <v>0</v>
      </c>
      <c r="DF101" s="31">
        <f t="shared" si="284"/>
        <v>0</v>
      </c>
      <c r="DG101" s="31">
        <f t="shared" si="285"/>
        <v>0</v>
      </c>
      <c r="DH101" s="31">
        <f t="shared" si="286"/>
        <v>0</v>
      </c>
      <c r="DI101" s="31">
        <f t="shared" si="287"/>
        <v>0</v>
      </c>
      <c r="DJ101" s="31">
        <f t="shared" si="288"/>
        <v>0</v>
      </c>
      <c r="DK101" s="31">
        <f t="shared" si="289"/>
        <v>0</v>
      </c>
      <c r="DL101" s="31">
        <f t="shared" si="290"/>
        <v>0</v>
      </c>
      <c r="DM101" s="31">
        <f t="shared" si="291"/>
        <v>0</v>
      </c>
      <c r="DN101" s="31">
        <f t="shared" si="292"/>
        <v>0</v>
      </c>
      <c r="DO101" s="31">
        <f t="shared" si="293"/>
        <v>0</v>
      </c>
      <c r="DP101" s="31">
        <f t="shared" si="294"/>
        <v>0</v>
      </c>
      <c r="DQ101" s="31">
        <f t="shared" si="295"/>
        <v>0</v>
      </c>
      <c r="DR101" s="31">
        <f t="shared" si="296"/>
        <v>0</v>
      </c>
      <c r="DS101" s="31">
        <f t="shared" si="297"/>
        <v>0</v>
      </c>
      <c r="DT101" s="31">
        <f t="shared" si="298"/>
        <v>0</v>
      </c>
      <c r="DU101" s="31">
        <f t="shared" si="299"/>
        <v>0</v>
      </c>
      <c r="DV101" s="31">
        <f t="shared" si="300"/>
        <v>0</v>
      </c>
      <c r="DW101" s="31">
        <f t="shared" si="301"/>
        <v>0</v>
      </c>
      <c r="DX101" s="31">
        <f t="shared" si="302"/>
        <v>0</v>
      </c>
      <c r="DY101" s="31">
        <f t="shared" si="303"/>
        <v>0</v>
      </c>
      <c r="DZ101" s="31">
        <f t="shared" si="304"/>
        <v>0</v>
      </c>
      <c r="EA101" s="31">
        <f t="shared" si="305"/>
        <v>0</v>
      </c>
      <c r="EB101" s="31">
        <f t="shared" si="306"/>
        <v>0</v>
      </c>
      <c r="EC101" s="31">
        <f t="shared" si="307"/>
        <v>0</v>
      </c>
      <c r="ED101" s="31">
        <f t="shared" si="308"/>
        <v>0</v>
      </c>
      <c r="EE101" s="31">
        <f t="shared" si="309"/>
        <v>0</v>
      </c>
      <c r="EF101" s="31">
        <f t="shared" si="310"/>
        <v>0</v>
      </c>
      <c r="EG101" s="31">
        <f t="shared" si="311"/>
        <v>0</v>
      </c>
      <c r="EH101" s="31">
        <f t="shared" si="312"/>
        <v>0</v>
      </c>
      <c r="EI101" s="31">
        <f t="shared" si="313"/>
        <v>0</v>
      </c>
      <c r="EJ101" s="31">
        <f t="shared" si="314"/>
        <v>0</v>
      </c>
      <c r="EK101" s="31">
        <f t="shared" si="315"/>
        <v>0</v>
      </c>
      <c r="EL101" s="31">
        <f t="shared" si="316"/>
        <v>0</v>
      </c>
      <c r="EM101" s="31">
        <f t="shared" si="317"/>
        <v>0</v>
      </c>
      <c r="EN101" s="31">
        <f t="shared" si="318"/>
        <v>0</v>
      </c>
      <c r="EO101" s="31">
        <f t="shared" si="319"/>
        <v>0</v>
      </c>
      <c r="EP101" s="31">
        <f t="shared" si="320"/>
        <v>0</v>
      </c>
      <c r="EQ101" s="31">
        <f t="shared" si="321"/>
        <v>0</v>
      </c>
      <c r="ER101" s="31">
        <f t="shared" si="322"/>
        <v>0</v>
      </c>
      <c r="ES101" s="109">
        <f t="shared" si="323"/>
        <v>0</v>
      </c>
      <c r="ET101" s="14"/>
      <c r="EU101" s="30">
        <f t="shared" si="324"/>
        <v>0</v>
      </c>
      <c r="EV101" s="31">
        <f t="shared" ca="1" si="325"/>
        <v>0</v>
      </c>
      <c r="EW101" s="31">
        <f t="shared" ca="1" si="326"/>
        <v>0</v>
      </c>
      <c r="EX101" s="31">
        <f t="shared" ca="1" si="327"/>
        <v>0</v>
      </c>
      <c r="EY101" s="31">
        <f t="shared" ca="1" si="328"/>
        <v>0</v>
      </c>
      <c r="EZ101" s="31">
        <f t="shared" ca="1" si="329"/>
        <v>0</v>
      </c>
      <c r="FA101" s="31">
        <f t="shared" ca="1" si="330"/>
        <v>0</v>
      </c>
      <c r="FB101" s="31">
        <f t="shared" ca="1" si="331"/>
        <v>0</v>
      </c>
      <c r="FC101" s="31">
        <f t="shared" ca="1" si="332"/>
        <v>0</v>
      </c>
      <c r="FD101" s="31">
        <f t="shared" ca="1" si="333"/>
        <v>0</v>
      </c>
      <c r="FE101" s="31">
        <f t="shared" ca="1" si="334"/>
        <v>0</v>
      </c>
      <c r="FF101" s="31">
        <f t="shared" ca="1" si="335"/>
        <v>0</v>
      </c>
      <c r="FG101" s="31">
        <f t="shared" ca="1" si="336"/>
        <v>0</v>
      </c>
      <c r="FH101" s="31">
        <f t="shared" ca="1" si="337"/>
        <v>0</v>
      </c>
      <c r="FI101" s="31">
        <f t="shared" ca="1" si="338"/>
        <v>0</v>
      </c>
      <c r="FJ101" s="31">
        <f t="shared" ca="1" si="339"/>
        <v>0</v>
      </c>
      <c r="FK101" s="31">
        <f t="shared" ca="1" si="340"/>
        <v>0</v>
      </c>
      <c r="FL101" s="31">
        <f t="shared" ca="1" si="341"/>
        <v>0</v>
      </c>
      <c r="FM101" s="31">
        <f t="shared" ca="1" si="342"/>
        <v>0</v>
      </c>
      <c r="FN101" s="31">
        <f t="shared" ca="1" si="343"/>
        <v>0</v>
      </c>
      <c r="FO101" s="31">
        <f t="shared" ca="1" si="344"/>
        <v>0</v>
      </c>
      <c r="FP101" s="31">
        <f t="shared" ca="1" si="345"/>
        <v>0</v>
      </c>
      <c r="FQ101" s="31">
        <f t="shared" ca="1" si="346"/>
        <v>0</v>
      </c>
      <c r="FR101" s="31">
        <f t="shared" ca="1" si="347"/>
        <v>0</v>
      </c>
      <c r="FS101" s="31">
        <f t="shared" ca="1" si="348"/>
        <v>0</v>
      </c>
      <c r="FT101" s="31">
        <f t="shared" ca="1" si="349"/>
        <v>0</v>
      </c>
      <c r="FU101" s="31">
        <f t="shared" ca="1" si="350"/>
        <v>0</v>
      </c>
      <c r="FV101" s="31">
        <f t="shared" ca="1" si="351"/>
        <v>0</v>
      </c>
      <c r="FW101" s="31">
        <f t="shared" ca="1" si="352"/>
        <v>0</v>
      </c>
      <c r="FX101" s="31">
        <f t="shared" ca="1" si="353"/>
        <v>0</v>
      </c>
      <c r="FY101" s="31">
        <f t="shared" ca="1" si="354"/>
        <v>0</v>
      </c>
      <c r="FZ101" s="31">
        <f t="shared" ca="1" si="355"/>
        <v>0</v>
      </c>
      <c r="GA101" s="31">
        <f t="shared" ca="1" si="356"/>
        <v>0</v>
      </c>
      <c r="GB101" s="31">
        <f t="shared" ca="1" si="357"/>
        <v>0</v>
      </c>
      <c r="GC101" s="31">
        <f t="shared" ca="1" si="358"/>
        <v>0</v>
      </c>
      <c r="GD101" s="31">
        <f t="shared" ca="1" si="359"/>
        <v>0</v>
      </c>
      <c r="GE101" s="31">
        <f t="shared" ca="1" si="360"/>
        <v>0</v>
      </c>
      <c r="GF101" s="31">
        <f t="shared" ca="1" si="361"/>
        <v>0</v>
      </c>
      <c r="GG101" s="31">
        <f t="shared" ca="1" si="362"/>
        <v>0</v>
      </c>
      <c r="GH101" s="31">
        <f t="shared" ca="1" si="363"/>
        <v>0</v>
      </c>
      <c r="GI101" s="31">
        <f t="shared" ca="1" si="364"/>
        <v>0</v>
      </c>
      <c r="GJ101" s="109">
        <f t="shared" ca="1" si="365"/>
        <v>0</v>
      </c>
      <c r="GK101" s="14"/>
      <c r="GL101" s="14"/>
      <c r="GM101" s="14"/>
      <c r="GN101" s="14"/>
      <c r="GO101" s="14"/>
      <c r="GP101" s="14"/>
      <c r="GQ101" s="14"/>
      <c r="GR101" s="14"/>
      <c r="GS101" s="14"/>
    </row>
    <row r="102" spans="1:201" ht="12.75" customHeight="1" x14ac:dyDescent="0.2">
      <c r="A102" s="161"/>
      <c r="B102" s="11"/>
      <c r="C102" s="115"/>
      <c r="D102" s="6"/>
      <c r="E102" s="278"/>
      <c r="F102" s="278"/>
      <c r="G102" s="116"/>
      <c r="H102" s="6"/>
      <c r="I102" s="6"/>
      <c r="J102" s="127"/>
      <c r="K102" s="127"/>
      <c r="L102" s="325"/>
      <c r="M102" s="325"/>
      <c r="N102" s="127"/>
      <c r="O102" s="127"/>
      <c r="P102" s="127"/>
      <c r="Q102" s="127"/>
      <c r="R102" s="127"/>
      <c r="S102" s="208"/>
      <c r="T102" s="127"/>
      <c r="U102" s="6"/>
      <c r="V102" s="6"/>
      <c r="W102" s="261"/>
      <c r="X102" s="6"/>
      <c r="Y102" s="261"/>
      <c r="Z102" s="214"/>
      <c r="AA102" s="6"/>
      <c r="AB102" s="214"/>
      <c r="AC102" s="238"/>
      <c r="AD102" s="238"/>
      <c r="AE102" s="161"/>
      <c r="AF102" s="6"/>
      <c r="AG102" s="6"/>
      <c r="AH102" s="6"/>
      <c r="AI102" s="261"/>
      <c r="AJ102" s="6"/>
      <c r="AK102" s="261"/>
      <c r="AL102" s="214"/>
      <c r="AM102" s="6"/>
      <c r="AN102" s="214"/>
      <c r="AO102" s="238"/>
      <c r="AP102" s="238"/>
      <c r="AQ102" s="17"/>
      <c r="AR102" s="235"/>
      <c r="AS102" s="221" t="s">
        <v>55</v>
      </c>
      <c r="AT102" s="54"/>
      <c r="AU102" s="254"/>
      <c r="AV102" s="259"/>
      <c r="AW102" s="38">
        <f t="shared" si="14"/>
        <v>0</v>
      </c>
      <c r="AX102" s="39">
        <f t="shared" si="15"/>
        <v>0</v>
      </c>
      <c r="AY102" s="224" t="s">
        <v>56</v>
      </c>
      <c r="AZ102" s="54"/>
      <c r="BA102" s="64"/>
      <c r="BB102" s="48"/>
      <c r="BC102" s="25">
        <f t="shared" si="16"/>
        <v>0</v>
      </c>
      <c r="BD102" s="40">
        <f t="shared" si="17"/>
        <v>0</v>
      </c>
      <c r="BE102" s="27" t="s">
        <v>57</v>
      </c>
      <c r="BF102" s="54"/>
      <c r="BG102" s="48"/>
      <c r="BH102" s="28">
        <f t="shared" si="18"/>
        <v>0</v>
      </c>
      <c r="BI102" s="29">
        <f t="shared" si="19"/>
        <v>0</v>
      </c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17"/>
      <c r="DD102" s="70" t="s">
        <v>10</v>
      </c>
      <c r="DE102" s="128" t="s">
        <v>18</v>
      </c>
      <c r="DF102" s="128" t="s">
        <v>19</v>
      </c>
      <c r="DG102" s="128" t="s">
        <v>20</v>
      </c>
      <c r="DH102" s="128" t="s">
        <v>21</v>
      </c>
      <c r="DI102" s="128" t="s">
        <v>22</v>
      </c>
      <c r="DJ102" s="129" t="s">
        <v>23</v>
      </c>
      <c r="DK102" s="129" t="s">
        <v>24</v>
      </c>
      <c r="DL102" s="129" t="s">
        <v>25</v>
      </c>
      <c r="DM102" s="129" t="s">
        <v>26</v>
      </c>
      <c r="DN102" s="128" t="s">
        <v>27</v>
      </c>
      <c r="DO102" s="128" t="s">
        <v>28</v>
      </c>
      <c r="DP102" s="128" t="s">
        <v>29</v>
      </c>
      <c r="DQ102" s="128" t="s">
        <v>30</v>
      </c>
      <c r="DR102" s="128" t="s">
        <v>31</v>
      </c>
      <c r="DS102" s="128" t="s">
        <v>32</v>
      </c>
      <c r="DT102" s="128" t="s">
        <v>33</v>
      </c>
      <c r="DU102" s="128" t="s">
        <v>34</v>
      </c>
      <c r="DV102" s="128" t="s">
        <v>35</v>
      </c>
      <c r="DW102" s="128" t="s">
        <v>36</v>
      </c>
      <c r="DX102" s="128" t="s">
        <v>37</v>
      </c>
      <c r="DY102" s="128" t="s">
        <v>38</v>
      </c>
      <c r="DZ102" s="128" t="s">
        <v>39</v>
      </c>
      <c r="EA102" s="128" t="s">
        <v>40</v>
      </c>
      <c r="EB102" s="128" t="s">
        <v>41</v>
      </c>
      <c r="EC102" s="128" t="s">
        <v>42</v>
      </c>
      <c r="ED102" s="128" t="s">
        <v>43</v>
      </c>
      <c r="EE102" s="128" t="s">
        <v>44</v>
      </c>
      <c r="EF102" s="128" t="s">
        <v>45</v>
      </c>
      <c r="EG102" s="128" t="s">
        <v>46</v>
      </c>
      <c r="EH102" s="128" t="s">
        <v>47</v>
      </c>
      <c r="EI102" s="128" t="s">
        <v>48</v>
      </c>
      <c r="EJ102" s="128" t="s">
        <v>49</v>
      </c>
      <c r="EK102" s="130" t="s">
        <v>50</v>
      </c>
      <c r="EL102" s="130" t="s">
        <v>51</v>
      </c>
      <c r="EM102" s="130" t="s">
        <v>52</v>
      </c>
      <c r="EN102" s="130" t="s">
        <v>63</v>
      </c>
      <c r="EO102" s="130" t="s">
        <v>64</v>
      </c>
      <c r="EP102" s="130" t="s">
        <v>65</v>
      </c>
      <c r="EQ102" s="130" t="s">
        <v>66</v>
      </c>
      <c r="ER102" s="130" t="s">
        <v>67</v>
      </c>
      <c r="ES102" s="74" t="s">
        <v>53</v>
      </c>
      <c r="ET102" s="14"/>
      <c r="EU102" s="70" t="s">
        <v>10</v>
      </c>
      <c r="EV102" s="128" t="s">
        <v>18</v>
      </c>
      <c r="EW102" s="128" t="s">
        <v>19</v>
      </c>
      <c r="EX102" s="128" t="s">
        <v>20</v>
      </c>
      <c r="EY102" s="128" t="s">
        <v>21</v>
      </c>
      <c r="EZ102" s="128" t="s">
        <v>22</v>
      </c>
      <c r="FA102" s="129" t="s">
        <v>23</v>
      </c>
      <c r="FB102" s="129" t="s">
        <v>24</v>
      </c>
      <c r="FC102" s="129" t="s">
        <v>25</v>
      </c>
      <c r="FD102" s="129" t="s">
        <v>26</v>
      </c>
      <c r="FE102" s="128" t="s">
        <v>27</v>
      </c>
      <c r="FF102" s="128" t="s">
        <v>28</v>
      </c>
      <c r="FG102" s="128" t="s">
        <v>29</v>
      </c>
      <c r="FH102" s="128" t="s">
        <v>30</v>
      </c>
      <c r="FI102" s="128" t="s">
        <v>31</v>
      </c>
      <c r="FJ102" s="128" t="s">
        <v>32</v>
      </c>
      <c r="FK102" s="128" t="s">
        <v>33</v>
      </c>
      <c r="FL102" s="128" t="s">
        <v>34</v>
      </c>
      <c r="FM102" s="128" t="s">
        <v>35</v>
      </c>
      <c r="FN102" s="128" t="s">
        <v>36</v>
      </c>
      <c r="FO102" s="128" t="s">
        <v>37</v>
      </c>
      <c r="FP102" s="128" t="s">
        <v>38</v>
      </c>
      <c r="FQ102" s="128" t="s">
        <v>39</v>
      </c>
      <c r="FR102" s="128" t="s">
        <v>40</v>
      </c>
      <c r="FS102" s="128" t="s">
        <v>41</v>
      </c>
      <c r="FT102" s="128" t="s">
        <v>42</v>
      </c>
      <c r="FU102" s="128" t="s">
        <v>43</v>
      </c>
      <c r="FV102" s="128" t="s">
        <v>44</v>
      </c>
      <c r="FW102" s="128" t="s">
        <v>45</v>
      </c>
      <c r="FX102" s="128" t="s">
        <v>46</v>
      </c>
      <c r="FY102" s="128" t="s">
        <v>47</v>
      </c>
      <c r="FZ102" s="128" t="s">
        <v>48</v>
      </c>
      <c r="GA102" s="128" t="s">
        <v>49</v>
      </c>
      <c r="GB102" s="130" t="s">
        <v>50</v>
      </c>
      <c r="GC102" s="130" t="s">
        <v>51</v>
      </c>
      <c r="GD102" s="130" t="s">
        <v>52</v>
      </c>
      <c r="GE102" s="130" t="s">
        <v>63</v>
      </c>
      <c r="GF102" s="130" t="s">
        <v>64</v>
      </c>
      <c r="GG102" s="130" t="s">
        <v>65</v>
      </c>
      <c r="GH102" s="130" t="s">
        <v>66</v>
      </c>
      <c r="GI102" s="130" t="s">
        <v>67</v>
      </c>
      <c r="GJ102" s="74" t="s">
        <v>53</v>
      </c>
      <c r="GK102" s="14"/>
      <c r="GL102" s="14"/>
      <c r="GM102" s="14"/>
      <c r="GN102" s="14"/>
      <c r="GO102" s="14"/>
      <c r="GP102" s="14"/>
      <c r="GQ102" s="14"/>
      <c r="GR102" s="14"/>
      <c r="GS102" s="14"/>
    </row>
    <row r="103" spans="1:201" ht="12.75" customHeight="1" x14ac:dyDescent="0.2">
      <c r="A103" s="161"/>
      <c r="B103" s="11"/>
      <c r="C103" s="115"/>
      <c r="D103" s="6"/>
      <c r="E103" s="278"/>
      <c r="F103" s="278"/>
      <c r="G103" s="116"/>
      <c r="H103" s="6"/>
      <c r="I103" s="6"/>
      <c r="J103" s="127"/>
      <c r="K103" s="127"/>
      <c r="L103" s="325"/>
      <c r="M103" s="325"/>
      <c r="N103" s="127"/>
      <c r="O103" s="131"/>
      <c r="P103" s="127"/>
      <c r="Q103" s="132"/>
      <c r="R103" s="127"/>
      <c r="S103" s="208"/>
      <c r="T103" s="127"/>
      <c r="U103" s="6"/>
      <c r="V103" s="6"/>
      <c r="W103" s="261"/>
      <c r="X103" s="6"/>
      <c r="Y103" s="261"/>
      <c r="Z103" s="214"/>
      <c r="AA103" s="6"/>
      <c r="AB103" s="214"/>
      <c r="AC103" s="238"/>
      <c r="AD103" s="238"/>
      <c r="AE103" s="161"/>
      <c r="AF103" s="6"/>
      <c r="AG103" s="6"/>
      <c r="AH103" s="6"/>
      <c r="AI103" s="261"/>
      <c r="AJ103" s="6"/>
      <c r="AK103" s="261"/>
      <c r="AL103" s="214"/>
      <c r="AM103" s="6"/>
      <c r="AN103" s="214"/>
      <c r="AO103" s="238"/>
      <c r="AP103" s="238"/>
      <c r="AQ103" s="17"/>
      <c r="AR103" s="235"/>
      <c r="AS103" s="221" t="s">
        <v>55</v>
      </c>
      <c r="AT103" s="54"/>
      <c r="AU103" s="254"/>
      <c r="AV103" s="259"/>
      <c r="AW103" s="38">
        <f t="shared" si="14"/>
        <v>0</v>
      </c>
      <c r="AX103" s="39">
        <f t="shared" si="15"/>
        <v>0</v>
      </c>
      <c r="AY103" s="224" t="s">
        <v>56</v>
      </c>
      <c r="AZ103" s="54"/>
      <c r="BA103" s="64"/>
      <c r="BB103" s="48"/>
      <c r="BC103" s="25">
        <f t="shared" si="16"/>
        <v>0</v>
      </c>
      <c r="BD103" s="40">
        <f t="shared" si="17"/>
        <v>0</v>
      </c>
      <c r="BE103" s="27" t="s">
        <v>57</v>
      </c>
      <c r="BF103" s="54"/>
      <c r="BG103" s="48"/>
      <c r="BH103" s="28">
        <f t="shared" si="18"/>
        <v>0</v>
      </c>
      <c r="BI103" s="29">
        <f t="shared" si="19"/>
        <v>0</v>
      </c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17"/>
      <c r="DD103" s="30">
        <f t="shared" ref="DD103:DD134" si="374">DD3</f>
        <v>0</v>
      </c>
      <c r="DE103" s="31">
        <f t="shared" ref="DE103:DE134" si="375">IF($DD103&lt;$AG$3,$AF$3*100*($AG$3-$DD103),0)</f>
        <v>0</v>
      </c>
      <c r="DF103" s="31">
        <f t="shared" ref="DF103:DF134" si="376">IF($DD103&lt;$AG$4,$AF$4*100*($AG$4-$DD103),0)</f>
        <v>0</v>
      </c>
      <c r="DG103" s="31">
        <f t="shared" ref="DG103:DG134" si="377">IF($DD103&lt;$AG$5,$AF$5*100*($AG$5-$DD103),0)</f>
        <v>0</v>
      </c>
      <c r="DH103" s="31">
        <f t="shared" ref="DH103:DH134" si="378">IF($DD103&lt;$AG$6,$AF$6*100*($AG$6-$DD103),0)</f>
        <v>0</v>
      </c>
      <c r="DI103" s="31">
        <f t="shared" ref="DI103:DI134" si="379">IF($DD103&lt;$AG$7,$AF$7*100*($AG$7-$DD103),0)</f>
        <v>0</v>
      </c>
      <c r="DJ103" s="31">
        <f t="shared" ref="DJ103:DJ134" si="380">IF($DD103&lt;$AG$8,$AF$8*100*($AG$8-$DD103),0)</f>
        <v>0</v>
      </c>
      <c r="DK103" s="31">
        <f t="shared" ref="DK103:DK134" si="381">IF($DD103&lt;$AG$9,$AF$9*100*($AG$9-$DD103),0)</f>
        <v>0</v>
      </c>
      <c r="DL103" s="31">
        <f t="shared" ref="DL103:DL134" si="382">IF($DD103&lt;$AG$10,$AF$10*100*($AG$10-$DD103),0)</f>
        <v>0</v>
      </c>
      <c r="DM103" s="31">
        <f t="shared" ref="DM103:DM134" si="383">IF($DD103&lt;$AG$11,$AF$11*100*($AG$11-$DD103),0)</f>
        <v>0</v>
      </c>
      <c r="DN103" s="31">
        <f t="shared" ref="DN103:DN134" si="384">IF($DD103&lt;$AG$12,$AF$12*100*($AG$12-$DD103),0)</f>
        <v>0</v>
      </c>
      <c r="DO103" s="31">
        <f t="shared" ref="DO103:DO134" si="385">IF($DD103&lt;$AG$13,$AF$13*100*($AG$13-$DD103),0)</f>
        <v>0</v>
      </c>
      <c r="DP103" s="31">
        <f t="shared" ref="DP103:DP134" si="386">IF($DD103&lt;$AG$14,$AF$14*100*($AG$14-$DD103),0)</f>
        <v>0</v>
      </c>
      <c r="DQ103" s="31">
        <f t="shared" ref="DQ103:DQ134" si="387">IF($DD103&lt;$AG$15,$AF$15*100*($AG$15-$DD103),0)</f>
        <v>0</v>
      </c>
      <c r="DR103" s="31">
        <f t="shared" ref="DR103:DR134" si="388">IF($DD103&lt;$AG$16,$AF$16*100*($AG$16-$DD103),0)</f>
        <v>0</v>
      </c>
      <c r="DS103" s="31">
        <f t="shared" ref="DS103:DS134" si="389">IF($DD103&lt;$AG$17,$AF$17*100*($AG$17-$DD103),0)</f>
        <v>0</v>
      </c>
      <c r="DT103" s="31">
        <f t="shared" ref="DT103:DT134" si="390">IF($DD103&lt;$AG$18,$AF$18*100*($AG$18-$DD103),0)</f>
        <v>0</v>
      </c>
      <c r="DU103" s="31">
        <f t="shared" ref="DU103:DU134" si="391">IF($DD103&lt;$AG$19,$AF$19*100*($AG$19-$DD103),0)</f>
        <v>0</v>
      </c>
      <c r="DV103" s="31">
        <f t="shared" ref="DV103:DV134" si="392">IF($DD103&lt;$AG$20,$AF$20*100*($AG$20-$DD103),0)</f>
        <v>0</v>
      </c>
      <c r="DW103" s="31">
        <f t="shared" ref="DW103:DW134" si="393">IF($DD103&lt;$AG$21,$AF$21*100*($AG$21-$DD103),0)</f>
        <v>0</v>
      </c>
      <c r="DX103" s="31">
        <f t="shared" ref="DX103:DX134" si="394">IF($DD103&lt;$AG$22,$AF$22*100*($AG$22-$DD103),0)</f>
        <v>0</v>
      </c>
      <c r="DY103" s="31">
        <f t="shared" ref="DY103:DY134" si="395">IF($DD103&lt;$AG$23,$AF$23*100*($AG$23-$DD103),0)</f>
        <v>0</v>
      </c>
      <c r="DZ103" s="31">
        <f t="shared" ref="DZ103:DZ134" si="396">IF($DD103&lt;$AG$24,$AF$24*100*($AG$24-$DD103),0)</f>
        <v>0</v>
      </c>
      <c r="EA103" s="31">
        <f t="shared" ref="EA103:EA134" si="397">IF($DD103&lt;$AG$25,$AF$25*100*($AG$25-$DD103),0)</f>
        <v>0</v>
      </c>
      <c r="EB103" s="31">
        <f t="shared" ref="EB103:EB134" si="398">IF($DD103&lt;$AG$26,$AF$26*100*($AG$26-$DD103),0)</f>
        <v>0</v>
      </c>
      <c r="EC103" s="31">
        <f t="shared" ref="EC103:EC134" si="399">IF($DD103&lt;$AG$27,$AF$27*100*($AG$27-$DD103),0)</f>
        <v>0</v>
      </c>
      <c r="ED103" s="31">
        <f t="shared" ref="ED103:ED134" si="400">IF($DD103&lt;$AG$28,$AF$28*100*($AG$28-$DD103),0)</f>
        <v>0</v>
      </c>
      <c r="EE103" s="31">
        <f t="shared" ref="EE103:EE134" si="401">IF($DD103&lt;$AG$29,$AF$29*100*($AG$29-$DD103),0)</f>
        <v>0</v>
      </c>
      <c r="EF103" s="31">
        <f t="shared" ref="EF103:EF134" si="402">IF($DD103&lt;$AG$30,$AF$30*100*($AG$30-$DD103),0)</f>
        <v>0</v>
      </c>
      <c r="EG103" s="31">
        <f t="shared" ref="EG103:EG134" si="403">IF($DD103&lt;$AG$31,$AF$31*100*($AG$31-$DD103),0)</f>
        <v>0</v>
      </c>
      <c r="EH103" s="31">
        <f t="shared" ref="EH103:EH134" si="404">IF($DD103&lt;$AG$32,$AF$32*100*($AG$32-$DD103),0)</f>
        <v>0</v>
      </c>
      <c r="EI103" s="31">
        <f t="shared" ref="EI103:EI134" si="405">IF($DD103&lt;$AG$33,$AF$33*100*($AG$33-$DD103),0)</f>
        <v>0</v>
      </c>
      <c r="EJ103" s="31">
        <f t="shared" ref="EJ103:EJ134" si="406">IF($DD103&lt;$AG$34,$AF$34*100*($AG$34-$DD103),0)</f>
        <v>0</v>
      </c>
      <c r="EK103" s="31">
        <f t="shared" ref="EK103:EK134" si="407">IF($DD103&lt;$AG$35,$AF$35*100*($AG$35-$DD103),0)</f>
        <v>0</v>
      </c>
      <c r="EL103" s="31">
        <f t="shared" ref="EL103:EL134" si="408">IF($DD103&lt;$AG$36,$AF$36*100*($AG$36-$DD103),0)</f>
        <v>0</v>
      </c>
      <c r="EM103" s="31">
        <f t="shared" ref="EM103:EM134" si="409">IF($DD103&lt;$AG$37,$AF$37*100*($AG$37-$DD103),0)</f>
        <v>0</v>
      </c>
      <c r="EN103" s="31">
        <f t="shared" ref="EN103:EN134" si="410">IF($DD103&lt;$AG$38,$AF$38*100*($AG$38-$DD103),0)</f>
        <v>0</v>
      </c>
      <c r="EO103" s="31">
        <f t="shared" ref="EO103:EO134" si="411">IF($DD103&lt;$AG$39,$AF$39*100*($AG$39-$DD103),0)</f>
        <v>0</v>
      </c>
      <c r="EP103" s="31">
        <f t="shared" ref="EP103:EP134" si="412">IF($DD103&lt;$AG$40,$AF$40*100*($AG$40-$DD103),0)</f>
        <v>0</v>
      </c>
      <c r="EQ103" s="31">
        <f t="shared" ref="EQ103:EQ134" si="413">IF($DD103&lt;$AG$41,$AF$41*100*($AG$41-$DD103),0)</f>
        <v>0</v>
      </c>
      <c r="ER103" s="31">
        <f t="shared" ref="ER103:ER134" si="414">IF($DD103&lt;$AG$42,$AF$42*100*($AG$42-$DD103),0)</f>
        <v>0</v>
      </c>
      <c r="ES103" s="109">
        <f t="shared" ref="ES103:ES134" si="415">SUM(DE103:ER103)</f>
        <v>0</v>
      </c>
      <c r="ET103" s="14"/>
      <c r="EU103" s="30">
        <f t="shared" ref="EU103:EU134" si="416">EU3</f>
        <v>0</v>
      </c>
      <c r="EV103" s="31">
        <f t="shared" ref="EV103:EV134" ca="1" si="417">IFERROR((NORMSDIST(-(((LN($EU103/$AG$3)+($Q$48+($Q$47^2)/2)*$Q$51)/($Q$47*SQRT($Q$51)))-$Q$47*SQRT($Q$51)))*$AG$3*EXP(-$Q$48*$Q$51)-NORMSDIST(-((LN($EU103/$AG$3)+($Q$48+($Q$47^2)/2)*$Q$51)/($Q$47*SQRT($Q$51))))*$EU103)*100*$AF$3,0)</f>
        <v>0</v>
      </c>
      <c r="EW103" s="31">
        <f t="shared" ref="EW103:EW134" ca="1" si="418">IFERROR((NORMSDIST(-(((LN($EU103/$AG$4)+($Q$48+($Q$47^2)/2)*$Q$51)/($Q$47*SQRT($Q$51)))-$Q$47*SQRT($Q$51)))*$AG$4*EXP(-$Q$48*$Q$51)-NORMSDIST(-((LN($EU103/$AG$4)+($Q$48+($Q$47^2)/2)*$Q$51)/($Q$47*SQRT($Q$51))))*$EU103)*100*$AF$4,0)</f>
        <v>0</v>
      </c>
      <c r="EX103" s="31">
        <f t="shared" ref="EX103:EX134" ca="1" si="419">IFERROR((NORMSDIST(-(((LN($EU103/$AG$5)+($Q$48+($Q$47^2)/2)*$Q$51)/($Q$47*SQRT($Q$51)))-$Q$47*SQRT($Q$51)))*$AG$5*EXP(-$Q$48*$Q$51)-NORMSDIST(-((LN($EU103/$AG$5)+($Q$48+($Q$47^2)/2)*$Q$51)/($Q$47*SQRT($Q$51))))*$EU103)*100*$AF$5,0)</f>
        <v>0</v>
      </c>
      <c r="EY103" s="31">
        <f t="shared" ref="EY103:EY134" ca="1" si="420">IFERROR((NORMSDIST(-(((LN($EU103/$AG$6)+($Q$48+($Q$47^2)/2)*$Q$51)/($Q$47*SQRT($Q$51)))-$Q$47*SQRT($Q$51)))*$AG$6*EXP(-$Q$48*$Q$51)-NORMSDIST(-((LN($EU103/$AG$6)+($Q$48+($Q$47^2)/2)*$Q$51)/($Q$47*SQRT($Q$51))))*$EU103)*100*$AF$6,0)</f>
        <v>0</v>
      </c>
      <c r="EZ103" s="31">
        <f t="shared" ref="EZ103:EZ134" ca="1" si="421">IFERROR((NORMSDIST(-(((LN($EU103/$AG$7)+($Q$48+($Q$47^2)/2)*$Q$51)/($Q$47*SQRT($Q$51)))-$Q$47*SQRT($Q$51)))*$AG$7*EXP(-$Q$48*$Q$51)-NORMSDIST(-((LN($EU103/$AG$7)+($Q$48+($Q$47^2)/2)*$Q$51)/($Q$47*SQRT($Q$51))))*$EU103)*100*$AF$7,0)</f>
        <v>0</v>
      </c>
      <c r="FA103" s="31">
        <f t="shared" ref="FA103:FA134" ca="1" si="422">IFERROR((NORMSDIST(-(((LN($EU103/$AG$8)+($Q$48+($Q$47^2)/2)*$Q$51)/($Q$47*SQRT($Q$51)))-$Q$47*SQRT($Q$51)))*$AG$8*EXP(-$Q$48*$Q$51)-NORMSDIST(-((LN($EU103/$AG$8)+($Q$48+($Q$47^2)/2)*$Q$51)/($Q$47*SQRT($Q$51))))*$EU103)*100*$AF$8,0)</f>
        <v>0</v>
      </c>
      <c r="FB103" s="31">
        <f t="shared" ref="FB103:FB134" ca="1" si="423">IFERROR((NORMSDIST(-(((LN($EU103/$AG$9)+($Q$48+($Q$47^2)/2)*$Q$51)/($Q$47*SQRT($Q$51)))-$Q$47*SQRT($Q$51)))*$AG$9*EXP(-$Q$48*$Q$51)-NORMSDIST(-((LN($EU103/$AG$9)+($Q$48+($Q$47^2)/2)*$Q$51)/($Q$47*SQRT($Q$51))))*$EU103)*100*$AF$9,0)</f>
        <v>0</v>
      </c>
      <c r="FC103" s="31">
        <f t="shared" ref="FC103:FC134" ca="1" si="424">IFERROR((NORMSDIST(-(((LN($EU103/$AG$10)+($Q$48+($Q$47^2)/2)*$Q$51)/($Q$47*SQRT($Q$51)))-$Q$47*SQRT($Q$51)))*$AG$10*EXP(-$Q$48*$Q$51)-NORMSDIST(-((LN($EU103/$AG$10)+($Q$48+($Q$47^2)/2)*$Q$51)/($Q$47*SQRT($Q$51))))*$EU103)*100*$AF$10,0)</f>
        <v>0</v>
      </c>
      <c r="FD103" s="31">
        <f t="shared" ref="FD103:FD134" ca="1" si="425">IFERROR((NORMSDIST(-(((LN($EU103/$AG$11)+($Q$48+($Q$47^2)/2)*$Q$51)/($Q$47*SQRT($Q$51)))-$Q$47*SQRT($Q$51)))*$AG$11*EXP(-$Q$48*$Q$51)-NORMSDIST(-((LN($EU103/$AG$11)+($Q$48+($Q$47^2)/2)*$Q$51)/($Q$47*SQRT($Q$51))))*$EU103)*100*$AF$11,0)</f>
        <v>0</v>
      </c>
      <c r="FE103" s="31">
        <f t="shared" ref="FE103:FE134" ca="1" si="426">IFERROR((NORMSDIST(-(((LN($EU103/$AG$12)+($Q$48+($Q$47^2)/2)*$Q$51)/($Q$47*SQRT($Q$51)))-$Q$47*SQRT($Q$51)))*$AG$12*EXP(-$Q$48*$Q$51)-NORMSDIST(-((LN($EU103/$AG$12)+($Q$48+($Q$47^2)/2)*$Q$51)/($Q$47*SQRT($Q$51))))*$EU103)*100*$AF$12,0)</f>
        <v>0</v>
      </c>
      <c r="FF103" s="31">
        <f t="shared" ref="FF103:FF134" ca="1" si="427">IFERROR((NORMSDIST(-(((LN($EU103/$AG$13)+($Q$48+($Q$47^2)/2)*$Q$51)/($Q$47*SQRT($Q$51)))-$Q$47*SQRT($Q$51)))*$AG$13*EXP(-$Q$48*$Q$51)-NORMSDIST(-((LN($EU103/$AG$13)+($Q$48+($Q$47^2)/2)*$Q$51)/($Q$47*SQRT($Q$51))))*$EU103)*100*$AF$13,0)</f>
        <v>0</v>
      </c>
      <c r="FG103" s="31">
        <f t="shared" ref="FG103:FG134" ca="1" si="428">IFERROR((NORMSDIST(-(((LN($EU103/$AG$14)+($Q$48+($Q$47^2)/2)*$Q$51)/($Q$47*SQRT($Q$51)))-$Q$47*SQRT($Q$51)))*$AG$14*EXP(-$Q$48*$Q$51)-NORMSDIST(-((LN($EU103/$AG$14)+($Q$48+($Q$47^2)/2)*$Q$51)/($Q$47*SQRT($Q$51))))*$EU103)*100*$AF$14,0)</f>
        <v>0</v>
      </c>
      <c r="FH103" s="31">
        <f t="shared" ref="FH103:FH134" ca="1" si="429">IFERROR((NORMSDIST(-(((LN($EU103/$AG$15)+($Q$48+($Q$47^2)/2)*$Q$51)/($Q$47*SQRT($Q$51)))-$Q$47*SQRT($Q$51)))*$AG$15*EXP(-$Q$48*$Q$51)-NORMSDIST(-((LN($EU103/$AG$15)+($Q$48+($Q$47^2)/2)*$Q$51)/($Q$47*SQRT($Q$51))))*$EU103)*100*$AF$15,0)</f>
        <v>0</v>
      </c>
      <c r="FI103" s="31">
        <f t="shared" ref="FI103:FI134" ca="1" si="430">IFERROR((NORMSDIST(-(((LN($EU103/$AG$16)+($Q$48+($Q$47^2)/2)*$Q$51)/($Q$47*SQRT($Q$51)))-$Q$47*SQRT($Q$51)))*$AG$16*EXP(-$Q$48*$Q$51)-NORMSDIST(-((LN($EU103/$AG$16)+($Q$48+($Q$47^2)/2)*$Q$51)/($Q$47*SQRT($Q$51))))*$EU103)*100*$AF$16,0)</f>
        <v>0</v>
      </c>
      <c r="FJ103" s="31">
        <f t="shared" ref="FJ103:FJ134" ca="1" si="431">IFERROR((NORMSDIST(-(((LN($EU103/$AG$17)+($Q$48+($Q$47^2)/2)*$Q$51)/($Q$47*SQRT($Q$51)))-$Q$47*SQRT($Q$51)))*$AG$17*EXP(-$Q$48*$Q$51)-NORMSDIST(-((LN($EU103/$AG$17)+($Q$48+($Q$47^2)/2)*$Q$51)/($Q$47*SQRT($Q$51))))*$EU103)*100*$AF$17,0)</f>
        <v>0</v>
      </c>
      <c r="FK103" s="31">
        <f t="shared" ref="FK103:FK134" ca="1" si="432">IFERROR((NORMSDIST(-(((LN($EU103/$AG$18)+($Q$48+($Q$47^2)/2)*$Q$51)/($Q$47*SQRT($Q$51)))-$Q$47*SQRT($Q$51)))*$AG$18*EXP(-$Q$48*$Q$51)-NORMSDIST(-((LN($EU103/$AG$18)+($Q$48+($Q$47^2)/2)*$Q$51)/($Q$47*SQRT($Q$51))))*$EU103)*100*$AF$18,0)</f>
        <v>0</v>
      </c>
      <c r="FL103" s="31">
        <f t="shared" ref="FL103:FL134" ca="1" si="433">IFERROR((NORMSDIST(-(((LN($EU103/$AG$19)+($Q$48+($Q$47^2)/2)*$Q$51)/($Q$47*SQRT($Q$51)))-$Q$47*SQRT($Q$51)))*$AG$19*EXP(-$Q$48*$Q$51)-NORMSDIST(-((LN($EU103/$AG$19)+($Q$48+($Q$47^2)/2)*$Q$51)/($Q$47*SQRT($Q$51))))*$EU103)*100*$AF$19,0)</f>
        <v>0</v>
      </c>
      <c r="FM103" s="31">
        <f t="shared" ref="FM103:FM134" ca="1" si="434">IFERROR((NORMSDIST(-(((LN($EU103/$AG$20)+($Q$48+($Q$47^2)/2)*$Q$51)/($Q$47*SQRT($Q$51)))-$Q$47*SQRT($Q$51)))*$AG$20*EXP(-$Q$48*$Q$51)-NORMSDIST(-((LN($EU103/$AG$20)+($Q$48+($Q$47^2)/2)*$Q$51)/($Q$47*SQRT($Q$51))))*$EU103)*100*$AF$20,0)</f>
        <v>0</v>
      </c>
      <c r="FN103" s="31">
        <f t="shared" ref="FN103:FN134" ca="1" si="435">IFERROR((NORMSDIST(-(((LN($EU103/$AG$21)+($Q$48+($Q$47^2)/2)*$Q$51)/($Q$47*SQRT($Q$51)))-$Q$47*SQRT($Q$51)))*$AG$21*EXP(-$Q$48*$Q$51)-NORMSDIST(-((LN($EU103/$AG$21)+($Q$48+($Q$47^2)/2)*$Q$51)/($Q$47*SQRT($Q$51))))*$EU103)*100*$AF$21,0)</f>
        <v>0</v>
      </c>
      <c r="FO103" s="31">
        <f t="shared" ref="FO103:FO134" ca="1" si="436">IFERROR((NORMSDIST(-(((LN($EU103/$AG$22)+($Q$48+($Q$47^2)/2)*$Q$51)/($Q$47*SQRT($Q$51)))-$Q$47*SQRT($Q$51)))*$AG$22*EXP(-$Q$48*$Q$51)-NORMSDIST(-((LN($EU103/$AG$22)+($Q$48+($Q$47^2)/2)*$Q$51)/($Q$47*SQRT($Q$51))))*$EU103)*100*$AF$22,0)</f>
        <v>0</v>
      </c>
      <c r="FP103" s="31">
        <f t="shared" ref="FP103:FP134" ca="1" si="437">IFERROR((NORMSDIST(-(((LN($EU103/$AG$23)+($Q$48+($Q$47^2)/2)*$Q$51)/($Q$47*SQRT($Q$51)))-$Q$47*SQRT($Q$51)))*$AG$23*EXP(-$Q$48*$Q$51)-NORMSDIST(-((LN($EU103/$AG$23)+($Q$48+($Q$47^2)/2)*$Q$51)/($Q$47*SQRT($Q$51))))*$EU103)*100*$AF$23,0)</f>
        <v>0</v>
      </c>
      <c r="FQ103" s="31">
        <f t="shared" ref="FQ103:FQ134" ca="1" si="438">IFERROR((NORMSDIST(-(((LN($EU103/$AG$24)+($Q$48+($Q$47^2)/2)*$Q$51)/($Q$47*SQRT($Q$51)))-$Q$47*SQRT($Q$51)))*$AG$24*EXP(-$Q$48*$Q$51)-NORMSDIST(-((LN($EU103/$AG$24)+($Q$48+($Q$47^2)/2)*$Q$51)/($Q$47*SQRT($Q$51))))*$EU103)*100*$AF$24,0)</f>
        <v>0</v>
      </c>
      <c r="FR103" s="31">
        <f t="shared" ref="FR103:FR134" ca="1" si="439">IFERROR((NORMSDIST(-(((LN($EU103/$AG$25)+($Q$48+($Q$47^2)/2)*$Q$51)/($Q$47*SQRT($Q$51)))-$Q$47*SQRT($Q$51)))*$AG$25*EXP(-$Q$48*$Q$51)-NORMSDIST(-((LN($EU103/$AG$25)+($Q$48+($Q$47^2)/2)*$Q$51)/($Q$47*SQRT($Q$51))))*$EU103)*100*$AF$25,0)</f>
        <v>0</v>
      </c>
      <c r="FS103" s="31">
        <f t="shared" ref="FS103:FS134" ca="1" si="440">IFERROR((NORMSDIST(-(((LN($EU103/$AG$26)+($Q$48+($Q$47^2)/2)*$Q$51)/($Q$47*SQRT($Q$51)))-$Q$47*SQRT($Q$51)))*$AG$26*EXP(-$Q$48*$Q$51)-NORMSDIST(-((LN($EU103/$AG$26)+($Q$48+($Q$47^2)/2)*$Q$51)/($Q$47*SQRT($Q$51))))*$EU103)*100*$AF$26,0)</f>
        <v>0</v>
      </c>
      <c r="FT103" s="31">
        <f t="shared" ref="FT103:FT134" ca="1" si="441">IFERROR((NORMSDIST(-(((LN($EU103/$AG$27)+($Q$48+($Q$47^2)/2)*$Q$51)/($Q$47*SQRT($Q$51)))-$Q$47*SQRT($Q$51)))*$AG$27*EXP(-$Q$48*$Q$51)-NORMSDIST(-((LN($EU103/$AG$27)+($Q$48+($Q$47^2)/2)*$Q$51)/($Q$47*SQRT($Q$51))))*$EU103)*100*$AF$27,0)</f>
        <v>0</v>
      </c>
      <c r="FU103" s="31">
        <f t="shared" ref="FU103:FU134" ca="1" si="442">IFERROR((NORMSDIST(-(((LN($EU103/$AG$28)+($Q$48+($Q$47^2)/2)*$Q$51)/($Q$47*SQRT($Q$51)))-$Q$47*SQRT($Q$51)))*$AG$28*EXP(-$Q$48*$Q$51)-NORMSDIST(-((LN($EU103/$AG$28)+($Q$48+($Q$47^2)/2)*$Q$51)/($Q$47*SQRT($Q$51))))*$EU103)*100*$AF$28,0)</f>
        <v>0</v>
      </c>
      <c r="FV103" s="31">
        <f t="shared" ref="FV103:FV134" ca="1" si="443">IFERROR((NORMSDIST(-(((LN($EU103/$AG$29)+($Q$48+($Q$47^2)/2)*$Q$51)/($Q$47*SQRT($Q$51)))-$Q$47*SQRT($Q$51)))*$AG$29*EXP(-$Q$48*$Q$51)-NORMSDIST(-((LN($EU103/$AG$29)+($Q$48+($Q$47^2)/2)*$Q$51)/($Q$47*SQRT($Q$51))))*$EU103)*100*$AF$29,0)</f>
        <v>0</v>
      </c>
      <c r="FW103" s="31">
        <f t="shared" ref="FW103:FW134" ca="1" si="444">IFERROR((NORMSDIST(-(((LN($EU103/$AG$30)+($Q$48+($Q$47^2)/2)*$Q$51)/($Q$47*SQRT($Q$51)))-$Q$47*SQRT($Q$51)))*$AG$30*EXP(-$Q$48*$Q$51)-NORMSDIST(-((LN($EU103/$AG$30)+($Q$48+($Q$47^2)/2)*$Q$51)/($Q$47*SQRT($Q$51))))*$EU103)*100*$AF$30,0)</f>
        <v>0</v>
      </c>
      <c r="FX103" s="31">
        <f t="shared" ref="FX103:FX134" ca="1" si="445">IFERROR((NORMSDIST(-(((LN($EU103/$AG$31)+($Q$48+($Q$47^2)/2)*$Q$51)/($Q$47*SQRT($Q$51)))-$Q$47*SQRT($Q$51)))*$AG$31*EXP(-$Q$48*$Q$51)-NORMSDIST(-((LN($EU103/$AG$31)+($Q$48+($Q$47^2)/2)*$Q$51)/($Q$47*SQRT($Q$51))))*$EU103)*100*$AF$31,0)</f>
        <v>0</v>
      </c>
      <c r="FY103" s="31">
        <f t="shared" ref="FY103:FY134" ca="1" si="446">IFERROR((NORMSDIST(-(((LN($EU103/$AG$32)+($Q$48+($Q$47^2)/2)*$Q$51)/($Q$47*SQRT($Q$51)))-$Q$47*SQRT($Q$51)))*$AG$32*EXP(-$Q$48*$Q$51)-NORMSDIST(-((LN($EU103/$AG$32)+($Q$48+($Q$47^2)/2)*$Q$51)/($Q$47*SQRT($Q$51))))*$EU103)*100*$AF$32,0)</f>
        <v>0</v>
      </c>
      <c r="FZ103" s="31">
        <f t="shared" ref="FZ103:FZ134" ca="1" si="447">IFERROR((NORMSDIST(-(((LN($EU103/$AG$33)+($Q$48+($Q$47^2)/2)*$Q$51)/($Q$47*SQRT($Q$51)))-$Q$47*SQRT($Q$51)))*$AG$33*EXP(-$Q$48*$Q$51)-NORMSDIST(-((LN($EU103/$AG$33)+($Q$48+($Q$47^2)/2)*$Q$51)/($Q$47*SQRT($Q$51))))*$EU103)*100*$AF$33,0)</f>
        <v>0</v>
      </c>
      <c r="GA103" s="31">
        <f t="shared" ref="GA103:GA134" ca="1" si="448">IFERROR((NORMSDIST(-(((LN($EU103/$AG$34)+($Q$48+($Q$47^2)/2)*$Q$51)/($Q$47*SQRT($Q$51)))-$Q$47*SQRT($Q$51)))*$AG$34*EXP(-$Q$48*$Q$51)-NORMSDIST(-((LN($EU103/$AG$34)+($Q$48+($Q$47^2)/2)*$Q$51)/($Q$47*SQRT($Q$51))))*$EU103)*100*$AF$34,0)</f>
        <v>0</v>
      </c>
      <c r="GB103" s="31">
        <f t="shared" ref="GB103:GB134" ca="1" si="449">IFERROR((NORMSDIST(-(((LN($EU103/$AG$35)+($Q$48+($Q$47^2)/2)*$Q$51)/($Q$47*SQRT($Q$51)))-$Q$47*SQRT($Q$51)))*$AG$35*EXP(-$Q$48*$Q$51)-NORMSDIST(-((LN($EU103/$AG$35)+($Q$48+($Q$47^2)/2)*$Q$51)/($Q$47*SQRT($Q$51))))*$EU103)*100*$AF$35,0)</f>
        <v>0</v>
      </c>
      <c r="GC103" s="31">
        <f t="shared" ref="GC103:GC134" ca="1" si="450">IFERROR((NORMSDIST(-(((LN($EU103/$AG$36)+($Q$48+($Q$47^2)/2)*$Q$51)/($Q$47*SQRT($Q$51)))-$Q$47*SQRT($Q$51)))*$AG$36*EXP(-$Q$48*$Q$51)-NORMSDIST(-((LN($EU103/$AG$36)+($Q$48+($Q$47^2)/2)*$Q$51)/($Q$47*SQRT($Q$51))))*$EU103)*100*$AF$36,0)</f>
        <v>0</v>
      </c>
      <c r="GD103" s="31">
        <f t="shared" ref="GD103:GD134" ca="1" si="451">IFERROR((NORMSDIST(-(((LN($EU103/$AG$37)+($Q$48+($Q$47^2)/2)*$Q$51)/($Q$47*SQRT($Q$51)))-$Q$47*SQRT($Q$51)))*$AG$37*EXP(-$Q$48*$Q$51)-NORMSDIST(-((LN($EU103/$AG$37)+($Q$48+($Q$47^2)/2)*$Q$51)/($Q$47*SQRT($Q$51))))*$EU103)*100*$AF$37,0)</f>
        <v>0</v>
      </c>
      <c r="GE103" s="31">
        <f t="shared" ref="GE103:GE134" ca="1" si="452">IFERROR((NORMSDIST(-(((LN($EU103/$AG$38)+($Q$48+($Q$47^2)/2)*$Q$51)/($Q$47*SQRT($Q$51)))-$Q$47*SQRT($Q$51)))*$AG$38*EXP(-$Q$48*$Q$51)-NORMSDIST(-((LN($EU103/$AG$38)+($Q$48+($Q$47^2)/2)*$Q$51)/($Q$47*SQRT($Q$51))))*$EU103)*100*$AF$38,0)</f>
        <v>0</v>
      </c>
      <c r="GF103" s="31">
        <f t="shared" ref="GF103:GF134" ca="1" si="453">IFERROR((NORMSDIST(-(((LN($EU103/$AG$39)+($Q$48+($Q$47^2)/2)*$Q$51)/($Q$47*SQRT($Q$51)))-$Q$47*SQRT($Q$51)))*$AG$39*EXP(-$Q$48*$Q$51)-NORMSDIST(-((LN($EU103/$AG$39)+($Q$48+($Q$47^2)/2)*$Q$51)/($Q$47*SQRT($Q$51))))*$EU103)*100*$AF$39,0)</f>
        <v>0</v>
      </c>
      <c r="GG103" s="31">
        <f t="shared" ref="GG103:GG134" ca="1" si="454">IFERROR((NORMSDIST(-(((LN($EU103/$AG$40)+($Q$48+($Q$47^2)/2)*$Q$51)/($Q$47*SQRT($Q$51)))-$Q$47*SQRT($Q$51)))*$AG$40*EXP(-$Q$48*$Q$51)-NORMSDIST(-((LN($EU103/$AG$40)+($Q$48+($Q$47^2)/2)*$Q$51)/($Q$47*SQRT($Q$51))))*$EU103)*100*$AF$40,0)</f>
        <v>0</v>
      </c>
      <c r="GH103" s="31">
        <f t="shared" ref="GH103:GH134" ca="1" si="455">IFERROR((NORMSDIST(-(((LN($EU103/$AG$41)+($Q$48+($Q$47^2)/2)*$Q$51)/($Q$47*SQRT($Q$51)))-$Q$47*SQRT($Q$51)))*$AG$41*EXP(-$Q$48*$Q$51)-NORMSDIST(-((LN($EU103/$AG$41)+($Q$48+($Q$47^2)/2)*$Q$51)/($Q$47*SQRT($Q$51))))*$EU103)*100*$AF$41,0)</f>
        <v>0</v>
      </c>
      <c r="GI103" s="31">
        <f t="shared" ref="GI103:GI134" ca="1" si="456">IFERROR((NORMSDIST(-(((LN($EU103/$AG$42)+($Q$48+($Q$47^2)/2)*$Q$51)/($Q$47*SQRT($Q$51)))-$Q$47*SQRT($Q$51)))*$AG$42*EXP(-$Q$48*$Q$51)-NORMSDIST(-((LN($EU103/$AG$42)+($Q$48+($Q$47^2)/2)*$Q$51)/($Q$47*SQRT($Q$51))))*$EU103)*100*$AF$42,0)</f>
        <v>0</v>
      </c>
      <c r="GJ103" s="109">
        <f t="shared" ref="GJ103:GJ134" ca="1" si="457">SUM(EV103:GI103)</f>
        <v>0</v>
      </c>
      <c r="GK103" s="14"/>
      <c r="GL103" s="14"/>
      <c r="GM103" s="14"/>
      <c r="GN103" s="14"/>
      <c r="GO103" s="14"/>
      <c r="GP103" s="14"/>
      <c r="GQ103" s="14"/>
      <c r="GR103" s="14"/>
      <c r="GS103" s="14"/>
    </row>
    <row r="104" spans="1:201" ht="12.75" customHeight="1" x14ac:dyDescent="0.2">
      <c r="A104" s="161"/>
      <c r="B104" s="11"/>
      <c r="C104" s="115"/>
      <c r="D104" s="6"/>
      <c r="E104" s="278"/>
      <c r="F104" s="278"/>
      <c r="G104" s="116"/>
      <c r="H104" s="6"/>
      <c r="I104" s="6"/>
      <c r="J104" s="127"/>
      <c r="K104" s="127"/>
      <c r="L104" s="325"/>
      <c r="M104" s="325"/>
      <c r="N104" s="127"/>
      <c r="O104" s="127"/>
      <c r="P104" s="127"/>
      <c r="Q104" s="127"/>
      <c r="R104" s="127"/>
      <c r="S104" s="208"/>
      <c r="T104" s="127"/>
      <c r="U104" s="6"/>
      <c r="V104" s="6"/>
      <c r="W104" s="261"/>
      <c r="X104" s="6"/>
      <c r="Y104" s="261"/>
      <c r="Z104" s="214"/>
      <c r="AA104" s="6"/>
      <c r="AB104" s="214"/>
      <c r="AC104" s="238"/>
      <c r="AD104" s="238"/>
      <c r="AE104" s="161"/>
      <c r="AF104" s="6"/>
      <c r="AG104" s="6"/>
      <c r="AH104" s="6"/>
      <c r="AI104" s="261"/>
      <c r="AJ104" s="6"/>
      <c r="AK104" s="261"/>
      <c r="AL104" s="214"/>
      <c r="AM104" s="6"/>
      <c r="AN104" s="214"/>
      <c r="AO104" s="238"/>
      <c r="AP104" s="238"/>
      <c r="AQ104" s="17"/>
      <c r="AR104" s="235"/>
      <c r="AS104" s="221" t="s">
        <v>55</v>
      </c>
      <c r="AT104" s="54"/>
      <c r="AU104" s="254"/>
      <c r="AV104" s="259"/>
      <c r="AW104" s="38">
        <f t="shared" si="14"/>
        <v>0</v>
      </c>
      <c r="AX104" s="39">
        <f t="shared" si="15"/>
        <v>0</v>
      </c>
      <c r="AY104" s="224" t="s">
        <v>56</v>
      </c>
      <c r="AZ104" s="54"/>
      <c r="BA104" s="64"/>
      <c r="BB104" s="48"/>
      <c r="BC104" s="25">
        <f t="shared" si="16"/>
        <v>0</v>
      </c>
      <c r="BD104" s="40">
        <f t="shared" si="17"/>
        <v>0</v>
      </c>
      <c r="BE104" s="27" t="s">
        <v>57</v>
      </c>
      <c r="BF104" s="54"/>
      <c r="BG104" s="48"/>
      <c r="BH104" s="28">
        <f t="shared" si="18"/>
        <v>0</v>
      </c>
      <c r="BI104" s="29">
        <f t="shared" si="19"/>
        <v>0</v>
      </c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17"/>
      <c r="DD104" s="30">
        <f t="shared" si="374"/>
        <v>0</v>
      </c>
      <c r="DE104" s="31">
        <f t="shared" si="375"/>
        <v>0</v>
      </c>
      <c r="DF104" s="31">
        <f t="shared" si="376"/>
        <v>0</v>
      </c>
      <c r="DG104" s="31">
        <f t="shared" si="377"/>
        <v>0</v>
      </c>
      <c r="DH104" s="31">
        <f t="shared" si="378"/>
        <v>0</v>
      </c>
      <c r="DI104" s="31">
        <f t="shared" si="379"/>
        <v>0</v>
      </c>
      <c r="DJ104" s="31">
        <f t="shared" si="380"/>
        <v>0</v>
      </c>
      <c r="DK104" s="31">
        <f t="shared" si="381"/>
        <v>0</v>
      </c>
      <c r="DL104" s="31">
        <f t="shared" si="382"/>
        <v>0</v>
      </c>
      <c r="DM104" s="31">
        <f t="shared" si="383"/>
        <v>0</v>
      </c>
      <c r="DN104" s="31">
        <f t="shared" si="384"/>
        <v>0</v>
      </c>
      <c r="DO104" s="31">
        <f t="shared" si="385"/>
        <v>0</v>
      </c>
      <c r="DP104" s="31">
        <f t="shared" si="386"/>
        <v>0</v>
      </c>
      <c r="DQ104" s="31">
        <f t="shared" si="387"/>
        <v>0</v>
      </c>
      <c r="DR104" s="31">
        <f t="shared" si="388"/>
        <v>0</v>
      </c>
      <c r="DS104" s="31">
        <f t="shared" si="389"/>
        <v>0</v>
      </c>
      <c r="DT104" s="31">
        <f t="shared" si="390"/>
        <v>0</v>
      </c>
      <c r="DU104" s="31">
        <f t="shared" si="391"/>
        <v>0</v>
      </c>
      <c r="DV104" s="31">
        <f t="shared" si="392"/>
        <v>0</v>
      </c>
      <c r="DW104" s="31">
        <f t="shared" si="393"/>
        <v>0</v>
      </c>
      <c r="DX104" s="31">
        <f t="shared" si="394"/>
        <v>0</v>
      </c>
      <c r="DY104" s="31">
        <f t="shared" si="395"/>
        <v>0</v>
      </c>
      <c r="DZ104" s="31">
        <f t="shared" si="396"/>
        <v>0</v>
      </c>
      <c r="EA104" s="31">
        <f t="shared" si="397"/>
        <v>0</v>
      </c>
      <c r="EB104" s="31">
        <f t="shared" si="398"/>
        <v>0</v>
      </c>
      <c r="EC104" s="31">
        <f t="shared" si="399"/>
        <v>0</v>
      </c>
      <c r="ED104" s="31">
        <f t="shared" si="400"/>
        <v>0</v>
      </c>
      <c r="EE104" s="31">
        <f t="shared" si="401"/>
        <v>0</v>
      </c>
      <c r="EF104" s="31">
        <f t="shared" si="402"/>
        <v>0</v>
      </c>
      <c r="EG104" s="31">
        <f t="shared" si="403"/>
        <v>0</v>
      </c>
      <c r="EH104" s="31">
        <f t="shared" si="404"/>
        <v>0</v>
      </c>
      <c r="EI104" s="31">
        <f t="shared" si="405"/>
        <v>0</v>
      </c>
      <c r="EJ104" s="31">
        <f t="shared" si="406"/>
        <v>0</v>
      </c>
      <c r="EK104" s="31">
        <f t="shared" si="407"/>
        <v>0</v>
      </c>
      <c r="EL104" s="31">
        <f t="shared" si="408"/>
        <v>0</v>
      </c>
      <c r="EM104" s="31">
        <f t="shared" si="409"/>
        <v>0</v>
      </c>
      <c r="EN104" s="31">
        <f t="shared" si="410"/>
        <v>0</v>
      </c>
      <c r="EO104" s="31">
        <f t="shared" si="411"/>
        <v>0</v>
      </c>
      <c r="EP104" s="31">
        <f t="shared" si="412"/>
        <v>0</v>
      </c>
      <c r="EQ104" s="31">
        <f t="shared" si="413"/>
        <v>0</v>
      </c>
      <c r="ER104" s="31">
        <f t="shared" si="414"/>
        <v>0</v>
      </c>
      <c r="ES104" s="109">
        <f t="shared" si="415"/>
        <v>0</v>
      </c>
      <c r="ET104" s="14"/>
      <c r="EU104" s="30">
        <f t="shared" si="416"/>
        <v>0</v>
      </c>
      <c r="EV104" s="31">
        <f t="shared" ca="1" si="417"/>
        <v>0</v>
      </c>
      <c r="EW104" s="31">
        <f t="shared" ca="1" si="418"/>
        <v>0</v>
      </c>
      <c r="EX104" s="31">
        <f t="shared" ca="1" si="419"/>
        <v>0</v>
      </c>
      <c r="EY104" s="31">
        <f t="shared" ca="1" si="420"/>
        <v>0</v>
      </c>
      <c r="EZ104" s="31">
        <f t="shared" ca="1" si="421"/>
        <v>0</v>
      </c>
      <c r="FA104" s="31">
        <f t="shared" ca="1" si="422"/>
        <v>0</v>
      </c>
      <c r="FB104" s="31">
        <f t="shared" ca="1" si="423"/>
        <v>0</v>
      </c>
      <c r="FC104" s="31">
        <f t="shared" ca="1" si="424"/>
        <v>0</v>
      </c>
      <c r="FD104" s="31">
        <f t="shared" ca="1" si="425"/>
        <v>0</v>
      </c>
      <c r="FE104" s="31">
        <f t="shared" ca="1" si="426"/>
        <v>0</v>
      </c>
      <c r="FF104" s="31">
        <f t="shared" ca="1" si="427"/>
        <v>0</v>
      </c>
      <c r="FG104" s="31">
        <f t="shared" ca="1" si="428"/>
        <v>0</v>
      </c>
      <c r="FH104" s="31">
        <f t="shared" ca="1" si="429"/>
        <v>0</v>
      </c>
      <c r="FI104" s="31">
        <f t="shared" ca="1" si="430"/>
        <v>0</v>
      </c>
      <c r="FJ104" s="31">
        <f t="shared" ca="1" si="431"/>
        <v>0</v>
      </c>
      <c r="FK104" s="31">
        <f t="shared" ca="1" si="432"/>
        <v>0</v>
      </c>
      <c r="FL104" s="31">
        <f t="shared" ca="1" si="433"/>
        <v>0</v>
      </c>
      <c r="FM104" s="31">
        <f t="shared" ca="1" si="434"/>
        <v>0</v>
      </c>
      <c r="FN104" s="31">
        <f t="shared" ca="1" si="435"/>
        <v>0</v>
      </c>
      <c r="FO104" s="31">
        <f t="shared" ca="1" si="436"/>
        <v>0</v>
      </c>
      <c r="FP104" s="31">
        <f t="shared" ca="1" si="437"/>
        <v>0</v>
      </c>
      <c r="FQ104" s="31">
        <f t="shared" ca="1" si="438"/>
        <v>0</v>
      </c>
      <c r="FR104" s="31">
        <f t="shared" ca="1" si="439"/>
        <v>0</v>
      </c>
      <c r="FS104" s="31">
        <f t="shared" ca="1" si="440"/>
        <v>0</v>
      </c>
      <c r="FT104" s="31">
        <f t="shared" ca="1" si="441"/>
        <v>0</v>
      </c>
      <c r="FU104" s="31">
        <f t="shared" ca="1" si="442"/>
        <v>0</v>
      </c>
      <c r="FV104" s="31">
        <f t="shared" ca="1" si="443"/>
        <v>0</v>
      </c>
      <c r="FW104" s="31">
        <f t="shared" ca="1" si="444"/>
        <v>0</v>
      </c>
      <c r="FX104" s="31">
        <f t="shared" ca="1" si="445"/>
        <v>0</v>
      </c>
      <c r="FY104" s="31">
        <f t="shared" ca="1" si="446"/>
        <v>0</v>
      </c>
      <c r="FZ104" s="31">
        <f t="shared" ca="1" si="447"/>
        <v>0</v>
      </c>
      <c r="GA104" s="31">
        <f t="shared" ca="1" si="448"/>
        <v>0</v>
      </c>
      <c r="GB104" s="31">
        <f t="shared" ca="1" si="449"/>
        <v>0</v>
      </c>
      <c r="GC104" s="31">
        <f t="shared" ca="1" si="450"/>
        <v>0</v>
      </c>
      <c r="GD104" s="31">
        <f t="shared" ca="1" si="451"/>
        <v>0</v>
      </c>
      <c r="GE104" s="31">
        <f t="shared" ca="1" si="452"/>
        <v>0</v>
      </c>
      <c r="GF104" s="31">
        <f t="shared" ca="1" si="453"/>
        <v>0</v>
      </c>
      <c r="GG104" s="31">
        <f t="shared" ca="1" si="454"/>
        <v>0</v>
      </c>
      <c r="GH104" s="31">
        <f t="shared" ca="1" si="455"/>
        <v>0</v>
      </c>
      <c r="GI104" s="31">
        <f t="shared" ca="1" si="456"/>
        <v>0</v>
      </c>
      <c r="GJ104" s="109">
        <f t="shared" ca="1" si="457"/>
        <v>0</v>
      </c>
      <c r="GK104" s="14"/>
      <c r="GL104" s="14"/>
      <c r="GM104" s="14"/>
      <c r="GN104" s="14"/>
      <c r="GO104" s="14"/>
      <c r="GP104" s="14"/>
      <c r="GQ104" s="14"/>
      <c r="GR104" s="14"/>
      <c r="GS104" s="14"/>
    </row>
    <row r="105" spans="1:201" ht="12.75" customHeight="1" x14ac:dyDescent="0.2">
      <c r="A105" s="161"/>
      <c r="B105" s="11"/>
      <c r="C105" s="115"/>
      <c r="D105" s="6"/>
      <c r="E105" s="278"/>
      <c r="F105" s="278"/>
      <c r="G105" s="116"/>
      <c r="H105" s="6"/>
      <c r="I105" s="6"/>
      <c r="J105" s="127"/>
      <c r="K105" s="127"/>
      <c r="L105" s="325"/>
      <c r="M105" s="325"/>
      <c r="N105" s="127"/>
      <c r="O105" s="127"/>
      <c r="P105" s="127"/>
      <c r="Q105" s="133"/>
      <c r="R105" s="127"/>
      <c r="S105" s="208"/>
      <c r="T105" s="127"/>
      <c r="U105" s="6"/>
      <c r="V105" s="6"/>
      <c r="W105" s="261"/>
      <c r="X105" s="6"/>
      <c r="Y105" s="261"/>
      <c r="Z105" s="214"/>
      <c r="AA105" s="6"/>
      <c r="AB105" s="214"/>
      <c r="AC105" s="238"/>
      <c r="AD105" s="238"/>
      <c r="AE105" s="161"/>
      <c r="AF105" s="6"/>
      <c r="AG105" s="6"/>
      <c r="AH105" s="6"/>
      <c r="AI105" s="261"/>
      <c r="AJ105" s="6"/>
      <c r="AK105" s="261"/>
      <c r="AL105" s="214"/>
      <c r="AM105" s="6"/>
      <c r="AN105" s="214"/>
      <c r="AO105" s="238"/>
      <c r="AP105" s="238"/>
      <c r="AQ105" s="17"/>
      <c r="AR105" s="235"/>
      <c r="AS105" s="221" t="s">
        <v>55</v>
      </c>
      <c r="AT105" s="54"/>
      <c r="AU105" s="254"/>
      <c r="AV105" s="259"/>
      <c r="AW105" s="38">
        <f t="shared" si="14"/>
        <v>0</v>
      </c>
      <c r="AX105" s="39">
        <f t="shared" si="15"/>
        <v>0</v>
      </c>
      <c r="AY105" s="224" t="s">
        <v>56</v>
      </c>
      <c r="AZ105" s="54"/>
      <c r="BA105" s="64"/>
      <c r="BB105" s="48"/>
      <c r="BC105" s="25">
        <f t="shared" si="16"/>
        <v>0</v>
      </c>
      <c r="BD105" s="40">
        <f t="shared" si="17"/>
        <v>0</v>
      </c>
      <c r="BE105" s="27" t="s">
        <v>57</v>
      </c>
      <c r="BF105" s="54"/>
      <c r="BG105" s="48"/>
      <c r="BH105" s="28">
        <f t="shared" si="18"/>
        <v>0</v>
      </c>
      <c r="BI105" s="29">
        <f t="shared" si="19"/>
        <v>0</v>
      </c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17"/>
      <c r="DD105" s="30">
        <f t="shared" si="374"/>
        <v>0</v>
      </c>
      <c r="DE105" s="31">
        <f t="shared" si="375"/>
        <v>0</v>
      </c>
      <c r="DF105" s="31">
        <f t="shared" si="376"/>
        <v>0</v>
      </c>
      <c r="DG105" s="31">
        <f t="shared" si="377"/>
        <v>0</v>
      </c>
      <c r="DH105" s="31">
        <f t="shared" si="378"/>
        <v>0</v>
      </c>
      <c r="DI105" s="31">
        <f t="shared" si="379"/>
        <v>0</v>
      </c>
      <c r="DJ105" s="31">
        <f t="shared" si="380"/>
        <v>0</v>
      </c>
      <c r="DK105" s="31">
        <f t="shared" si="381"/>
        <v>0</v>
      </c>
      <c r="DL105" s="31">
        <f t="shared" si="382"/>
        <v>0</v>
      </c>
      <c r="DM105" s="31">
        <f t="shared" si="383"/>
        <v>0</v>
      </c>
      <c r="DN105" s="31">
        <f t="shared" si="384"/>
        <v>0</v>
      </c>
      <c r="DO105" s="31">
        <f t="shared" si="385"/>
        <v>0</v>
      </c>
      <c r="DP105" s="31">
        <f t="shared" si="386"/>
        <v>0</v>
      </c>
      <c r="DQ105" s="31">
        <f t="shared" si="387"/>
        <v>0</v>
      </c>
      <c r="DR105" s="31">
        <f t="shared" si="388"/>
        <v>0</v>
      </c>
      <c r="DS105" s="31">
        <f t="shared" si="389"/>
        <v>0</v>
      </c>
      <c r="DT105" s="31">
        <f t="shared" si="390"/>
        <v>0</v>
      </c>
      <c r="DU105" s="31">
        <f t="shared" si="391"/>
        <v>0</v>
      </c>
      <c r="DV105" s="31">
        <f t="shared" si="392"/>
        <v>0</v>
      </c>
      <c r="DW105" s="31">
        <f t="shared" si="393"/>
        <v>0</v>
      </c>
      <c r="DX105" s="31">
        <f t="shared" si="394"/>
        <v>0</v>
      </c>
      <c r="DY105" s="31">
        <f t="shared" si="395"/>
        <v>0</v>
      </c>
      <c r="DZ105" s="31">
        <f t="shared" si="396"/>
        <v>0</v>
      </c>
      <c r="EA105" s="31">
        <f t="shared" si="397"/>
        <v>0</v>
      </c>
      <c r="EB105" s="31">
        <f t="shared" si="398"/>
        <v>0</v>
      </c>
      <c r="EC105" s="31">
        <f t="shared" si="399"/>
        <v>0</v>
      </c>
      <c r="ED105" s="31">
        <f t="shared" si="400"/>
        <v>0</v>
      </c>
      <c r="EE105" s="31">
        <f t="shared" si="401"/>
        <v>0</v>
      </c>
      <c r="EF105" s="31">
        <f t="shared" si="402"/>
        <v>0</v>
      </c>
      <c r="EG105" s="31">
        <f t="shared" si="403"/>
        <v>0</v>
      </c>
      <c r="EH105" s="31">
        <f t="shared" si="404"/>
        <v>0</v>
      </c>
      <c r="EI105" s="31">
        <f t="shared" si="405"/>
        <v>0</v>
      </c>
      <c r="EJ105" s="31">
        <f t="shared" si="406"/>
        <v>0</v>
      </c>
      <c r="EK105" s="31">
        <f t="shared" si="407"/>
        <v>0</v>
      </c>
      <c r="EL105" s="31">
        <f t="shared" si="408"/>
        <v>0</v>
      </c>
      <c r="EM105" s="31">
        <f t="shared" si="409"/>
        <v>0</v>
      </c>
      <c r="EN105" s="31">
        <f t="shared" si="410"/>
        <v>0</v>
      </c>
      <c r="EO105" s="31">
        <f t="shared" si="411"/>
        <v>0</v>
      </c>
      <c r="EP105" s="31">
        <f t="shared" si="412"/>
        <v>0</v>
      </c>
      <c r="EQ105" s="31">
        <f t="shared" si="413"/>
        <v>0</v>
      </c>
      <c r="ER105" s="31">
        <f t="shared" si="414"/>
        <v>0</v>
      </c>
      <c r="ES105" s="109">
        <f t="shared" si="415"/>
        <v>0</v>
      </c>
      <c r="ET105" s="14"/>
      <c r="EU105" s="30">
        <f t="shared" si="416"/>
        <v>0</v>
      </c>
      <c r="EV105" s="31">
        <f t="shared" ca="1" si="417"/>
        <v>0</v>
      </c>
      <c r="EW105" s="31">
        <f t="shared" ca="1" si="418"/>
        <v>0</v>
      </c>
      <c r="EX105" s="31">
        <f t="shared" ca="1" si="419"/>
        <v>0</v>
      </c>
      <c r="EY105" s="31">
        <f t="shared" ca="1" si="420"/>
        <v>0</v>
      </c>
      <c r="EZ105" s="31">
        <f t="shared" ca="1" si="421"/>
        <v>0</v>
      </c>
      <c r="FA105" s="31">
        <f t="shared" ca="1" si="422"/>
        <v>0</v>
      </c>
      <c r="FB105" s="31">
        <f t="shared" ca="1" si="423"/>
        <v>0</v>
      </c>
      <c r="FC105" s="31">
        <f t="shared" ca="1" si="424"/>
        <v>0</v>
      </c>
      <c r="FD105" s="31">
        <f t="shared" ca="1" si="425"/>
        <v>0</v>
      </c>
      <c r="FE105" s="31">
        <f t="shared" ca="1" si="426"/>
        <v>0</v>
      </c>
      <c r="FF105" s="31">
        <f t="shared" ca="1" si="427"/>
        <v>0</v>
      </c>
      <c r="FG105" s="31">
        <f t="shared" ca="1" si="428"/>
        <v>0</v>
      </c>
      <c r="FH105" s="31">
        <f t="shared" ca="1" si="429"/>
        <v>0</v>
      </c>
      <c r="FI105" s="31">
        <f t="shared" ca="1" si="430"/>
        <v>0</v>
      </c>
      <c r="FJ105" s="31">
        <f t="shared" ca="1" si="431"/>
        <v>0</v>
      </c>
      <c r="FK105" s="31">
        <f t="shared" ca="1" si="432"/>
        <v>0</v>
      </c>
      <c r="FL105" s="31">
        <f t="shared" ca="1" si="433"/>
        <v>0</v>
      </c>
      <c r="FM105" s="31">
        <f t="shared" ca="1" si="434"/>
        <v>0</v>
      </c>
      <c r="FN105" s="31">
        <f t="shared" ca="1" si="435"/>
        <v>0</v>
      </c>
      <c r="FO105" s="31">
        <f t="shared" ca="1" si="436"/>
        <v>0</v>
      </c>
      <c r="FP105" s="31">
        <f t="shared" ca="1" si="437"/>
        <v>0</v>
      </c>
      <c r="FQ105" s="31">
        <f t="shared" ca="1" si="438"/>
        <v>0</v>
      </c>
      <c r="FR105" s="31">
        <f t="shared" ca="1" si="439"/>
        <v>0</v>
      </c>
      <c r="FS105" s="31">
        <f t="shared" ca="1" si="440"/>
        <v>0</v>
      </c>
      <c r="FT105" s="31">
        <f t="shared" ca="1" si="441"/>
        <v>0</v>
      </c>
      <c r="FU105" s="31">
        <f t="shared" ca="1" si="442"/>
        <v>0</v>
      </c>
      <c r="FV105" s="31">
        <f t="shared" ca="1" si="443"/>
        <v>0</v>
      </c>
      <c r="FW105" s="31">
        <f t="shared" ca="1" si="444"/>
        <v>0</v>
      </c>
      <c r="FX105" s="31">
        <f t="shared" ca="1" si="445"/>
        <v>0</v>
      </c>
      <c r="FY105" s="31">
        <f t="shared" ca="1" si="446"/>
        <v>0</v>
      </c>
      <c r="FZ105" s="31">
        <f t="shared" ca="1" si="447"/>
        <v>0</v>
      </c>
      <c r="GA105" s="31">
        <f t="shared" ca="1" si="448"/>
        <v>0</v>
      </c>
      <c r="GB105" s="31">
        <f t="shared" ca="1" si="449"/>
        <v>0</v>
      </c>
      <c r="GC105" s="31">
        <f t="shared" ca="1" si="450"/>
        <v>0</v>
      </c>
      <c r="GD105" s="31">
        <f t="shared" ca="1" si="451"/>
        <v>0</v>
      </c>
      <c r="GE105" s="31">
        <f t="shared" ca="1" si="452"/>
        <v>0</v>
      </c>
      <c r="GF105" s="31">
        <f t="shared" ca="1" si="453"/>
        <v>0</v>
      </c>
      <c r="GG105" s="31">
        <f t="shared" ca="1" si="454"/>
        <v>0</v>
      </c>
      <c r="GH105" s="31">
        <f t="shared" ca="1" si="455"/>
        <v>0</v>
      </c>
      <c r="GI105" s="31">
        <f t="shared" ca="1" si="456"/>
        <v>0</v>
      </c>
      <c r="GJ105" s="109">
        <f t="shared" ca="1" si="457"/>
        <v>0</v>
      </c>
      <c r="GK105" s="14"/>
      <c r="GL105" s="14"/>
      <c r="GM105" s="14"/>
      <c r="GN105" s="14"/>
      <c r="GO105" s="14"/>
      <c r="GP105" s="14"/>
      <c r="GQ105" s="14"/>
      <c r="GR105" s="14"/>
      <c r="GS105" s="14"/>
    </row>
    <row r="106" spans="1:201" ht="12.75" customHeight="1" x14ac:dyDescent="0.2">
      <c r="A106" s="161"/>
      <c r="B106" s="11"/>
      <c r="C106" s="115"/>
      <c r="D106" s="6"/>
      <c r="E106" s="278"/>
      <c r="F106" s="278"/>
      <c r="G106" s="116"/>
      <c r="H106" s="6"/>
      <c r="I106" s="6"/>
      <c r="J106" s="127"/>
      <c r="K106" s="127"/>
      <c r="L106" s="325"/>
      <c r="M106" s="325"/>
      <c r="N106" s="127"/>
      <c r="O106" s="127"/>
      <c r="P106" s="127"/>
      <c r="Q106" s="127"/>
      <c r="R106" s="127"/>
      <c r="S106" s="208"/>
      <c r="T106" s="127"/>
      <c r="U106" s="6"/>
      <c r="V106" s="6"/>
      <c r="W106" s="261"/>
      <c r="X106" s="6"/>
      <c r="Y106" s="261"/>
      <c r="Z106" s="214"/>
      <c r="AA106" s="6"/>
      <c r="AB106" s="214"/>
      <c r="AC106" s="238"/>
      <c r="AD106" s="238"/>
      <c r="AE106" s="161"/>
      <c r="AF106" s="6"/>
      <c r="AG106" s="6"/>
      <c r="AH106" s="6"/>
      <c r="AI106" s="261"/>
      <c r="AJ106" s="6"/>
      <c r="AK106" s="261"/>
      <c r="AL106" s="214"/>
      <c r="AM106" s="6"/>
      <c r="AN106" s="214"/>
      <c r="AO106" s="238"/>
      <c r="AP106" s="238"/>
      <c r="AQ106" s="17"/>
      <c r="AR106" s="235"/>
      <c r="AS106" s="221" t="s">
        <v>55</v>
      </c>
      <c r="AT106" s="54"/>
      <c r="AU106" s="254"/>
      <c r="AV106" s="259"/>
      <c r="AW106" s="38">
        <f t="shared" si="14"/>
        <v>0</v>
      </c>
      <c r="AX106" s="39">
        <f t="shared" si="15"/>
        <v>0</v>
      </c>
      <c r="AY106" s="224" t="s">
        <v>56</v>
      </c>
      <c r="AZ106" s="54"/>
      <c r="BA106" s="64"/>
      <c r="BB106" s="48"/>
      <c r="BC106" s="25">
        <f t="shared" si="16"/>
        <v>0</v>
      </c>
      <c r="BD106" s="40">
        <f t="shared" si="17"/>
        <v>0</v>
      </c>
      <c r="BE106" s="27" t="s">
        <v>57</v>
      </c>
      <c r="BF106" s="54"/>
      <c r="BG106" s="48"/>
      <c r="BH106" s="28">
        <f t="shared" si="18"/>
        <v>0</v>
      </c>
      <c r="BI106" s="29">
        <f t="shared" si="19"/>
        <v>0</v>
      </c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17"/>
      <c r="DD106" s="30">
        <f t="shared" si="374"/>
        <v>0</v>
      </c>
      <c r="DE106" s="31">
        <f t="shared" si="375"/>
        <v>0</v>
      </c>
      <c r="DF106" s="31">
        <f t="shared" si="376"/>
        <v>0</v>
      </c>
      <c r="DG106" s="31">
        <f t="shared" si="377"/>
        <v>0</v>
      </c>
      <c r="DH106" s="31">
        <f t="shared" si="378"/>
        <v>0</v>
      </c>
      <c r="DI106" s="31">
        <f t="shared" si="379"/>
        <v>0</v>
      </c>
      <c r="DJ106" s="31">
        <f t="shared" si="380"/>
        <v>0</v>
      </c>
      <c r="DK106" s="31">
        <f t="shared" si="381"/>
        <v>0</v>
      </c>
      <c r="DL106" s="31">
        <f t="shared" si="382"/>
        <v>0</v>
      </c>
      <c r="DM106" s="31">
        <f t="shared" si="383"/>
        <v>0</v>
      </c>
      <c r="DN106" s="31">
        <f t="shared" si="384"/>
        <v>0</v>
      </c>
      <c r="DO106" s="31">
        <f t="shared" si="385"/>
        <v>0</v>
      </c>
      <c r="DP106" s="31">
        <f t="shared" si="386"/>
        <v>0</v>
      </c>
      <c r="DQ106" s="31">
        <f t="shared" si="387"/>
        <v>0</v>
      </c>
      <c r="DR106" s="31">
        <f t="shared" si="388"/>
        <v>0</v>
      </c>
      <c r="DS106" s="31">
        <f t="shared" si="389"/>
        <v>0</v>
      </c>
      <c r="DT106" s="31">
        <f t="shared" si="390"/>
        <v>0</v>
      </c>
      <c r="DU106" s="31">
        <f t="shared" si="391"/>
        <v>0</v>
      </c>
      <c r="DV106" s="31">
        <f t="shared" si="392"/>
        <v>0</v>
      </c>
      <c r="DW106" s="31">
        <f t="shared" si="393"/>
        <v>0</v>
      </c>
      <c r="DX106" s="31">
        <f t="shared" si="394"/>
        <v>0</v>
      </c>
      <c r="DY106" s="31">
        <f t="shared" si="395"/>
        <v>0</v>
      </c>
      <c r="DZ106" s="31">
        <f t="shared" si="396"/>
        <v>0</v>
      </c>
      <c r="EA106" s="31">
        <f t="shared" si="397"/>
        <v>0</v>
      </c>
      <c r="EB106" s="31">
        <f t="shared" si="398"/>
        <v>0</v>
      </c>
      <c r="EC106" s="31">
        <f t="shared" si="399"/>
        <v>0</v>
      </c>
      <c r="ED106" s="31">
        <f t="shared" si="400"/>
        <v>0</v>
      </c>
      <c r="EE106" s="31">
        <f t="shared" si="401"/>
        <v>0</v>
      </c>
      <c r="EF106" s="31">
        <f t="shared" si="402"/>
        <v>0</v>
      </c>
      <c r="EG106" s="31">
        <f t="shared" si="403"/>
        <v>0</v>
      </c>
      <c r="EH106" s="31">
        <f t="shared" si="404"/>
        <v>0</v>
      </c>
      <c r="EI106" s="31">
        <f t="shared" si="405"/>
        <v>0</v>
      </c>
      <c r="EJ106" s="31">
        <f t="shared" si="406"/>
        <v>0</v>
      </c>
      <c r="EK106" s="31">
        <f t="shared" si="407"/>
        <v>0</v>
      </c>
      <c r="EL106" s="31">
        <f t="shared" si="408"/>
        <v>0</v>
      </c>
      <c r="EM106" s="31">
        <f t="shared" si="409"/>
        <v>0</v>
      </c>
      <c r="EN106" s="31">
        <f t="shared" si="410"/>
        <v>0</v>
      </c>
      <c r="EO106" s="31">
        <f t="shared" si="411"/>
        <v>0</v>
      </c>
      <c r="EP106" s="31">
        <f t="shared" si="412"/>
        <v>0</v>
      </c>
      <c r="EQ106" s="31">
        <f t="shared" si="413"/>
        <v>0</v>
      </c>
      <c r="ER106" s="31">
        <f t="shared" si="414"/>
        <v>0</v>
      </c>
      <c r="ES106" s="109">
        <f t="shared" si="415"/>
        <v>0</v>
      </c>
      <c r="ET106" s="14"/>
      <c r="EU106" s="30">
        <f t="shared" si="416"/>
        <v>0</v>
      </c>
      <c r="EV106" s="31">
        <f t="shared" ca="1" si="417"/>
        <v>0</v>
      </c>
      <c r="EW106" s="31">
        <f t="shared" ca="1" si="418"/>
        <v>0</v>
      </c>
      <c r="EX106" s="31">
        <f t="shared" ca="1" si="419"/>
        <v>0</v>
      </c>
      <c r="EY106" s="31">
        <f t="shared" ca="1" si="420"/>
        <v>0</v>
      </c>
      <c r="EZ106" s="31">
        <f t="shared" ca="1" si="421"/>
        <v>0</v>
      </c>
      <c r="FA106" s="31">
        <f t="shared" ca="1" si="422"/>
        <v>0</v>
      </c>
      <c r="FB106" s="31">
        <f t="shared" ca="1" si="423"/>
        <v>0</v>
      </c>
      <c r="FC106" s="31">
        <f t="shared" ca="1" si="424"/>
        <v>0</v>
      </c>
      <c r="FD106" s="31">
        <f t="shared" ca="1" si="425"/>
        <v>0</v>
      </c>
      <c r="FE106" s="31">
        <f t="shared" ca="1" si="426"/>
        <v>0</v>
      </c>
      <c r="FF106" s="31">
        <f t="shared" ca="1" si="427"/>
        <v>0</v>
      </c>
      <c r="FG106" s="31">
        <f t="shared" ca="1" si="428"/>
        <v>0</v>
      </c>
      <c r="FH106" s="31">
        <f t="shared" ca="1" si="429"/>
        <v>0</v>
      </c>
      <c r="FI106" s="31">
        <f t="shared" ca="1" si="430"/>
        <v>0</v>
      </c>
      <c r="FJ106" s="31">
        <f t="shared" ca="1" si="431"/>
        <v>0</v>
      </c>
      <c r="FK106" s="31">
        <f t="shared" ca="1" si="432"/>
        <v>0</v>
      </c>
      <c r="FL106" s="31">
        <f t="shared" ca="1" si="433"/>
        <v>0</v>
      </c>
      <c r="FM106" s="31">
        <f t="shared" ca="1" si="434"/>
        <v>0</v>
      </c>
      <c r="FN106" s="31">
        <f t="shared" ca="1" si="435"/>
        <v>0</v>
      </c>
      <c r="FO106" s="31">
        <f t="shared" ca="1" si="436"/>
        <v>0</v>
      </c>
      <c r="FP106" s="31">
        <f t="shared" ca="1" si="437"/>
        <v>0</v>
      </c>
      <c r="FQ106" s="31">
        <f t="shared" ca="1" si="438"/>
        <v>0</v>
      </c>
      <c r="FR106" s="31">
        <f t="shared" ca="1" si="439"/>
        <v>0</v>
      </c>
      <c r="FS106" s="31">
        <f t="shared" ca="1" si="440"/>
        <v>0</v>
      </c>
      <c r="FT106" s="31">
        <f t="shared" ca="1" si="441"/>
        <v>0</v>
      </c>
      <c r="FU106" s="31">
        <f t="shared" ca="1" si="442"/>
        <v>0</v>
      </c>
      <c r="FV106" s="31">
        <f t="shared" ca="1" si="443"/>
        <v>0</v>
      </c>
      <c r="FW106" s="31">
        <f t="shared" ca="1" si="444"/>
        <v>0</v>
      </c>
      <c r="FX106" s="31">
        <f t="shared" ca="1" si="445"/>
        <v>0</v>
      </c>
      <c r="FY106" s="31">
        <f t="shared" ca="1" si="446"/>
        <v>0</v>
      </c>
      <c r="FZ106" s="31">
        <f t="shared" ca="1" si="447"/>
        <v>0</v>
      </c>
      <c r="GA106" s="31">
        <f t="shared" ca="1" si="448"/>
        <v>0</v>
      </c>
      <c r="GB106" s="31">
        <f t="shared" ca="1" si="449"/>
        <v>0</v>
      </c>
      <c r="GC106" s="31">
        <f t="shared" ca="1" si="450"/>
        <v>0</v>
      </c>
      <c r="GD106" s="31">
        <f t="shared" ca="1" si="451"/>
        <v>0</v>
      </c>
      <c r="GE106" s="31">
        <f t="shared" ca="1" si="452"/>
        <v>0</v>
      </c>
      <c r="GF106" s="31">
        <f t="shared" ca="1" si="453"/>
        <v>0</v>
      </c>
      <c r="GG106" s="31">
        <f t="shared" ca="1" si="454"/>
        <v>0</v>
      </c>
      <c r="GH106" s="31">
        <f t="shared" ca="1" si="455"/>
        <v>0</v>
      </c>
      <c r="GI106" s="31">
        <f t="shared" ca="1" si="456"/>
        <v>0</v>
      </c>
      <c r="GJ106" s="109">
        <f t="shared" ca="1" si="457"/>
        <v>0</v>
      </c>
      <c r="GK106" s="14"/>
      <c r="GL106" s="14"/>
      <c r="GM106" s="14"/>
      <c r="GN106" s="14"/>
      <c r="GO106" s="14"/>
      <c r="GP106" s="14"/>
      <c r="GQ106" s="14"/>
      <c r="GR106" s="14"/>
      <c r="GS106" s="14"/>
    </row>
    <row r="107" spans="1:201" ht="12.75" customHeight="1" x14ac:dyDescent="0.2">
      <c r="A107" s="161"/>
      <c r="B107" s="11"/>
      <c r="C107" s="115"/>
      <c r="D107" s="6"/>
      <c r="E107" s="278"/>
      <c r="F107" s="278"/>
      <c r="G107" s="116"/>
      <c r="H107" s="6"/>
      <c r="I107" s="6"/>
      <c r="J107" s="127"/>
      <c r="K107" s="127"/>
      <c r="L107" s="325"/>
      <c r="M107" s="325"/>
      <c r="N107" s="127"/>
      <c r="O107" s="127"/>
      <c r="P107" s="127"/>
      <c r="Q107" s="127"/>
      <c r="R107" s="127"/>
      <c r="S107" s="208"/>
      <c r="T107" s="127"/>
      <c r="U107" s="6"/>
      <c r="V107" s="6"/>
      <c r="W107" s="261"/>
      <c r="X107" s="6"/>
      <c r="Y107" s="261"/>
      <c r="Z107" s="214"/>
      <c r="AA107" s="6"/>
      <c r="AB107" s="214"/>
      <c r="AC107" s="238"/>
      <c r="AD107" s="238"/>
      <c r="AE107" s="161"/>
      <c r="AF107" s="6"/>
      <c r="AG107" s="6"/>
      <c r="AH107" s="6"/>
      <c r="AI107" s="261"/>
      <c r="AJ107" s="6"/>
      <c r="AK107" s="261"/>
      <c r="AL107" s="214"/>
      <c r="AM107" s="6"/>
      <c r="AN107" s="214"/>
      <c r="AO107" s="238"/>
      <c r="AP107" s="238"/>
      <c r="AQ107" s="17"/>
      <c r="AR107" s="235"/>
      <c r="AS107" s="221" t="s">
        <v>55</v>
      </c>
      <c r="AT107" s="54"/>
      <c r="AU107" s="254"/>
      <c r="AV107" s="259"/>
      <c r="AW107" s="38">
        <f t="shared" si="14"/>
        <v>0</v>
      </c>
      <c r="AX107" s="39">
        <f t="shared" si="15"/>
        <v>0</v>
      </c>
      <c r="AY107" s="224" t="s">
        <v>56</v>
      </c>
      <c r="AZ107" s="54"/>
      <c r="BA107" s="64"/>
      <c r="BB107" s="48"/>
      <c r="BC107" s="25">
        <f t="shared" si="16"/>
        <v>0</v>
      </c>
      <c r="BD107" s="40">
        <f t="shared" si="17"/>
        <v>0</v>
      </c>
      <c r="BE107" s="27" t="s">
        <v>57</v>
      </c>
      <c r="BF107" s="54"/>
      <c r="BG107" s="48"/>
      <c r="BH107" s="28">
        <f t="shared" si="18"/>
        <v>0</v>
      </c>
      <c r="BI107" s="29">
        <f t="shared" si="19"/>
        <v>0</v>
      </c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17"/>
      <c r="DD107" s="30">
        <f t="shared" si="374"/>
        <v>0</v>
      </c>
      <c r="DE107" s="31">
        <f t="shared" si="375"/>
        <v>0</v>
      </c>
      <c r="DF107" s="31">
        <f t="shared" si="376"/>
        <v>0</v>
      </c>
      <c r="DG107" s="31">
        <f t="shared" si="377"/>
        <v>0</v>
      </c>
      <c r="DH107" s="31">
        <f t="shared" si="378"/>
        <v>0</v>
      </c>
      <c r="DI107" s="31">
        <f t="shared" si="379"/>
        <v>0</v>
      </c>
      <c r="DJ107" s="31">
        <f t="shared" si="380"/>
        <v>0</v>
      </c>
      <c r="DK107" s="31">
        <f t="shared" si="381"/>
        <v>0</v>
      </c>
      <c r="DL107" s="31">
        <f t="shared" si="382"/>
        <v>0</v>
      </c>
      <c r="DM107" s="31">
        <f t="shared" si="383"/>
        <v>0</v>
      </c>
      <c r="DN107" s="31">
        <f t="shared" si="384"/>
        <v>0</v>
      </c>
      <c r="DO107" s="31">
        <f t="shared" si="385"/>
        <v>0</v>
      </c>
      <c r="DP107" s="31">
        <f t="shared" si="386"/>
        <v>0</v>
      </c>
      <c r="DQ107" s="31">
        <f t="shared" si="387"/>
        <v>0</v>
      </c>
      <c r="DR107" s="31">
        <f t="shared" si="388"/>
        <v>0</v>
      </c>
      <c r="DS107" s="31">
        <f t="shared" si="389"/>
        <v>0</v>
      </c>
      <c r="DT107" s="31">
        <f t="shared" si="390"/>
        <v>0</v>
      </c>
      <c r="DU107" s="31">
        <f t="shared" si="391"/>
        <v>0</v>
      </c>
      <c r="DV107" s="31">
        <f t="shared" si="392"/>
        <v>0</v>
      </c>
      <c r="DW107" s="31">
        <f t="shared" si="393"/>
        <v>0</v>
      </c>
      <c r="DX107" s="31">
        <f t="shared" si="394"/>
        <v>0</v>
      </c>
      <c r="DY107" s="31">
        <f t="shared" si="395"/>
        <v>0</v>
      </c>
      <c r="DZ107" s="31">
        <f t="shared" si="396"/>
        <v>0</v>
      </c>
      <c r="EA107" s="31">
        <f t="shared" si="397"/>
        <v>0</v>
      </c>
      <c r="EB107" s="31">
        <f t="shared" si="398"/>
        <v>0</v>
      </c>
      <c r="EC107" s="31">
        <f t="shared" si="399"/>
        <v>0</v>
      </c>
      <c r="ED107" s="31">
        <f t="shared" si="400"/>
        <v>0</v>
      </c>
      <c r="EE107" s="31">
        <f t="shared" si="401"/>
        <v>0</v>
      </c>
      <c r="EF107" s="31">
        <f t="shared" si="402"/>
        <v>0</v>
      </c>
      <c r="EG107" s="31">
        <f t="shared" si="403"/>
        <v>0</v>
      </c>
      <c r="EH107" s="31">
        <f t="shared" si="404"/>
        <v>0</v>
      </c>
      <c r="EI107" s="31">
        <f t="shared" si="405"/>
        <v>0</v>
      </c>
      <c r="EJ107" s="31">
        <f t="shared" si="406"/>
        <v>0</v>
      </c>
      <c r="EK107" s="31">
        <f t="shared" si="407"/>
        <v>0</v>
      </c>
      <c r="EL107" s="31">
        <f t="shared" si="408"/>
        <v>0</v>
      </c>
      <c r="EM107" s="31">
        <f t="shared" si="409"/>
        <v>0</v>
      </c>
      <c r="EN107" s="31">
        <f t="shared" si="410"/>
        <v>0</v>
      </c>
      <c r="EO107" s="31">
        <f t="shared" si="411"/>
        <v>0</v>
      </c>
      <c r="EP107" s="31">
        <f t="shared" si="412"/>
        <v>0</v>
      </c>
      <c r="EQ107" s="31">
        <f t="shared" si="413"/>
        <v>0</v>
      </c>
      <c r="ER107" s="31">
        <f t="shared" si="414"/>
        <v>0</v>
      </c>
      <c r="ES107" s="109">
        <f t="shared" si="415"/>
        <v>0</v>
      </c>
      <c r="ET107" s="14"/>
      <c r="EU107" s="30">
        <f t="shared" si="416"/>
        <v>0</v>
      </c>
      <c r="EV107" s="31">
        <f t="shared" ca="1" si="417"/>
        <v>0</v>
      </c>
      <c r="EW107" s="31">
        <f t="shared" ca="1" si="418"/>
        <v>0</v>
      </c>
      <c r="EX107" s="31">
        <f t="shared" ca="1" si="419"/>
        <v>0</v>
      </c>
      <c r="EY107" s="31">
        <f t="shared" ca="1" si="420"/>
        <v>0</v>
      </c>
      <c r="EZ107" s="31">
        <f t="shared" ca="1" si="421"/>
        <v>0</v>
      </c>
      <c r="FA107" s="31">
        <f t="shared" ca="1" si="422"/>
        <v>0</v>
      </c>
      <c r="FB107" s="31">
        <f t="shared" ca="1" si="423"/>
        <v>0</v>
      </c>
      <c r="FC107" s="31">
        <f t="shared" ca="1" si="424"/>
        <v>0</v>
      </c>
      <c r="FD107" s="31">
        <f t="shared" ca="1" si="425"/>
        <v>0</v>
      </c>
      <c r="FE107" s="31">
        <f t="shared" ca="1" si="426"/>
        <v>0</v>
      </c>
      <c r="FF107" s="31">
        <f t="shared" ca="1" si="427"/>
        <v>0</v>
      </c>
      <c r="FG107" s="31">
        <f t="shared" ca="1" si="428"/>
        <v>0</v>
      </c>
      <c r="FH107" s="31">
        <f t="shared" ca="1" si="429"/>
        <v>0</v>
      </c>
      <c r="FI107" s="31">
        <f t="shared" ca="1" si="430"/>
        <v>0</v>
      </c>
      <c r="FJ107" s="31">
        <f t="shared" ca="1" si="431"/>
        <v>0</v>
      </c>
      <c r="FK107" s="31">
        <f t="shared" ca="1" si="432"/>
        <v>0</v>
      </c>
      <c r="FL107" s="31">
        <f t="shared" ca="1" si="433"/>
        <v>0</v>
      </c>
      <c r="FM107" s="31">
        <f t="shared" ca="1" si="434"/>
        <v>0</v>
      </c>
      <c r="FN107" s="31">
        <f t="shared" ca="1" si="435"/>
        <v>0</v>
      </c>
      <c r="FO107" s="31">
        <f t="shared" ca="1" si="436"/>
        <v>0</v>
      </c>
      <c r="FP107" s="31">
        <f t="shared" ca="1" si="437"/>
        <v>0</v>
      </c>
      <c r="FQ107" s="31">
        <f t="shared" ca="1" si="438"/>
        <v>0</v>
      </c>
      <c r="FR107" s="31">
        <f t="shared" ca="1" si="439"/>
        <v>0</v>
      </c>
      <c r="FS107" s="31">
        <f t="shared" ca="1" si="440"/>
        <v>0</v>
      </c>
      <c r="FT107" s="31">
        <f t="shared" ca="1" si="441"/>
        <v>0</v>
      </c>
      <c r="FU107" s="31">
        <f t="shared" ca="1" si="442"/>
        <v>0</v>
      </c>
      <c r="FV107" s="31">
        <f t="shared" ca="1" si="443"/>
        <v>0</v>
      </c>
      <c r="FW107" s="31">
        <f t="shared" ca="1" si="444"/>
        <v>0</v>
      </c>
      <c r="FX107" s="31">
        <f t="shared" ca="1" si="445"/>
        <v>0</v>
      </c>
      <c r="FY107" s="31">
        <f t="shared" ca="1" si="446"/>
        <v>0</v>
      </c>
      <c r="FZ107" s="31">
        <f t="shared" ca="1" si="447"/>
        <v>0</v>
      </c>
      <c r="GA107" s="31">
        <f t="shared" ca="1" si="448"/>
        <v>0</v>
      </c>
      <c r="GB107" s="31">
        <f t="shared" ca="1" si="449"/>
        <v>0</v>
      </c>
      <c r="GC107" s="31">
        <f t="shared" ca="1" si="450"/>
        <v>0</v>
      </c>
      <c r="GD107" s="31">
        <f t="shared" ca="1" si="451"/>
        <v>0</v>
      </c>
      <c r="GE107" s="31">
        <f t="shared" ca="1" si="452"/>
        <v>0</v>
      </c>
      <c r="GF107" s="31">
        <f t="shared" ca="1" si="453"/>
        <v>0</v>
      </c>
      <c r="GG107" s="31">
        <f t="shared" ca="1" si="454"/>
        <v>0</v>
      </c>
      <c r="GH107" s="31">
        <f t="shared" ca="1" si="455"/>
        <v>0</v>
      </c>
      <c r="GI107" s="31">
        <f t="shared" ca="1" si="456"/>
        <v>0</v>
      </c>
      <c r="GJ107" s="109">
        <f t="shared" ca="1" si="457"/>
        <v>0</v>
      </c>
      <c r="GK107" s="14"/>
      <c r="GL107" s="14"/>
      <c r="GM107" s="14"/>
      <c r="GN107" s="14"/>
      <c r="GO107" s="14"/>
      <c r="GP107" s="14"/>
      <c r="GQ107" s="14"/>
      <c r="GR107" s="14"/>
      <c r="GS107" s="14"/>
    </row>
    <row r="108" spans="1:201" ht="12.75" customHeight="1" x14ac:dyDescent="0.2">
      <c r="A108" s="161"/>
      <c r="B108" s="11"/>
      <c r="C108" s="115"/>
      <c r="D108" s="6"/>
      <c r="E108" s="278"/>
      <c r="F108" s="278"/>
      <c r="G108" s="116"/>
      <c r="H108" s="6"/>
      <c r="I108" s="6"/>
      <c r="J108" s="127"/>
      <c r="K108" s="127"/>
      <c r="L108" s="325"/>
      <c r="M108" s="325"/>
      <c r="N108" s="127"/>
      <c r="O108" s="127"/>
      <c r="P108" s="127"/>
      <c r="Q108" s="127"/>
      <c r="R108" s="127"/>
      <c r="S108" s="208"/>
      <c r="T108" s="127"/>
      <c r="U108" s="6"/>
      <c r="V108" s="6"/>
      <c r="W108" s="261"/>
      <c r="X108" s="6"/>
      <c r="Y108" s="261"/>
      <c r="Z108" s="214"/>
      <c r="AA108" s="6"/>
      <c r="AB108" s="214"/>
      <c r="AC108" s="238"/>
      <c r="AD108" s="238"/>
      <c r="AE108" s="161"/>
      <c r="AF108" s="6"/>
      <c r="AG108" s="6"/>
      <c r="AH108" s="6"/>
      <c r="AI108" s="261"/>
      <c r="AJ108" s="6"/>
      <c r="AK108" s="261"/>
      <c r="AL108" s="214"/>
      <c r="AM108" s="6"/>
      <c r="AN108" s="214"/>
      <c r="AO108" s="238"/>
      <c r="AP108" s="238"/>
      <c r="AQ108" s="17"/>
      <c r="AR108" s="235"/>
      <c r="AS108" s="221" t="s">
        <v>55</v>
      </c>
      <c r="AT108" s="54"/>
      <c r="AU108" s="254"/>
      <c r="AV108" s="259"/>
      <c r="AW108" s="38">
        <f t="shared" si="14"/>
        <v>0</v>
      </c>
      <c r="AX108" s="39">
        <f t="shared" si="15"/>
        <v>0</v>
      </c>
      <c r="AY108" s="224" t="s">
        <v>56</v>
      </c>
      <c r="AZ108" s="54"/>
      <c r="BA108" s="64"/>
      <c r="BB108" s="48"/>
      <c r="BC108" s="25">
        <f t="shared" si="16"/>
        <v>0</v>
      </c>
      <c r="BD108" s="40">
        <f t="shared" si="17"/>
        <v>0</v>
      </c>
      <c r="BE108" s="27" t="s">
        <v>57</v>
      </c>
      <c r="BF108" s="54"/>
      <c r="BG108" s="48"/>
      <c r="BH108" s="28">
        <f t="shared" si="18"/>
        <v>0</v>
      </c>
      <c r="BI108" s="29">
        <f t="shared" si="19"/>
        <v>0</v>
      </c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17"/>
      <c r="DD108" s="30">
        <f t="shared" si="374"/>
        <v>0</v>
      </c>
      <c r="DE108" s="31">
        <f t="shared" si="375"/>
        <v>0</v>
      </c>
      <c r="DF108" s="31">
        <f t="shared" si="376"/>
        <v>0</v>
      </c>
      <c r="DG108" s="31">
        <f t="shared" si="377"/>
        <v>0</v>
      </c>
      <c r="DH108" s="31">
        <f t="shared" si="378"/>
        <v>0</v>
      </c>
      <c r="DI108" s="31">
        <f t="shared" si="379"/>
        <v>0</v>
      </c>
      <c r="DJ108" s="31">
        <f t="shared" si="380"/>
        <v>0</v>
      </c>
      <c r="DK108" s="31">
        <f t="shared" si="381"/>
        <v>0</v>
      </c>
      <c r="DL108" s="31">
        <f t="shared" si="382"/>
        <v>0</v>
      </c>
      <c r="DM108" s="31">
        <f t="shared" si="383"/>
        <v>0</v>
      </c>
      <c r="DN108" s="31">
        <f t="shared" si="384"/>
        <v>0</v>
      </c>
      <c r="DO108" s="31">
        <f t="shared" si="385"/>
        <v>0</v>
      </c>
      <c r="DP108" s="31">
        <f t="shared" si="386"/>
        <v>0</v>
      </c>
      <c r="DQ108" s="31">
        <f t="shared" si="387"/>
        <v>0</v>
      </c>
      <c r="DR108" s="31">
        <f t="shared" si="388"/>
        <v>0</v>
      </c>
      <c r="DS108" s="31">
        <f t="shared" si="389"/>
        <v>0</v>
      </c>
      <c r="DT108" s="31">
        <f t="shared" si="390"/>
        <v>0</v>
      </c>
      <c r="DU108" s="31">
        <f t="shared" si="391"/>
        <v>0</v>
      </c>
      <c r="DV108" s="31">
        <f t="shared" si="392"/>
        <v>0</v>
      </c>
      <c r="DW108" s="31">
        <f t="shared" si="393"/>
        <v>0</v>
      </c>
      <c r="DX108" s="31">
        <f t="shared" si="394"/>
        <v>0</v>
      </c>
      <c r="DY108" s="31">
        <f t="shared" si="395"/>
        <v>0</v>
      </c>
      <c r="DZ108" s="31">
        <f t="shared" si="396"/>
        <v>0</v>
      </c>
      <c r="EA108" s="31">
        <f t="shared" si="397"/>
        <v>0</v>
      </c>
      <c r="EB108" s="31">
        <f t="shared" si="398"/>
        <v>0</v>
      </c>
      <c r="EC108" s="31">
        <f t="shared" si="399"/>
        <v>0</v>
      </c>
      <c r="ED108" s="31">
        <f t="shared" si="400"/>
        <v>0</v>
      </c>
      <c r="EE108" s="31">
        <f t="shared" si="401"/>
        <v>0</v>
      </c>
      <c r="EF108" s="31">
        <f t="shared" si="402"/>
        <v>0</v>
      </c>
      <c r="EG108" s="31">
        <f t="shared" si="403"/>
        <v>0</v>
      </c>
      <c r="EH108" s="31">
        <f t="shared" si="404"/>
        <v>0</v>
      </c>
      <c r="EI108" s="31">
        <f t="shared" si="405"/>
        <v>0</v>
      </c>
      <c r="EJ108" s="31">
        <f t="shared" si="406"/>
        <v>0</v>
      </c>
      <c r="EK108" s="31">
        <f t="shared" si="407"/>
        <v>0</v>
      </c>
      <c r="EL108" s="31">
        <f t="shared" si="408"/>
        <v>0</v>
      </c>
      <c r="EM108" s="31">
        <f t="shared" si="409"/>
        <v>0</v>
      </c>
      <c r="EN108" s="31">
        <f t="shared" si="410"/>
        <v>0</v>
      </c>
      <c r="EO108" s="31">
        <f t="shared" si="411"/>
        <v>0</v>
      </c>
      <c r="EP108" s="31">
        <f t="shared" si="412"/>
        <v>0</v>
      </c>
      <c r="EQ108" s="31">
        <f t="shared" si="413"/>
        <v>0</v>
      </c>
      <c r="ER108" s="31">
        <f t="shared" si="414"/>
        <v>0</v>
      </c>
      <c r="ES108" s="109">
        <f t="shared" si="415"/>
        <v>0</v>
      </c>
      <c r="ET108" s="14"/>
      <c r="EU108" s="30">
        <f t="shared" si="416"/>
        <v>0</v>
      </c>
      <c r="EV108" s="31">
        <f t="shared" ca="1" si="417"/>
        <v>0</v>
      </c>
      <c r="EW108" s="31">
        <f t="shared" ca="1" si="418"/>
        <v>0</v>
      </c>
      <c r="EX108" s="31">
        <f t="shared" ca="1" si="419"/>
        <v>0</v>
      </c>
      <c r="EY108" s="31">
        <f t="shared" ca="1" si="420"/>
        <v>0</v>
      </c>
      <c r="EZ108" s="31">
        <f t="shared" ca="1" si="421"/>
        <v>0</v>
      </c>
      <c r="FA108" s="31">
        <f t="shared" ca="1" si="422"/>
        <v>0</v>
      </c>
      <c r="FB108" s="31">
        <f t="shared" ca="1" si="423"/>
        <v>0</v>
      </c>
      <c r="FC108" s="31">
        <f t="shared" ca="1" si="424"/>
        <v>0</v>
      </c>
      <c r="FD108" s="31">
        <f t="shared" ca="1" si="425"/>
        <v>0</v>
      </c>
      <c r="FE108" s="31">
        <f t="shared" ca="1" si="426"/>
        <v>0</v>
      </c>
      <c r="FF108" s="31">
        <f t="shared" ca="1" si="427"/>
        <v>0</v>
      </c>
      <c r="FG108" s="31">
        <f t="shared" ca="1" si="428"/>
        <v>0</v>
      </c>
      <c r="FH108" s="31">
        <f t="shared" ca="1" si="429"/>
        <v>0</v>
      </c>
      <c r="FI108" s="31">
        <f t="shared" ca="1" si="430"/>
        <v>0</v>
      </c>
      <c r="FJ108" s="31">
        <f t="shared" ca="1" si="431"/>
        <v>0</v>
      </c>
      <c r="FK108" s="31">
        <f t="shared" ca="1" si="432"/>
        <v>0</v>
      </c>
      <c r="FL108" s="31">
        <f t="shared" ca="1" si="433"/>
        <v>0</v>
      </c>
      <c r="FM108" s="31">
        <f t="shared" ca="1" si="434"/>
        <v>0</v>
      </c>
      <c r="FN108" s="31">
        <f t="shared" ca="1" si="435"/>
        <v>0</v>
      </c>
      <c r="FO108" s="31">
        <f t="shared" ca="1" si="436"/>
        <v>0</v>
      </c>
      <c r="FP108" s="31">
        <f t="shared" ca="1" si="437"/>
        <v>0</v>
      </c>
      <c r="FQ108" s="31">
        <f t="shared" ca="1" si="438"/>
        <v>0</v>
      </c>
      <c r="FR108" s="31">
        <f t="shared" ca="1" si="439"/>
        <v>0</v>
      </c>
      <c r="FS108" s="31">
        <f t="shared" ca="1" si="440"/>
        <v>0</v>
      </c>
      <c r="FT108" s="31">
        <f t="shared" ca="1" si="441"/>
        <v>0</v>
      </c>
      <c r="FU108" s="31">
        <f t="shared" ca="1" si="442"/>
        <v>0</v>
      </c>
      <c r="FV108" s="31">
        <f t="shared" ca="1" si="443"/>
        <v>0</v>
      </c>
      <c r="FW108" s="31">
        <f t="shared" ca="1" si="444"/>
        <v>0</v>
      </c>
      <c r="FX108" s="31">
        <f t="shared" ca="1" si="445"/>
        <v>0</v>
      </c>
      <c r="FY108" s="31">
        <f t="shared" ca="1" si="446"/>
        <v>0</v>
      </c>
      <c r="FZ108" s="31">
        <f t="shared" ca="1" si="447"/>
        <v>0</v>
      </c>
      <c r="GA108" s="31">
        <f t="shared" ca="1" si="448"/>
        <v>0</v>
      </c>
      <c r="GB108" s="31">
        <f t="shared" ca="1" si="449"/>
        <v>0</v>
      </c>
      <c r="GC108" s="31">
        <f t="shared" ca="1" si="450"/>
        <v>0</v>
      </c>
      <c r="GD108" s="31">
        <f t="shared" ca="1" si="451"/>
        <v>0</v>
      </c>
      <c r="GE108" s="31">
        <f t="shared" ca="1" si="452"/>
        <v>0</v>
      </c>
      <c r="GF108" s="31">
        <f t="shared" ca="1" si="453"/>
        <v>0</v>
      </c>
      <c r="GG108" s="31">
        <f t="shared" ca="1" si="454"/>
        <v>0</v>
      </c>
      <c r="GH108" s="31">
        <f t="shared" ca="1" si="455"/>
        <v>0</v>
      </c>
      <c r="GI108" s="31">
        <f t="shared" ca="1" si="456"/>
        <v>0</v>
      </c>
      <c r="GJ108" s="109">
        <f t="shared" ca="1" si="457"/>
        <v>0</v>
      </c>
      <c r="GK108" s="14"/>
      <c r="GL108" s="14"/>
      <c r="GM108" s="14"/>
      <c r="GN108" s="14"/>
      <c r="GO108" s="14"/>
      <c r="GP108" s="14"/>
      <c r="GQ108" s="14"/>
      <c r="GR108" s="14"/>
      <c r="GS108" s="14"/>
    </row>
    <row r="109" spans="1:201" ht="12.75" customHeight="1" x14ac:dyDescent="0.2">
      <c r="A109" s="161"/>
      <c r="B109" s="11"/>
      <c r="C109" s="115"/>
      <c r="D109" s="6"/>
      <c r="E109" s="278"/>
      <c r="F109" s="278"/>
      <c r="G109" s="116"/>
      <c r="H109" s="6"/>
      <c r="I109" s="6"/>
      <c r="J109" s="127"/>
      <c r="K109" s="127"/>
      <c r="L109" s="325"/>
      <c r="M109" s="325"/>
      <c r="N109" s="127"/>
      <c r="O109" s="127"/>
      <c r="P109" s="127"/>
      <c r="Q109" s="127"/>
      <c r="R109" s="127"/>
      <c r="S109" s="208"/>
      <c r="T109" s="127"/>
      <c r="U109" s="6"/>
      <c r="V109" s="6"/>
      <c r="W109" s="261"/>
      <c r="X109" s="6"/>
      <c r="Y109" s="261"/>
      <c r="Z109" s="214"/>
      <c r="AA109" s="6"/>
      <c r="AB109" s="214"/>
      <c r="AC109" s="238"/>
      <c r="AD109" s="238"/>
      <c r="AE109" s="161"/>
      <c r="AF109" s="6"/>
      <c r="AG109" s="6"/>
      <c r="AH109" s="6"/>
      <c r="AI109" s="261"/>
      <c r="AJ109" s="6"/>
      <c r="AK109" s="261"/>
      <c r="AL109" s="214"/>
      <c r="AM109" s="6"/>
      <c r="AN109" s="214"/>
      <c r="AO109" s="238"/>
      <c r="AP109" s="238"/>
      <c r="AQ109" s="17"/>
      <c r="AR109" s="235"/>
      <c r="AS109" s="221" t="s">
        <v>55</v>
      </c>
      <c r="AT109" s="54"/>
      <c r="AU109" s="254"/>
      <c r="AV109" s="259"/>
      <c r="AW109" s="38">
        <f t="shared" si="14"/>
        <v>0</v>
      </c>
      <c r="AX109" s="39">
        <f t="shared" si="15"/>
        <v>0</v>
      </c>
      <c r="AY109" s="224" t="s">
        <v>56</v>
      </c>
      <c r="AZ109" s="54"/>
      <c r="BA109" s="64"/>
      <c r="BB109" s="48"/>
      <c r="BC109" s="25">
        <f t="shared" si="16"/>
        <v>0</v>
      </c>
      <c r="BD109" s="40">
        <f t="shared" si="17"/>
        <v>0</v>
      </c>
      <c r="BE109" s="27" t="s">
        <v>57</v>
      </c>
      <c r="BF109" s="54"/>
      <c r="BG109" s="48"/>
      <c r="BH109" s="28">
        <f t="shared" si="18"/>
        <v>0</v>
      </c>
      <c r="BI109" s="29">
        <f t="shared" si="19"/>
        <v>0</v>
      </c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17"/>
      <c r="DD109" s="30">
        <f t="shared" si="374"/>
        <v>0</v>
      </c>
      <c r="DE109" s="31">
        <f t="shared" si="375"/>
        <v>0</v>
      </c>
      <c r="DF109" s="31">
        <f t="shared" si="376"/>
        <v>0</v>
      </c>
      <c r="DG109" s="31">
        <f t="shared" si="377"/>
        <v>0</v>
      </c>
      <c r="DH109" s="31">
        <f t="shared" si="378"/>
        <v>0</v>
      </c>
      <c r="DI109" s="31">
        <f t="shared" si="379"/>
        <v>0</v>
      </c>
      <c r="DJ109" s="31">
        <f t="shared" si="380"/>
        <v>0</v>
      </c>
      <c r="DK109" s="31">
        <f t="shared" si="381"/>
        <v>0</v>
      </c>
      <c r="DL109" s="31">
        <f t="shared" si="382"/>
        <v>0</v>
      </c>
      <c r="DM109" s="31">
        <f t="shared" si="383"/>
        <v>0</v>
      </c>
      <c r="DN109" s="31">
        <f t="shared" si="384"/>
        <v>0</v>
      </c>
      <c r="DO109" s="31">
        <f t="shared" si="385"/>
        <v>0</v>
      </c>
      <c r="DP109" s="31">
        <f t="shared" si="386"/>
        <v>0</v>
      </c>
      <c r="DQ109" s="31">
        <f t="shared" si="387"/>
        <v>0</v>
      </c>
      <c r="DR109" s="31">
        <f t="shared" si="388"/>
        <v>0</v>
      </c>
      <c r="DS109" s="31">
        <f t="shared" si="389"/>
        <v>0</v>
      </c>
      <c r="DT109" s="31">
        <f t="shared" si="390"/>
        <v>0</v>
      </c>
      <c r="DU109" s="31">
        <f t="shared" si="391"/>
        <v>0</v>
      </c>
      <c r="DV109" s="31">
        <f t="shared" si="392"/>
        <v>0</v>
      </c>
      <c r="DW109" s="31">
        <f t="shared" si="393"/>
        <v>0</v>
      </c>
      <c r="DX109" s="31">
        <f t="shared" si="394"/>
        <v>0</v>
      </c>
      <c r="DY109" s="31">
        <f t="shared" si="395"/>
        <v>0</v>
      </c>
      <c r="DZ109" s="31">
        <f t="shared" si="396"/>
        <v>0</v>
      </c>
      <c r="EA109" s="31">
        <f t="shared" si="397"/>
        <v>0</v>
      </c>
      <c r="EB109" s="31">
        <f t="shared" si="398"/>
        <v>0</v>
      </c>
      <c r="EC109" s="31">
        <f t="shared" si="399"/>
        <v>0</v>
      </c>
      <c r="ED109" s="31">
        <f t="shared" si="400"/>
        <v>0</v>
      </c>
      <c r="EE109" s="31">
        <f t="shared" si="401"/>
        <v>0</v>
      </c>
      <c r="EF109" s="31">
        <f t="shared" si="402"/>
        <v>0</v>
      </c>
      <c r="EG109" s="31">
        <f t="shared" si="403"/>
        <v>0</v>
      </c>
      <c r="EH109" s="31">
        <f t="shared" si="404"/>
        <v>0</v>
      </c>
      <c r="EI109" s="31">
        <f t="shared" si="405"/>
        <v>0</v>
      </c>
      <c r="EJ109" s="31">
        <f t="shared" si="406"/>
        <v>0</v>
      </c>
      <c r="EK109" s="31">
        <f t="shared" si="407"/>
        <v>0</v>
      </c>
      <c r="EL109" s="31">
        <f t="shared" si="408"/>
        <v>0</v>
      </c>
      <c r="EM109" s="31">
        <f t="shared" si="409"/>
        <v>0</v>
      </c>
      <c r="EN109" s="31">
        <f t="shared" si="410"/>
        <v>0</v>
      </c>
      <c r="EO109" s="31">
        <f t="shared" si="411"/>
        <v>0</v>
      </c>
      <c r="EP109" s="31">
        <f t="shared" si="412"/>
        <v>0</v>
      </c>
      <c r="EQ109" s="31">
        <f t="shared" si="413"/>
        <v>0</v>
      </c>
      <c r="ER109" s="31">
        <f t="shared" si="414"/>
        <v>0</v>
      </c>
      <c r="ES109" s="109">
        <f t="shared" si="415"/>
        <v>0</v>
      </c>
      <c r="ET109" s="14"/>
      <c r="EU109" s="30">
        <f t="shared" si="416"/>
        <v>0</v>
      </c>
      <c r="EV109" s="31">
        <f t="shared" ca="1" si="417"/>
        <v>0</v>
      </c>
      <c r="EW109" s="31">
        <f t="shared" ca="1" si="418"/>
        <v>0</v>
      </c>
      <c r="EX109" s="31">
        <f t="shared" ca="1" si="419"/>
        <v>0</v>
      </c>
      <c r="EY109" s="31">
        <f t="shared" ca="1" si="420"/>
        <v>0</v>
      </c>
      <c r="EZ109" s="31">
        <f t="shared" ca="1" si="421"/>
        <v>0</v>
      </c>
      <c r="FA109" s="31">
        <f t="shared" ca="1" si="422"/>
        <v>0</v>
      </c>
      <c r="FB109" s="31">
        <f t="shared" ca="1" si="423"/>
        <v>0</v>
      </c>
      <c r="FC109" s="31">
        <f t="shared" ca="1" si="424"/>
        <v>0</v>
      </c>
      <c r="FD109" s="31">
        <f t="shared" ca="1" si="425"/>
        <v>0</v>
      </c>
      <c r="FE109" s="31">
        <f t="shared" ca="1" si="426"/>
        <v>0</v>
      </c>
      <c r="FF109" s="31">
        <f t="shared" ca="1" si="427"/>
        <v>0</v>
      </c>
      <c r="FG109" s="31">
        <f t="shared" ca="1" si="428"/>
        <v>0</v>
      </c>
      <c r="FH109" s="31">
        <f t="shared" ca="1" si="429"/>
        <v>0</v>
      </c>
      <c r="FI109" s="31">
        <f t="shared" ca="1" si="430"/>
        <v>0</v>
      </c>
      <c r="FJ109" s="31">
        <f t="shared" ca="1" si="431"/>
        <v>0</v>
      </c>
      <c r="FK109" s="31">
        <f t="shared" ca="1" si="432"/>
        <v>0</v>
      </c>
      <c r="FL109" s="31">
        <f t="shared" ca="1" si="433"/>
        <v>0</v>
      </c>
      <c r="FM109" s="31">
        <f t="shared" ca="1" si="434"/>
        <v>0</v>
      </c>
      <c r="FN109" s="31">
        <f t="shared" ca="1" si="435"/>
        <v>0</v>
      </c>
      <c r="FO109" s="31">
        <f t="shared" ca="1" si="436"/>
        <v>0</v>
      </c>
      <c r="FP109" s="31">
        <f t="shared" ca="1" si="437"/>
        <v>0</v>
      </c>
      <c r="FQ109" s="31">
        <f t="shared" ca="1" si="438"/>
        <v>0</v>
      </c>
      <c r="FR109" s="31">
        <f t="shared" ca="1" si="439"/>
        <v>0</v>
      </c>
      <c r="FS109" s="31">
        <f t="shared" ca="1" si="440"/>
        <v>0</v>
      </c>
      <c r="FT109" s="31">
        <f t="shared" ca="1" si="441"/>
        <v>0</v>
      </c>
      <c r="FU109" s="31">
        <f t="shared" ca="1" si="442"/>
        <v>0</v>
      </c>
      <c r="FV109" s="31">
        <f t="shared" ca="1" si="443"/>
        <v>0</v>
      </c>
      <c r="FW109" s="31">
        <f t="shared" ca="1" si="444"/>
        <v>0</v>
      </c>
      <c r="FX109" s="31">
        <f t="shared" ca="1" si="445"/>
        <v>0</v>
      </c>
      <c r="FY109" s="31">
        <f t="shared" ca="1" si="446"/>
        <v>0</v>
      </c>
      <c r="FZ109" s="31">
        <f t="shared" ca="1" si="447"/>
        <v>0</v>
      </c>
      <c r="GA109" s="31">
        <f t="shared" ca="1" si="448"/>
        <v>0</v>
      </c>
      <c r="GB109" s="31">
        <f t="shared" ca="1" si="449"/>
        <v>0</v>
      </c>
      <c r="GC109" s="31">
        <f t="shared" ca="1" si="450"/>
        <v>0</v>
      </c>
      <c r="GD109" s="31">
        <f t="shared" ca="1" si="451"/>
        <v>0</v>
      </c>
      <c r="GE109" s="31">
        <f t="shared" ca="1" si="452"/>
        <v>0</v>
      </c>
      <c r="GF109" s="31">
        <f t="shared" ca="1" si="453"/>
        <v>0</v>
      </c>
      <c r="GG109" s="31">
        <f t="shared" ca="1" si="454"/>
        <v>0</v>
      </c>
      <c r="GH109" s="31">
        <f t="shared" ca="1" si="455"/>
        <v>0</v>
      </c>
      <c r="GI109" s="31">
        <f t="shared" ca="1" si="456"/>
        <v>0</v>
      </c>
      <c r="GJ109" s="109">
        <f t="shared" ca="1" si="457"/>
        <v>0</v>
      </c>
      <c r="GK109" s="14"/>
      <c r="GL109" s="14"/>
      <c r="GM109" s="14"/>
      <c r="GN109" s="14"/>
      <c r="GO109" s="14"/>
      <c r="GP109" s="14"/>
      <c r="GQ109" s="14"/>
      <c r="GR109" s="14"/>
      <c r="GS109" s="14"/>
    </row>
    <row r="110" spans="1:201" ht="12.75" customHeight="1" x14ac:dyDescent="0.2">
      <c r="A110" s="161"/>
      <c r="B110" s="11"/>
      <c r="C110" s="115"/>
      <c r="D110" s="6"/>
      <c r="E110" s="278"/>
      <c r="F110" s="278"/>
      <c r="G110" s="116"/>
      <c r="H110" s="6"/>
      <c r="I110" s="6"/>
      <c r="J110" s="127"/>
      <c r="K110" s="127"/>
      <c r="L110" s="325"/>
      <c r="M110" s="325"/>
      <c r="N110" s="127"/>
      <c r="O110" s="127"/>
      <c r="P110" s="127"/>
      <c r="Q110" s="127"/>
      <c r="R110" s="127"/>
      <c r="S110" s="208"/>
      <c r="T110" s="127"/>
      <c r="U110" s="6"/>
      <c r="V110" s="6"/>
      <c r="W110" s="261"/>
      <c r="X110" s="6"/>
      <c r="Y110" s="261"/>
      <c r="Z110" s="214"/>
      <c r="AA110" s="6"/>
      <c r="AB110" s="214"/>
      <c r="AC110" s="238"/>
      <c r="AD110" s="238"/>
      <c r="AE110" s="161"/>
      <c r="AF110" s="6"/>
      <c r="AG110" s="6"/>
      <c r="AH110" s="6"/>
      <c r="AI110" s="261"/>
      <c r="AJ110" s="6"/>
      <c r="AK110" s="261"/>
      <c r="AL110" s="214"/>
      <c r="AM110" s="6"/>
      <c r="AN110" s="214"/>
      <c r="AO110" s="238"/>
      <c r="AP110" s="238"/>
      <c r="AQ110" s="17"/>
      <c r="AR110" s="235"/>
      <c r="AS110" s="221" t="s">
        <v>55</v>
      </c>
      <c r="AT110" s="54"/>
      <c r="AU110" s="254"/>
      <c r="AV110" s="259"/>
      <c r="AW110" s="38">
        <f t="shared" si="14"/>
        <v>0</v>
      </c>
      <c r="AX110" s="39">
        <f t="shared" si="15"/>
        <v>0</v>
      </c>
      <c r="AY110" s="224" t="s">
        <v>56</v>
      </c>
      <c r="AZ110" s="54"/>
      <c r="BA110" s="64"/>
      <c r="BB110" s="48"/>
      <c r="BC110" s="25">
        <f t="shared" si="16"/>
        <v>0</v>
      </c>
      <c r="BD110" s="40">
        <f t="shared" si="17"/>
        <v>0</v>
      </c>
      <c r="BE110" s="27" t="s">
        <v>57</v>
      </c>
      <c r="BF110" s="54"/>
      <c r="BG110" s="48"/>
      <c r="BH110" s="28">
        <f t="shared" si="18"/>
        <v>0</v>
      </c>
      <c r="BI110" s="29">
        <f t="shared" si="19"/>
        <v>0</v>
      </c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17"/>
      <c r="DD110" s="30">
        <f t="shared" si="374"/>
        <v>0</v>
      </c>
      <c r="DE110" s="31">
        <f t="shared" si="375"/>
        <v>0</v>
      </c>
      <c r="DF110" s="31">
        <f t="shared" si="376"/>
        <v>0</v>
      </c>
      <c r="DG110" s="31">
        <f t="shared" si="377"/>
        <v>0</v>
      </c>
      <c r="DH110" s="31">
        <f t="shared" si="378"/>
        <v>0</v>
      </c>
      <c r="DI110" s="31">
        <f t="shared" si="379"/>
        <v>0</v>
      </c>
      <c r="DJ110" s="31">
        <f t="shared" si="380"/>
        <v>0</v>
      </c>
      <c r="DK110" s="31">
        <f t="shared" si="381"/>
        <v>0</v>
      </c>
      <c r="DL110" s="31">
        <f t="shared" si="382"/>
        <v>0</v>
      </c>
      <c r="DM110" s="31">
        <f t="shared" si="383"/>
        <v>0</v>
      </c>
      <c r="DN110" s="31">
        <f t="shared" si="384"/>
        <v>0</v>
      </c>
      <c r="DO110" s="31">
        <f t="shared" si="385"/>
        <v>0</v>
      </c>
      <c r="DP110" s="31">
        <f t="shared" si="386"/>
        <v>0</v>
      </c>
      <c r="DQ110" s="31">
        <f t="shared" si="387"/>
        <v>0</v>
      </c>
      <c r="DR110" s="31">
        <f t="shared" si="388"/>
        <v>0</v>
      </c>
      <c r="DS110" s="31">
        <f t="shared" si="389"/>
        <v>0</v>
      </c>
      <c r="DT110" s="31">
        <f t="shared" si="390"/>
        <v>0</v>
      </c>
      <c r="DU110" s="31">
        <f t="shared" si="391"/>
        <v>0</v>
      </c>
      <c r="DV110" s="31">
        <f t="shared" si="392"/>
        <v>0</v>
      </c>
      <c r="DW110" s="31">
        <f t="shared" si="393"/>
        <v>0</v>
      </c>
      <c r="DX110" s="31">
        <f t="shared" si="394"/>
        <v>0</v>
      </c>
      <c r="DY110" s="31">
        <f t="shared" si="395"/>
        <v>0</v>
      </c>
      <c r="DZ110" s="31">
        <f t="shared" si="396"/>
        <v>0</v>
      </c>
      <c r="EA110" s="31">
        <f t="shared" si="397"/>
        <v>0</v>
      </c>
      <c r="EB110" s="31">
        <f t="shared" si="398"/>
        <v>0</v>
      </c>
      <c r="EC110" s="31">
        <f t="shared" si="399"/>
        <v>0</v>
      </c>
      <c r="ED110" s="31">
        <f t="shared" si="400"/>
        <v>0</v>
      </c>
      <c r="EE110" s="31">
        <f t="shared" si="401"/>
        <v>0</v>
      </c>
      <c r="EF110" s="31">
        <f t="shared" si="402"/>
        <v>0</v>
      </c>
      <c r="EG110" s="31">
        <f t="shared" si="403"/>
        <v>0</v>
      </c>
      <c r="EH110" s="31">
        <f t="shared" si="404"/>
        <v>0</v>
      </c>
      <c r="EI110" s="31">
        <f t="shared" si="405"/>
        <v>0</v>
      </c>
      <c r="EJ110" s="31">
        <f t="shared" si="406"/>
        <v>0</v>
      </c>
      <c r="EK110" s="31">
        <f t="shared" si="407"/>
        <v>0</v>
      </c>
      <c r="EL110" s="31">
        <f t="shared" si="408"/>
        <v>0</v>
      </c>
      <c r="EM110" s="31">
        <f t="shared" si="409"/>
        <v>0</v>
      </c>
      <c r="EN110" s="31">
        <f t="shared" si="410"/>
        <v>0</v>
      </c>
      <c r="EO110" s="31">
        <f t="shared" si="411"/>
        <v>0</v>
      </c>
      <c r="EP110" s="31">
        <f t="shared" si="412"/>
        <v>0</v>
      </c>
      <c r="EQ110" s="31">
        <f t="shared" si="413"/>
        <v>0</v>
      </c>
      <c r="ER110" s="31">
        <f t="shared" si="414"/>
        <v>0</v>
      </c>
      <c r="ES110" s="109">
        <f t="shared" si="415"/>
        <v>0</v>
      </c>
      <c r="ET110" s="14"/>
      <c r="EU110" s="30">
        <f t="shared" si="416"/>
        <v>0</v>
      </c>
      <c r="EV110" s="31">
        <f t="shared" ca="1" si="417"/>
        <v>0</v>
      </c>
      <c r="EW110" s="31">
        <f t="shared" ca="1" si="418"/>
        <v>0</v>
      </c>
      <c r="EX110" s="31">
        <f t="shared" ca="1" si="419"/>
        <v>0</v>
      </c>
      <c r="EY110" s="31">
        <f t="shared" ca="1" si="420"/>
        <v>0</v>
      </c>
      <c r="EZ110" s="31">
        <f t="shared" ca="1" si="421"/>
        <v>0</v>
      </c>
      <c r="FA110" s="31">
        <f t="shared" ca="1" si="422"/>
        <v>0</v>
      </c>
      <c r="FB110" s="31">
        <f t="shared" ca="1" si="423"/>
        <v>0</v>
      </c>
      <c r="FC110" s="31">
        <f t="shared" ca="1" si="424"/>
        <v>0</v>
      </c>
      <c r="FD110" s="31">
        <f t="shared" ca="1" si="425"/>
        <v>0</v>
      </c>
      <c r="FE110" s="31">
        <f t="shared" ca="1" si="426"/>
        <v>0</v>
      </c>
      <c r="FF110" s="31">
        <f t="shared" ca="1" si="427"/>
        <v>0</v>
      </c>
      <c r="FG110" s="31">
        <f t="shared" ca="1" si="428"/>
        <v>0</v>
      </c>
      <c r="FH110" s="31">
        <f t="shared" ca="1" si="429"/>
        <v>0</v>
      </c>
      <c r="FI110" s="31">
        <f t="shared" ca="1" si="430"/>
        <v>0</v>
      </c>
      <c r="FJ110" s="31">
        <f t="shared" ca="1" si="431"/>
        <v>0</v>
      </c>
      <c r="FK110" s="31">
        <f t="shared" ca="1" si="432"/>
        <v>0</v>
      </c>
      <c r="FL110" s="31">
        <f t="shared" ca="1" si="433"/>
        <v>0</v>
      </c>
      <c r="FM110" s="31">
        <f t="shared" ca="1" si="434"/>
        <v>0</v>
      </c>
      <c r="FN110" s="31">
        <f t="shared" ca="1" si="435"/>
        <v>0</v>
      </c>
      <c r="FO110" s="31">
        <f t="shared" ca="1" si="436"/>
        <v>0</v>
      </c>
      <c r="FP110" s="31">
        <f t="shared" ca="1" si="437"/>
        <v>0</v>
      </c>
      <c r="FQ110" s="31">
        <f t="shared" ca="1" si="438"/>
        <v>0</v>
      </c>
      <c r="FR110" s="31">
        <f t="shared" ca="1" si="439"/>
        <v>0</v>
      </c>
      <c r="FS110" s="31">
        <f t="shared" ca="1" si="440"/>
        <v>0</v>
      </c>
      <c r="FT110" s="31">
        <f t="shared" ca="1" si="441"/>
        <v>0</v>
      </c>
      <c r="FU110" s="31">
        <f t="shared" ca="1" si="442"/>
        <v>0</v>
      </c>
      <c r="FV110" s="31">
        <f t="shared" ca="1" si="443"/>
        <v>0</v>
      </c>
      <c r="FW110" s="31">
        <f t="shared" ca="1" si="444"/>
        <v>0</v>
      </c>
      <c r="FX110" s="31">
        <f t="shared" ca="1" si="445"/>
        <v>0</v>
      </c>
      <c r="FY110" s="31">
        <f t="shared" ca="1" si="446"/>
        <v>0</v>
      </c>
      <c r="FZ110" s="31">
        <f t="shared" ca="1" si="447"/>
        <v>0</v>
      </c>
      <c r="GA110" s="31">
        <f t="shared" ca="1" si="448"/>
        <v>0</v>
      </c>
      <c r="GB110" s="31">
        <f t="shared" ca="1" si="449"/>
        <v>0</v>
      </c>
      <c r="GC110" s="31">
        <f t="shared" ca="1" si="450"/>
        <v>0</v>
      </c>
      <c r="GD110" s="31">
        <f t="shared" ca="1" si="451"/>
        <v>0</v>
      </c>
      <c r="GE110" s="31">
        <f t="shared" ca="1" si="452"/>
        <v>0</v>
      </c>
      <c r="GF110" s="31">
        <f t="shared" ca="1" si="453"/>
        <v>0</v>
      </c>
      <c r="GG110" s="31">
        <f t="shared" ca="1" si="454"/>
        <v>0</v>
      </c>
      <c r="GH110" s="31">
        <f t="shared" ca="1" si="455"/>
        <v>0</v>
      </c>
      <c r="GI110" s="31">
        <f t="shared" ca="1" si="456"/>
        <v>0</v>
      </c>
      <c r="GJ110" s="109">
        <f t="shared" ca="1" si="457"/>
        <v>0</v>
      </c>
      <c r="GK110" s="14"/>
      <c r="GL110" s="14"/>
      <c r="GM110" s="14"/>
      <c r="GN110" s="14"/>
      <c r="GO110" s="14"/>
      <c r="GP110" s="14"/>
      <c r="GQ110" s="14"/>
      <c r="GR110" s="14"/>
      <c r="GS110" s="14"/>
    </row>
    <row r="111" spans="1:201" ht="12.75" customHeight="1" x14ac:dyDescent="0.2">
      <c r="A111" s="161"/>
      <c r="B111" s="11"/>
      <c r="C111" s="115"/>
      <c r="D111" s="6"/>
      <c r="E111" s="278"/>
      <c r="F111" s="278"/>
      <c r="G111" s="116"/>
      <c r="H111" s="6"/>
      <c r="I111" s="6"/>
      <c r="J111" s="127"/>
      <c r="K111" s="127"/>
      <c r="L111" s="325"/>
      <c r="M111" s="325"/>
      <c r="N111" s="127"/>
      <c r="O111" s="127"/>
      <c r="P111" s="127"/>
      <c r="Q111" s="127"/>
      <c r="R111" s="127"/>
      <c r="S111" s="208"/>
      <c r="T111" s="127"/>
      <c r="U111" s="6"/>
      <c r="V111" s="6"/>
      <c r="W111" s="261"/>
      <c r="X111" s="6"/>
      <c r="Y111" s="261"/>
      <c r="Z111" s="214"/>
      <c r="AA111" s="6"/>
      <c r="AB111" s="214"/>
      <c r="AC111" s="238"/>
      <c r="AD111" s="238"/>
      <c r="AE111" s="161"/>
      <c r="AF111" s="6"/>
      <c r="AG111" s="6"/>
      <c r="AH111" s="6"/>
      <c r="AI111" s="261"/>
      <c r="AJ111" s="6"/>
      <c r="AK111" s="261"/>
      <c r="AL111" s="214"/>
      <c r="AM111" s="6"/>
      <c r="AN111" s="214"/>
      <c r="AO111" s="238"/>
      <c r="AP111" s="238"/>
      <c r="AQ111" s="17"/>
      <c r="AR111" s="235"/>
      <c r="AS111" s="221" t="s">
        <v>55</v>
      </c>
      <c r="AT111" s="54"/>
      <c r="AU111" s="254"/>
      <c r="AV111" s="259"/>
      <c r="AW111" s="38">
        <f t="shared" si="14"/>
        <v>0</v>
      </c>
      <c r="AX111" s="39">
        <f t="shared" si="15"/>
        <v>0</v>
      </c>
      <c r="AY111" s="224" t="s">
        <v>56</v>
      </c>
      <c r="AZ111" s="54"/>
      <c r="BA111" s="64"/>
      <c r="BB111" s="48"/>
      <c r="BC111" s="25">
        <f t="shared" si="16"/>
        <v>0</v>
      </c>
      <c r="BD111" s="40">
        <f t="shared" si="17"/>
        <v>0</v>
      </c>
      <c r="BE111" s="27" t="s">
        <v>57</v>
      </c>
      <c r="BF111" s="54"/>
      <c r="BG111" s="48"/>
      <c r="BH111" s="28">
        <f t="shared" si="18"/>
        <v>0</v>
      </c>
      <c r="BI111" s="29">
        <f t="shared" si="19"/>
        <v>0</v>
      </c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17"/>
      <c r="DD111" s="30">
        <f t="shared" si="374"/>
        <v>0</v>
      </c>
      <c r="DE111" s="31">
        <f t="shared" si="375"/>
        <v>0</v>
      </c>
      <c r="DF111" s="31">
        <f t="shared" si="376"/>
        <v>0</v>
      </c>
      <c r="DG111" s="31">
        <f t="shared" si="377"/>
        <v>0</v>
      </c>
      <c r="DH111" s="31">
        <f t="shared" si="378"/>
        <v>0</v>
      </c>
      <c r="DI111" s="31">
        <f t="shared" si="379"/>
        <v>0</v>
      </c>
      <c r="DJ111" s="31">
        <f t="shared" si="380"/>
        <v>0</v>
      </c>
      <c r="DK111" s="31">
        <f t="shared" si="381"/>
        <v>0</v>
      </c>
      <c r="DL111" s="31">
        <f t="shared" si="382"/>
        <v>0</v>
      </c>
      <c r="DM111" s="31">
        <f t="shared" si="383"/>
        <v>0</v>
      </c>
      <c r="DN111" s="31">
        <f t="shared" si="384"/>
        <v>0</v>
      </c>
      <c r="DO111" s="31">
        <f t="shared" si="385"/>
        <v>0</v>
      </c>
      <c r="DP111" s="31">
        <f t="shared" si="386"/>
        <v>0</v>
      </c>
      <c r="DQ111" s="31">
        <f t="shared" si="387"/>
        <v>0</v>
      </c>
      <c r="DR111" s="31">
        <f t="shared" si="388"/>
        <v>0</v>
      </c>
      <c r="DS111" s="31">
        <f t="shared" si="389"/>
        <v>0</v>
      </c>
      <c r="DT111" s="31">
        <f t="shared" si="390"/>
        <v>0</v>
      </c>
      <c r="DU111" s="31">
        <f t="shared" si="391"/>
        <v>0</v>
      </c>
      <c r="DV111" s="31">
        <f t="shared" si="392"/>
        <v>0</v>
      </c>
      <c r="DW111" s="31">
        <f t="shared" si="393"/>
        <v>0</v>
      </c>
      <c r="DX111" s="31">
        <f t="shared" si="394"/>
        <v>0</v>
      </c>
      <c r="DY111" s="31">
        <f t="shared" si="395"/>
        <v>0</v>
      </c>
      <c r="DZ111" s="31">
        <f t="shared" si="396"/>
        <v>0</v>
      </c>
      <c r="EA111" s="31">
        <f t="shared" si="397"/>
        <v>0</v>
      </c>
      <c r="EB111" s="31">
        <f t="shared" si="398"/>
        <v>0</v>
      </c>
      <c r="EC111" s="31">
        <f t="shared" si="399"/>
        <v>0</v>
      </c>
      <c r="ED111" s="31">
        <f t="shared" si="400"/>
        <v>0</v>
      </c>
      <c r="EE111" s="31">
        <f t="shared" si="401"/>
        <v>0</v>
      </c>
      <c r="EF111" s="31">
        <f t="shared" si="402"/>
        <v>0</v>
      </c>
      <c r="EG111" s="31">
        <f t="shared" si="403"/>
        <v>0</v>
      </c>
      <c r="EH111" s="31">
        <f t="shared" si="404"/>
        <v>0</v>
      </c>
      <c r="EI111" s="31">
        <f t="shared" si="405"/>
        <v>0</v>
      </c>
      <c r="EJ111" s="31">
        <f t="shared" si="406"/>
        <v>0</v>
      </c>
      <c r="EK111" s="31">
        <f t="shared" si="407"/>
        <v>0</v>
      </c>
      <c r="EL111" s="31">
        <f t="shared" si="408"/>
        <v>0</v>
      </c>
      <c r="EM111" s="31">
        <f t="shared" si="409"/>
        <v>0</v>
      </c>
      <c r="EN111" s="31">
        <f t="shared" si="410"/>
        <v>0</v>
      </c>
      <c r="EO111" s="31">
        <f t="shared" si="411"/>
        <v>0</v>
      </c>
      <c r="EP111" s="31">
        <f t="shared" si="412"/>
        <v>0</v>
      </c>
      <c r="EQ111" s="31">
        <f t="shared" si="413"/>
        <v>0</v>
      </c>
      <c r="ER111" s="31">
        <f t="shared" si="414"/>
        <v>0</v>
      </c>
      <c r="ES111" s="109">
        <f t="shared" si="415"/>
        <v>0</v>
      </c>
      <c r="ET111" s="14"/>
      <c r="EU111" s="30">
        <f t="shared" si="416"/>
        <v>0</v>
      </c>
      <c r="EV111" s="31">
        <f t="shared" ca="1" si="417"/>
        <v>0</v>
      </c>
      <c r="EW111" s="31">
        <f t="shared" ca="1" si="418"/>
        <v>0</v>
      </c>
      <c r="EX111" s="31">
        <f t="shared" ca="1" si="419"/>
        <v>0</v>
      </c>
      <c r="EY111" s="31">
        <f t="shared" ca="1" si="420"/>
        <v>0</v>
      </c>
      <c r="EZ111" s="31">
        <f t="shared" ca="1" si="421"/>
        <v>0</v>
      </c>
      <c r="FA111" s="31">
        <f t="shared" ca="1" si="422"/>
        <v>0</v>
      </c>
      <c r="FB111" s="31">
        <f t="shared" ca="1" si="423"/>
        <v>0</v>
      </c>
      <c r="FC111" s="31">
        <f t="shared" ca="1" si="424"/>
        <v>0</v>
      </c>
      <c r="FD111" s="31">
        <f t="shared" ca="1" si="425"/>
        <v>0</v>
      </c>
      <c r="FE111" s="31">
        <f t="shared" ca="1" si="426"/>
        <v>0</v>
      </c>
      <c r="FF111" s="31">
        <f t="shared" ca="1" si="427"/>
        <v>0</v>
      </c>
      <c r="FG111" s="31">
        <f t="shared" ca="1" si="428"/>
        <v>0</v>
      </c>
      <c r="FH111" s="31">
        <f t="shared" ca="1" si="429"/>
        <v>0</v>
      </c>
      <c r="FI111" s="31">
        <f t="shared" ca="1" si="430"/>
        <v>0</v>
      </c>
      <c r="FJ111" s="31">
        <f t="shared" ca="1" si="431"/>
        <v>0</v>
      </c>
      <c r="FK111" s="31">
        <f t="shared" ca="1" si="432"/>
        <v>0</v>
      </c>
      <c r="FL111" s="31">
        <f t="shared" ca="1" si="433"/>
        <v>0</v>
      </c>
      <c r="FM111" s="31">
        <f t="shared" ca="1" si="434"/>
        <v>0</v>
      </c>
      <c r="FN111" s="31">
        <f t="shared" ca="1" si="435"/>
        <v>0</v>
      </c>
      <c r="FO111" s="31">
        <f t="shared" ca="1" si="436"/>
        <v>0</v>
      </c>
      <c r="FP111" s="31">
        <f t="shared" ca="1" si="437"/>
        <v>0</v>
      </c>
      <c r="FQ111" s="31">
        <f t="shared" ca="1" si="438"/>
        <v>0</v>
      </c>
      <c r="FR111" s="31">
        <f t="shared" ca="1" si="439"/>
        <v>0</v>
      </c>
      <c r="FS111" s="31">
        <f t="shared" ca="1" si="440"/>
        <v>0</v>
      </c>
      <c r="FT111" s="31">
        <f t="shared" ca="1" si="441"/>
        <v>0</v>
      </c>
      <c r="FU111" s="31">
        <f t="shared" ca="1" si="442"/>
        <v>0</v>
      </c>
      <c r="FV111" s="31">
        <f t="shared" ca="1" si="443"/>
        <v>0</v>
      </c>
      <c r="FW111" s="31">
        <f t="shared" ca="1" si="444"/>
        <v>0</v>
      </c>
      <c r="FX111" s="31">
        <f t="shared" ca="1" si="445"/>
        <v>0</v>
      </c>
      <c r="FY111" s="31">
        <f t="shared" ca="1" si="446"/>
        <v>0</v>
      </c>
      <c r="FZ111" s="31">
        <f t="shared" ca="1" si="447"/>
        <v>0</v>
      </c>
      <c r="GA111" s="31">
        <f t="shared" ca="1" si="448"/>
        <v>0</v>
      </c>
      <c r="GB111" s="31">
        <f t="shared" ca="1" si="449"/>
        <v>0</v>
      </c>
      <c r="GC111" s="31">
        <f t="shared" ca="1" si="450"/>
        <v>0</v>
      </c>
      <c r="GD111" s="31">
        <f t="shared" ca="1" si="451"/>
        <v>0</v>
      </c>
      <c r="GE111" s="31">
        <f t="shared" ca="1" si="452"/>
        <v>0</v>
      </c>
      <c r="GF111" s="31">
        <f t="shared" ca="1" si="453"/>
        <v>0</v>
      </c>
      <c r="GG111" s="31">
        <f t="shared" ca="1" si="454"/>
        <v>0</v>
      </c>
      <c r="GH111" s="31">
        <f t="shared" ca="1" si="455"/>
        <v>0</v>
      </c>
      <c r="GI111" s="31">
        <f t="shared" ca="1" si="456"/>
        <v>0</v>
      </c>
      <c r="GJ111" s="109">
        <f t="shared" ca="1" si="457"/>
        <v>0</v>
      </c>
      <c r="GK111" s="14"/>
      <c r="GL111" s="14"/>
      <c r="GM111" s="14"/>
      <c r="GN111" s="14"/>
      <c r="GO111" s="14"/>
      <c r="GP111" s="14"/>
      <c r="GQ111" s="14"/>
      <c r="GR111" s="14"/>
      <c r="GS111" s="14"/>
    </row>
    <row r="112" spans="1:201" ht="12.75" customHeight="1" x14ac:dyDescent="0.2">
      <c r="A112" s="161"/>
      <c r="B112" s="11"/>
      <c r="C112" s="115"/>
      <c r="D112" s="6"/>
      <c r="E112" s="278"/>
      <c r="F112" s="278"/>
      <c r="G112" s="116"/>
      <c r="H112" s="6"/>
      <c r="I112" s="6"/>
      <c r="J112" s="6"/>
      <c r="K112" s="261"/>
      <c r="L112" s="164"/>
      <c r="M112" s="164"/>
      <c r="N112" s="6"/>
      <c r="O112" s="127"/>
      <c r="P112" s="127"/>
      <c r="Q112" s="127"/>
      <c r="R112" s="127"/>
      <c r="S112" s="208"/>
      <c r="T112" s="127"/>
      <c r="U112" s="6"/>
      <c r="V112" s="6"/>
      <c r="W112" s="261"/>
      <c r="X112" s="6"/>
      <c r="Y112" s="261"/>
      <c r="Z112" s="214"/>
      <c r="AA112" s="6"/>
      <c r="AB112" s="214"/>
      <c r="AC112" s="238"/>
      <c r="AD112" s="238"/>
      <c r="AE112" s="161"/>
      <c r="AF112" s="6"/>
      <c r="AG112" s="6"/>
      <c r="AH112" s="6"/>
      <c r="AI112" s="261"/>
      <c r="AJ112" s="6"/>
      <c r="AK112" s="261"/>
      <c r="AL112" s="214"/>
      <c r="AM112" s="6"/>
      <c r="AN112" s="214"/>
      <c r="AO112" s="238"/>
      <c r="AP112" s="238"/>
      <c r="AQ112" s="17"/>
      <c r="AR112" s="235"/>
      <c r="AS112" s="221" t="s">
        <v>55</v>
      </c>
      <c r="AT112" s="54"/>
      <c r="AU112" s="254"/>
      <c r="AV112" s="259"/>
      <c r="AW112" s="38">
        <f t="shared" si="14"/>
        <v>0</v>
      </c>
      <c r="AX112" s="39">
        <f t="shared" si="15"/>
        <v>0</v>
      </c>
      <c r="AY112" s="224" t="s">
        <v>56</v>
      </c>
      <c r="AZ112" s="54"/>
      <c r="BA112" s="64"/>
      <c r="BB112" s="48"/>
      <c r="BC112" s="25">
        <f t="shared" si="16"/>
        <v>0</v>
      </c>
      <c r="BD112" s="40">
        <f t="shared" si="17"/>
        <v>0</v>
      </c>
      <c r="BE112" s="27" t="s">
        <v>57</v>
      </c>
      <c r="BF112" s="54"/>
      <c r="BG112" s="48"/>
      <c r="BH112" s="28">
        <f t="shared" si="18"/>
        <v>0</v>
      </c>
      <c r="BI112" s="29">
        <f t="shared" si="19"/>
        <v>0</v>
      </c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17"/>
      <c r="DD112" s="30">
        <f t="shared" si="374"/>
        <v>0</v>
      </c>
      <c r="DE112" s="31">
        <f t="shared" si="375"/>
        <v>0</v>
      </c>
      <c r="DF112" s="31">
        <f t="shared" si="376"/>
        <v>0</v>
      </c>
      <c r="DG112" s="31">
        <f t="shared" si="377"/>
        <v>0</v>
      </c>
      <c r="DH112" s="31">
        <f t="shared" si="378"/>
        <v>0</v>
      </c>
      <c r="DI112" s="31">
        <f t="shared" si="379"/>
        <v>0</v>
      </c>
      <c r="DJ112" s="31">
        <f t="shared" si="380"/>
        <v>0</v>
      </c>
      <c r="DK112" s="31">
        <f t="shared" si="381"/>
        <v>0</v>
      </c>
      <c r="DL112" s="31">
        <f t="shared" si="382"/>
        <v>0</v>
      </c>
      <c r="DM112" s="31">
        <f t="shared" si="383"/>
        <v>0</v>
      </c>
      <c r="DN112" s="31">
        <f t="shared" si="384"/>
        <v>0</v>
      </c>
      <c r="DO112" s="31">
        <f t="shared" si="385"/>
        <v>0</v>
      </c>
      <c r="DP112" s="31">
        <f t="shared" si="386"/>
        <v>0</v>
      </c>
      <c r="DQ112" s="31">
        <f t="shared" si="387"/>
        <v>0</v>
      </c>
      <c r="DR112" s="31">
        <f t="shared" si="388"/>
        <v>0</v>
      </c>
      <c r="DS112" s="31">
        <f t="shared" si="389"/>
        <v>0</v>
      </c>
      <c r="DT112" s="31">
        <f t="shared" si="390"/>
        <v>0</v>
      </c>
      <c r="DU112" s="31">
        <f t="shared" si="391"/>
        <v>0</v>
      </c>
      <c r="DV112" s="31">
        <f t="shared" si="392"/>
        <v>0</v>
      </c>
      <c r="DW112" s="31">
        <f t="shared" si="393"/>
        <v>0</v>
      </c>
      <c r="DX112" s="31">
        <f t="shared" si="394"/>
        <v>0</v>
      </c>
      <c r="DY112" s="31">
        <f t="shared" si="395"/>
        <v>0</v>
      </c>
      <c r="DZ112" s="31">
        <f t="shared" si="396"/>
        <v>0</v>
      </c>
      <c r="EA112" s="31">
        <f t="shared" si="397"/>
        <v>0</v>
      </c>
      <c r="EB112" s="31">
        <f t="shared" si="398"/>
        <v>0</v>
      </c>
      <c r="EC112" s="31">
        <f t="shared" si="399"/>
        <v>0</v>
      </c>
      <c r="ED112" s="31">
        <f t="shared" si="400"/>
        <v>0</v>
      </c>
      <c r="EE112" s="31">
        <f t="shared" si="401"/>
        <v>0</v>
      </c>
      <c r="EF112" s="31">
        <f t="shared" si="402"/>
        <v>0</v>
      </c>
      <c r="EG112" s="31">
        <f t="shared" si="403"/>
        <v>0</v>
      </c>
      <c r="EH112" s="31">
        <f t="shared" si="404"/>
        <v>0</v>
      </c>
      <c r="EI112" s="31">
        <f t="shared" si="405"/>
        <v>0</v>
      </c>
      <c r="EJ112" s="31">
        <f t="shared" si="406"/>
        <v>0</v>
      </c>
      <c r="EK112" s="31">
        <f t="shared" si="407"/>
        <v>0</v>
      </c>
      <c r="EL112" s="31">
        <f t="shared" si="408"/>
        <v>0</v>
      </c>
      <c r="EM112" s="31">
        <f t="shared" si="409"/>
        <v>0</v>
      </c>
      <c r="EN112" s="31">
        <f t="shared" si="410"/>
        <v>0</v>
      </c>
      <c r="EO112" s="31">
        <f t="shared" si="411"/>
        <v>0</v>
      </c>
      <c r="EP112" s="31">
        <f t="shared" si="412"/>
        <v>0</v>
      </c>
      <c r="EQ112" s="31">
        <f t="shared" si="413"/>
        <v>0</v>
      </c>
      <c r="ER112" s="31">
        <f t="shared" si="414"/>
        <v>0</v>
      </c>
      <c r="ES112" s="109">
        <f t="shared" si="415"/>
        <v>0</v>
      </c>
      <c r="ET112" s="14"/>
      <c r="EU112" s="30">
        <f t="shared" si="416"/>
        <v>0</v>
      </c>
      <c r="EV112" s="31">
        <f t="shared" ca="1" si="417"/>
        <v>0</v>
      </c>
      <c r="EW112" s="31">
        <f t="shared" ca="1" si="418"/>
        <v>0</v>
      </c>
      <c r="EX112" s="31">
        <f t="shared" ca="1" si="419"/>
        <v>0</v>
      </c>
      <c r="EY112" s="31">
        <f t="shared" ca="1" si="420"/>
        <v>0</v>
      </c>
      <c r="EZ112" s="31">
        <f t="shared" ca="1" si="421"/>
        <v>0</v>
      </c>
      <c r="FA112" s="31">
        <f t="shared" ca="1" si="422"/>
        <v>0</v>
      </c>
      <c r="FB112" s="31">
        <f t="shared" ca="1" si="423"/>
        <v>0</v>
      </c>
      <c r="FC112" s="31">
        <f t="shared" ca="1" si="424"/>
        <v>0</v>
      </c>
      <c r="FD112" s="31">
        <f t="shared" ca="1" si="425"/>
        <v>0</v>
      </c>
      <c r="FE112" s="31">
        <f t="shared" ca="1" si="426"/>
        <v>0</v>
      </c>
      <c r="FF112" s="31">
        <f t="shared" ca="1" si="427"/>
        <v>0</v>
      </c>
      <c r="FG112" s="31">
        <f t="shared" ca="1" si="428"/>
        <v>0</v>
      </c>
      <c r="FH112" s="31">
        <f t="shared" ca="1" si="429"/>
        <v>0</v>
      </c>
      <c r="FI112" s="31">
        <f t="shared" ca="1" si="430"/>
        <v>0</v>
      </c>
      <c r="FJ112" s="31">
        <f t="shared" ca="1" si="431"/>
        <v>0</v>
      </c>
      <c r="FK112" s="31">
        <f t="shared" ca="1" si="432"/>
        <v>0</v>
      </c>
      <c r="FL112" s="31">
        <f t="shared" ca="1" si="433"/>
        <v>0</v>
      </c>
      <c r="FM112" s="31">
        <f t="shared" ca="1" si="434"/>
        <v>0</v>
      </c>
      <c r="FN112" s="31">
        <f t="shared" ca="1" si="435"/>
        <v>0</v>
      </c>
      <c r="FO112" s="31">
        <f t="shared" ca="1" si="436"/>
        <v>0</v>
      </c>
      <c r="FP112" s="31">
        <f t="shared" ca="1" si="437"/>
        <v>0</v>
      </c>
      <c r="FQ112" s="31">
        <f t="shared" ca="1" si="438"/>
        <v>0</v>
      </c>
      <c r="FR112" s="31">
        <f t="shared" ca="1" si="439"/>
        <v>0</v>
      </c>
      <c r="FS112" s="31">
        <f t="shared" ca="1" si="440"/>
        <v>0</v>
      </c>
      <c r="FT112" s="31">
        <f t="shared" ca="1" si="441"/>
        <v>0</v>
      </c>
      <c r="FU112" s="31">
        <f t="shared" ca="1" si="442"/>
        <v>0</v>
      </c>
      <c r="FV112" s="31">
        <f t="shared" ca="1" si="443"/>
        <v>0</v>
      </c>
      <c r="FW112" s="31">
        <f t="shared" ca="1" si="444"/>
        <v>0</v>
      </c>
      <c r="FX112" s="31">
        <f t="shared" ca="1" si="445"/>
        <v>0</v>
      </c>
      <c r="FY112" s="31">
        <f t="shared" ca="1" si="446"/>
        <v>0</v>
      </c>
      <c r="FZ112" s="31">
        <f t="shared" ca="1" si="447"/>
        <v>0</v>
      </c>
      <c r="GA112" s="31">
        <f t="shared" ca="1" si="448"/>
        <v>0</v>
      </c>
      <c r="GB112" s="31">
        <f t="shared" ca="1" si="449"/>
        <v>0</v>
      </c>
      <c r="GC112" s="31">
        <f t="shared" ca="1" si="450"/>
        <v>0</v>
      </c>
      <c r="GD112" s="31">
        <f t="shared" ca="1" si="451"/>
        <v>0</v>
      </c>
      <c r="GE112" s="31">
        <f t="shared" ca="1" si="452"/>
        <v>0</v>
      </c>
      <c r="GF112" s="31">
        <f t="shared" ca="1" si="453"/>
        <v>0</v>
      </c>
      <c r="GG112" s="31">
        <f t="shared" ca="1" si="454"/>
        <v>0</v>
      </c>
      <c r="GH112" s="31">
        <f t="shared" ca="1" si="455"/>
        <v>0</v>
      </c>
      <c r="GI112" s="31">
        <f t="shared" ca="1" si="456"/>
        <v>0</v>
      </c>
      <c r="GJ112" s="109">
        <f t="shared" ca="1" si="457"/>
        <v>0</v>
      </c>
      <c r="GK112" s="14"/>
      <c r="GL112" s="14"/>
      <c r="GM112" s="14"/>
      <c r="GN112" s="14"/>
      <c r="GO112" s="14"/>
      <c r="GP112" s="14"/>
      <c r="GQ112" s="14"/>
      <c r="GR112" s="14"/>
      <c r="GS112" s="14"/>
    </row>
    <row r="113" spans="1:201" ht="12.75" customHeight="1" x14ac:dyDescent="0.2">
      <c r="A113" s="161"/>
      <c r="B113" s="11"/>
      <c r="C113" s="115"/>
      <c r="D113" s="6"/>
      <c r="E113" s="278"/>
      <c r="F113" s="278"/>
      <c r="G113" s="116"/>
      <c r="H113" s="6"/>
      <c r="I113" s="6"/>
      <c r="J113" s="6"/>
      <c r="K113" s="261"/>
      <c r="L113" s="164"/>
      <c r="M113" s="164"/>
      <c r="N113" s="6"/>
      <c r="O113" s="127"/>
      <c r="P113" s="127"/>
      <c r="Q113" s="127"/>
      <c r="R113" s="127"/>
      <c r="S113" s="208"/>
      <c r="T113" s="127"/>
      <c r="U113" s="6"/>
      <c r="V113" s="6"/>
      <c r="W113" s="261"/>
      <c r="X113" s="6"/>
      <c r="Y113" s="261"/>
      <c r="Z113" s="214"/>
      <c r="AA113" s="6"/>
      <c r="AB113" s="214"/>
      <c r="AC113" s="238"/>
      <c r="AD113" s="238"/>
      <c r="AE113" s="161"/>
      <c r="AF113" s="6"/>
      <c r="AG113" s="6"/>
      <c r="AH113" s="6"/>
      <c r="AI113" s="261"/>
      <c r="AJ113" s="6"/>
      <c r="AK113" s="261"/>
      <c r="AL113" s="214"/>
      <c r="AM113" s="6"/>
      <c r="AN113" s="214"/>
      <c r="AO113" s="238"/>
      <c r="AP113" s="238"/>
      <c r="AQ113" s="17"/>
      <c r="AR113" s="235"/>
      <c r="AS113" s="221" t="s">
        <v>55</v>
      </c>
      <c r="AT113" s="54"/>
      <c r="AU113" s="254"/>
      <c r="AV113" s="259"/>
      <c r="AW113" s="38">
        <f t="shared" si="14"/>
        <v>0</v>
      </c>
      <c r="AX113" s="39">
        <f t="shared" si="15"/>
        <v>0</v>
      </c>
      <c r="AY113" s="224" t="s">
        <v>56</v>
      </c>
      <c r="AZ113" s="54"/>
      <c r="BA113" s="64"/>
      <c r="BB113" s="48"/>
      <c r="BC113" s="25">
        <f t="shared" si="16"/>
        <v>0</v>
      </c>
      <c r="BD113" s="40">
        <f t="shared" si="17"/>
        <v>0</v>
      </c>
      <c r="BE113" s="27" t="s">
        <v>57</v>
      </c>
      <c r="BF113" s="54"/>
      <c r="BG113" s="48"/>
      <c r="BH113" s="28">
        <f t="shared" si="18"/>
        <v>0</v>
      </c>
      <c r="BI113" s="29">
        <f t="shared" si="19"/>
        <v>0</v>
      </c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17"/>
      <c r="DD113" s="30">
        <f t="shared" si="374"/>
        <v>0</v>
      </c>
      <c r="DE113" s="31">
        <f t="shared" si="375"/>
        <v>0</v>
      </c>
      <c r="DF113" s="31">
        <f t="shared" si="376"/>
        <v>0</v>
      </c>
      <c r="DG113" s="31">
        <f t="shared" si="377"/>
        <v>0</v>
      </c>
      <c r="DH113" s="31">
        <f t="shared" si="378"/>
        <v>0</v>
      </c>
      <c r="DI113" s="31">
        <f t="shared" si="379"/>
        <v>0</v>
      </c>
      <c r="DJ113" s="31">
        <f t="shared" si="380"/>
        <v>0</v>
      </c>
      <c r="DK113" s="31">
        <f t="shared" si="381"/>
        <v>0</v>
      </c>
      <c r="DL113" s="31">
        <f t="shared" si="382"/>
        <v>0</v>
      </c>
      <c r="DM113" s="31">
        <f t="shared" si="383"/>
        <v>0</v>
      </c>
      <c r="DN113" s="31">
        <f t="shared" si="384"/>
        <v>0</v>
      </c>
      <c r="DO113" s="31">
        <f t="shared" si="385"/>
        <v>0</v>
      </c>
      <c r="DP113" s="31">
        <f t="shared" si="386"/>
        <v>0</v>
      </c>
      <c r="DQ113" s="31">
        <f t="shared" si="387"/>
        <v>0</v>
      </c>
      <c r="DR113" s="31">
        <f t="shared" si="388"/>
        <v>0</v>
      </c>
      <c r="DS113" s="31">
        <f t="shared" si="389"/>
        <v>0</v>
      </c>
      <c r="DT113" s="31">
        <f t="shared" si="390"/>
        <v>0</v>
      </c>
      <c r="DU113" s="31">
        <f t="shared" si="391"/>
        <v>0</v>
      </c>
      <c r="DV113" s="31">
        <f t="shared" si="392"/>
        <v>0</v>
      </c>
      <c r="DW113" s="31">
        <f t="shared" si="393"/>
        <v>0</v>
      </c>
      <c r="DX113" s="31">
        <f t="shared" si="394"/>
        <v>0</v>
      </c>
      <c r="DY113" s="31">
        <f t="shared" si="395"/>
        <v>0</v>
      </c>
      <c r="DZ113" s="31">
        <f t="shared" si="396"/>
        <v>0</v>
      </c>
      <c r="EA113" s="31">
        <f t="shared" si="397"/>
        <v>0</v>
      </c>
      <c r="EB113" s="31">
        <f t="shared" si="398"/>
        <v>0</v>
      </c>
      <c r="EC113" s="31">
        <f t="shared" si="399"/>
        <v>0</v>
      </c>
      <c r="ED113" s="31">
        <f t="shared" si="400"/>
        <v>0</v>
      </c>
      <c r="EE113" s="31">
        <f t="shared" si="401"/>
        <v>0</v>
      </c>
      <c r="EF113" s="31">
        <f t="shared" si="402"/>
        <v>0</v>
      </c>
      <c r="EG113" s="31">
        <f t="shared" si="403"/>
        <v>0</v>
      </c>
      <c r="EH113" s="31">
        <f t="shared" si="404"/>
        <v>0</v>
      </c>
      <c r="EI113" s="31">
        <f t="shared" si="405"/>
        <v>0</v>
      </c>
      <c r="EJ113" s="31">
        <f t="shared" si="406"/>
        <v>0</v>
      </c>
      <c r="EK113" s="31">
        <f t="shared" si="407"/>
        <v>0</v>
      </c>
      <c r="EL113" s="31">
        <f t="shared" si="408"/>
        <v>0</v>
      </c>
      <c r="EM113" s="31">
        <f t="shared" si="409"/>
        <v>0</v>
      </c>
      <c r="EN113" s="31">
        <f t="shared" si="410"/>
        <v>0</v>
      </c>
      <c r="EO113" s="31">
        <f t="shared" si="411"/>
        <v>0</v>
      </c>
      <c r="EP113" s="31">
        <f t="shared" si="412"/>
        <v>0</v>
      </c>
      <c r="EQ113" s="31">
        <f t="shared" si="413"/>
        <v>0</v>
      </c>
      <c r="ER113" s="31">
        <f t="shared" si="414"/>
        <v>0</v>
      </c>
      <c r="ES113" s="109">
        <f t="shared" si="415"/>
        <v>0</v>
      </c>
      <c r="ET113" s="14"/>
      <c r="EU113" s="30">
        <f t="shared" si="416"/>
        <v>0</v>
      </c>
      <c r="EV113" s="31">
        <f t="shared" ca="1" si="417"/>
        <v>0</v>
      </c>
      <c r="EW113" s="31">
        <f t="shared" ca="1" si="418"/>
        <v>0</v>
      </c>
      <c r="EX113" s="31">
        <f t="shared" ca="1" si="419"/>
        <v>0</v>
      </c>
      <c r="EY113" s="31">
        <f t="shared" ca="1" si="420"/>
        <v>0</v>
      </c>
      <c r="EZ113" s="31">
        <f t="shared" ca="1" si="421"/>
        <v>0</v>
      </c>
      <c r="FA113" s="31">
        <f t="shared" ca="1" si="422"/>
        <v>0</v>
      </c>
      <c r="FB113" s="31">
        <f t="shared" ca="1" si="423"/>
        <v>0</v>
      </c>
      <c r="FC113" s="31">
        <f t="shared" ca="1" si="424"/>
        <v>0</v>
      </c>
      <c r="FD113" s="31">
        <f t="shared" ca="1" si="425"/>
        <v>0</v>
      </c>
      <c r="FE113" s="31">
        <f t="shared" ca="1" si="426"/>
        <v>0</v>
      </c>
      <c r="FF113" s="31">
        <f t="shared" ca="1" si="427"/>
        <v>0</v>
      </c>
      <c r="FG113" s="31">
        <f t="shared" ca="1" si="428"/>
        <v>0</v>
      </c>
      <c r="FH113" s="31">
        <f t="shared" ca="1" si="429"/>
        <v>0</v>
      </c>
      <c r="FI113" s="31">
        <f t="shared" ca="1" si="430"/>
        <v>0</v>
      </c>
      <c r="FJ113" s="31">
        <f t="shared" ca="1" si="431"/>
        <v>0</v>
      </c>
      <c r="FK113" s="31">
        <f t="shared" ca="1" si="432"/>
        <v>0</v>
      </c>
      <c r="FL113" s="31">
        <f t="shared" ca="1" si="433"/>
        <v>0</v>
      </c>
      <c r="FM113" s="31">
        <f t="shared" ca="1" si="434"/>
        <v>0</v>
      </c>
      <c r="FN113" s="31">
        <f t="shared" ca="1" si="435"/>
        <v>0</v>
      </c>
      <c r="FO113" s="31">
        <f t="shared" ca="1" si="436"/>
        <v>0</v>
      </c>
      <c r="FP113" s="31">
        <f t="shared" ca="1" si="437"/>
        <v>0</v>
      </c>
      <c r="FQ113" s="31">
        <f t="shared" ca="1" si="438"/>
        <v>0</v>
      </c>
      <c r="FR113" s="31">
        <f t="shared" ca="1" si="439"/>
        <v>0</v>
      </c>
      <c r="FS113" s="31">
        <f t="shared" ca="1" si="440"/>
        <v>0</v>
      </c>
      <c r="FT113" s="31">
        <f t="shared" ca="1" si="441"/>
        <v>0</v>
      </c>
      <c r="FU113" s="31">
        <f t="shared" ca="1" si="442"/>
        <v>0</v>
      </c>
      <c r="FV113" s="31">
        <f t="shared" ca="1" si="443"/>
        <v>0</v>
      </c>
      <c r="FW113" s="31">
        <f t="shared" ca="1" si="444"/>
        <v>0</v>
      </c>
      <c r="FX113" s="31">
        <f t="shared" ca="1" si="445"/>
        <v>0</v>
      </c>
      <c r="FY113" s="31">
        <f t="shared" ca="1" si="446"/>
        <v>0</v>
      </c>
      <c r="FZ113" s="31">
        <f t="shared" ca="1" si="447"/>
        <v>0</v>
      </c>
      <c r="GA113" s="31">
        <f t="shared" ca="1" si="448"/>
        <v>0</v>
      </c>
      <c r="GB113" s="31">
        <f t="shared" ca="1" si="449"/>
        <v>0</v>
      </c>
      <c r="GC113" s="31">
        <f t="shared" ca="1" si="450"/>
        <v>0</v>
      </c>
      <c r="GD113" s="31">
        <f t="shared" ca="1" si="451"/>
        <v>0</v>
      </c>
      <c r="GE113" s="31">
        <f t="shared" ca="1" si="452"/>
        <v>0</v>
      </c>
      <c r="GF113" s="31">
        <f t="shared" ca="1" si="453"/>
        <v>0</v>
      </c>
      <c r="GG113" s="31">
        <f t="shared" ca="1" si="454"/>
        <v>0</v>
      </c>
      <c r="GH113" s="31">
        <f t="shared" ca="1" si="455"/>
        <v>0</v>
      </c>
      <c r="GI113" s="31">
        <f t="shared" ca="1" si="456"/>
        <v>0</v>
      </c>
      <c r="GJ113" s="109">
        <f t="shared" ca="1" si="457"/>
        <v>0</v>
      </c>
      <c r="GK113" s="14"/>
      <c r="GL113" s="14"/>
      <c r="GM113" s="14"/>
      <c r="GN113" s="14"/>
      <c r="GO113" s="14"/>
      <c r="GP113" s="14"/>
      <c r="GQ113" s="14"/>
      <c r="GR113" s="14"/>
      <c r="GS113" s="14"/>
    </row>
    <row r="114" spans="1:201" ht="12.75" customHeight="1" x14ac:dyDescent="0.2">
      <c r="A114" s="161"/>
      <c r="B114" s="11"/>
      <c r="C114" s="115"/>
      <c r="D114" s="6"/>
      <c r="E114" s="278"/>
      <c r="F114" s="278"/>
      <c r="G114" s="116"/>
      <c r="H114" s="6"/>
      <c r="I114" s="6"/>
      <c r="J114" s="6"/>
      <c r="K114" s="261"/>
      <c r="L114" s="164"/>
      <c r="M114" s="164"/>
      <c r="N114" s="6"/>
      <c r="O114" s="6"/>
      <c r="P114" s="6"/>
      <c r="Q114" s="6"/>
      <c r="R114" s="6"/>
      <c r="S114" s="161"/>
      <c r="T114" s="6"/>
      <c r="U114" s="6"/>
      <c r="V114" s="6"/>
      <c r="W114" s="261"/>
      <c r="X114" s="6"/>
      <c r="Y114" s="261"/>
      <c r="Z114" s="214"/>
      <c r="AA114" s="6"/>
      <c r="AB114" s="214"/>
      <c r="AC114" s="238"/>
      <c r="AD114" s="238"/>
      <c r="AE114" s="161"/>
      <c r="AF114" s="6"/>
      <c r="AG114" s="6"/>
      <c r="AH114" s="6"/>
      <c r="AI114" s="261"/>
      <c r="AJ114" s="6"/>
      <c r="AK114" s="261"/>
      <c r="AL114" s="214"/>
      <c r="AM114" s="6"/>
      <c r="AN114" s="214"/>
      <c r="AO114" s="238"/>
      <c r="AP114" s="238"/>
      <c r="AQ114" s="17"/>
      <c r="AR114" s="235"/>
      <c r="AS114" s="221" t="s">
        <v>55</v>
      </c>
      <c r="AT114" s="54"/>
      <c r="AU114" s="254"/>
      <c r="AV114" s="259"/>
      <c r="AW114" s="38">
        <f t="shared" si="14"/>
        <v>0</v>
      </c>
      <c r="AX114" s="39">
        <f t="shared" si="15"/>
        <v>0</v>
      </c>
      <c r="AY114" s="224" t="s">
        <v>56</v>
      </c>
      <c r="AZ114" s="54"/>
      <c r="BA114" s="64"/>
      <c r="BB114" s="48"/>
      <c r="BC114" s="25">
        <f t="shared" si="16"/>
        <v>0</v>
      </c>
      <c r="BD114" s="40">
        <f t="shared" si="17"/>
        <v>0</v>
      </c>
      <c r="BE114" s="27" t="s">
        <v>57</v>
      </c>
      <c r="BF114" s="54"/>
      <c r="BG114" s="48"/>
      <c r="BH114" s="28">
        <f t="shared" si="18"/>
        <v>0</v>
      </c>
      <c r="BI114" s="29">
        <f t="shared" si="19"/>
        <v>0</v>
      </c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17"/>
      <c r="DD114" s="30">
        <f t="shared" si="374"/>
        <v>0</v>
      </c>
      <c r="DE114" s="31">
        <f t="shared" si="375"/>
        <v>0</v>
      </c>
      <c r="DF114" s="31">
        <f t="shared" si="376"/>
        <v>0</v>
      </c>
      <c r="DG114" s="31">
        <f t="shared" si="377"/>
        <v>0</v>
      </c>
      <c r="DH114" s="31">
        <f t="shared" si="378"/>
        <v>0</v>
      </c>
      <c r="DI114" s="31">
        <f t="shared" si="379"/>
        <v>0</v>
      </c>
      <c r="DJ114" s="31">
        <f t="shared" si="380"/>
        <v>0</v>
      </c>
      <c r="DK114" s="31">
        <f t="shared" si="381"/>
        <v>0</v>
      </c>
      <c r="DL114" s="31">
        <f t="shared" si="382"/>
        <v>0</v>
      </c>
      <c r="DM114" s="31">
        <f t="shared" si="383"/>
        <v>0</v>
      </c>
      <c r="DN114" s="31">
        <f t="shared" si="384"/>
        <v>0</v>
      </c>
      <c r="DO114" s="31">
        <f t="shared" si="385"/>
        <v>0</v>
      </c>
      <c r="DP114" s="31">
        <f t="shared" si="386"/>
        <v>0</v>
      </c>
      <c r="DQ114" s="31">
        <f t="shared" si="387"/>
        <v>0</v>
      </c>
      <c r="DR114" s="31">
        <f t="shared" si="388"/>
        <v>0</v>
      </c>
      <c r="DS114" s="31">
        <f t="shared" si="389"/>
        <v>0</v>
      </c>
      <c r="DT114" s="31">
        <f t="shared" si="390"/>
        <v>0</v>
      </c>
      <c r="DU114" s="31">
        <f t="shared" si="391"/>
        <v>0</v>
      </c>
      <c r="DV114" s="31">
        <f t="shared" si="392"/>
        <v>0</v>
      </c>
      <c r="DW114" s="31">
        <f t="shared" si="393"/>
        <v>0</v>
      </c>
      <c r="DX114" s="31">
        <f t="shared" si="394"/>
        <v>0</v>
      </c>
      <c r="DY114" s="31">
        <f t="shared" si="395"/>
        <v>0</v>
      </c>
      <c r="DZ114" s="31">
        <f t="shared" si="396"/>
        <v>0</v>
      </c>
      <c r="EA114" s="31">
        <f t="shared" si="397"/>
        <v>0</v>
      </c>
      <c r="EB114" s="31">
        <f t="shared" si="398"/>
        <v>0</v>
      </c>
      <c r="EC114" s="31">
        <f t="shared" si="399"/>
        <v>0</v>
      </c>
      <c r="ED114" s="31">
        <f t="shared" si="400"/>
        <v>0</v>
      </c>
      <c r="EE114" s="31">
        <f t="shared" si="401"/>
        <v>0</v>
      </c>
      <c r="EF114" s="31">
        <f t="shared" si="402"/>
        <v>0</v>
      </c>
      <c r="EG114" s="31">
        <f t="shared" si="403"/>
        <v>0</v>
      </c>
      <c r="EH114" s="31">
        <f t="shared" si="404"/>
        <v>0</v>
      </c>
      <c r="EI114" s="31">
        <f t="shared" si="405"/>
        <v>0</v>
      </c>
      <c r="EJ114" s="31">
        <f t="shared" si="406"/>
        <v>0</v>
      </c>
      <c r="EK114" s="31">
        <f t="shared" si="407"/>
        <v>0</v>
      </c>
      <c r="EL114" s="31">
        <f t="shared" si="408"/>
        <v>0</v>
      </c>
      <c r="EM114" s="31">
        <f t="shared" si="409"/>
        <v>0</v>
      </c>
      <c r="EN114" s="31">
        <f t="shared" si="410"/>
        <v>0</v>
      </c>
      <c r="EO114" s="31">
        <f t="shared" si="411"/>
        <v>0</v>
      </c>
      <c r="EP114" s="31">
        <f t="shared" si="412"/>
        <v>0</v>
      </c>
      <c r="EQ114" s="31">
        <f t="shared" si="413"/>
        <v>0</v>
      </c>
      <c r="ER114" s="31">
        <f t="shared" si="414"/>
        <v>0</v>
      </c>
      <c r="ES114" s="109">
        <f t="shared" si="415"/>
        <v>0</v>
      </c>
      <c r="ET114" s="14"/>
      <c r="EU114" s="30">
        <f t="shared" si="416"/>
        <v>0</v>
      </c>
      <c r="EV114" s="31">
        <f t="shared" ca="1" si="417"/>
        <v>0</v>
      </c>
      <c r="EW114" s="31">
        <f t="shared" ca="1" si="418"/>
        <v>0</v>
      </c>
      <c r="EX114" s="31">
        <f t="shared" ca="1" si="419"/>
        <v>0</v>
      </c>
      <c r="EY114" s="31">
        <f t="shared" ca="1" si="420"/>
        <v>0</v>
      </c>
      <c r="EZ114" s="31">
        <f t="shared" ca="1" si="421"/>
        <v>0</v>
      </c>
      <c r="FA114" s="31">
        <f t="shared" ca="1" si="422"/>
        <v>0</v>
      </c>
      <c r="FB114" s="31">
        <f t="shared" ca="1" si="423"/>
        <v>0</v>
      </c>
      <c r="FC114" s="31">
        <f t="shared" ca="1" si="424"/>
        <v>0</v>
      </c>
      <c r="FD114" s="31">
        <f t="shared" ca="1" si="425"/>
        <v>0</v>
      </c>
      <c r="FE114" s="31">
        <f t="shared" ca="1" si="426"/>
        <v>0</v>
      </c>
      <c r="FF114" s="31">
        <f t="shared" ca="1" si="427"/>
        <v>0</v>
      </c>
      <c r="FG114" s="31">
        <f t="shared" ca="1" si="428"/>
        <v>0</v>
      </c>
      <c r="FH114" s="31">
        <f t="shared" ca="1" si="429"/>
        <v>0</v>
      </c>
      <c r="FI114" s="31">
        <f t="shared" ca="1" si="430"/>
        <v>0</v>
      </c>
      <c r="FJ114" s="31">
        <f t="shared" ca="1" si="431"/>
        <v>0</v>
      </c>
      <c r="FK114" s="31">
        <f t="shared" ca="1" si="432"/>
        <v>0</v>
      </c>
      <c r="FL114" s="31">
        <f t="shared" ca="1" si="433"/>
        <v>0</v>
      </c>
      <c r="FM114" s="31">
        <f t="shared" ca="1" si="434"/>
        <v>0</v>
      </c>
      <c r="FN114" s="31">
        <f t="shared" ca="1" si="435"/>
        <v>0</v>
      </c>
      <c r="FO114" s="31">
        <f t="shared" ca="1" si="436"/>
        <v>0</v>
      </c>
      <c r="FP114" s="31">
        <f t="shared" ca="1" si="437"/>
        <v>0</v>
      </c>
      <c r="FQ114" s="31">
        <f t="shared" ca="1" si="438"/>
        <v>0</v>
      </c>
      <c r="FR114" s="31">
        <f t="shared" ca="1" si="439"/>
        <v>0</v>
      </c>
      <c r="FS114" s="31">
        <f t="shared" ca="1" si="440"/>
        <v>0</v>
      </c>
      <c r="FT114" s="31">
        <f t="shared" ca="1" si="441"/>
        <v>0</v>
      </c>
      <c r="FU114" s="31">
        <f t="shared" ca="1" si="442"/>
        <v>0</v>
      </c>
      <c r="FV114" s="31">
        <f t="shared" ca="1" si="443"/>
        <v>0</v>
      </c>
      <c r="FW114" s="31">
        <f t="shared" ca="1" si="444"/>
        <v>0</v>
      </c>
      <c r="FX114" s="31">
        <f t="shared" ca="1" si="445"/>
        <v>0</v>
      </c>
      <c r="FY114" s="31">
        <f t="shared" ca="1" si="446"/>
        <v>0</v>
      </c>
      <c r="FZ114" s="31">
        <f t="shared" ca="1" si="447"/>
        <v>0</v>
      </c>
      <c r="GA114" s="31">
        <f t="shared" ca="1" si="448"/>
        <v>0</v>
      </c>
      <c r="GB114" s="31">
        <f t="shared" ca="1" si="449"/>
        <v>0</v>
      </c>
      <c r="GC114" s="31">
        <f t="shared" ca="1" si="450"/>
        <v>0</v>
      </c>
      <c r="GD114" s="31">
        <f t="shared" ca="1" si="451"/>
        <v>0</v>
      </c>
      <c r="GE114" s="31">
        <f t="shared" ca="1" si="452"/>
        <v>0</v>
      </c>
      <c r="GF114" s="31">
        <f t="shared" ca="1" si="453"/>
        <v>0</v>
      </c>
      <c r="GG114" s="31">
        <f t="shared" ca="1" si="454"/>
        <v>0</v>
      </c>
      <c r="GH114" s="31">
        <f t="shared" ca="1" si="455"/>
        <v>0</v>
      </c>
      <c r="GI114" s="31">
        <f t="shared" ca="1" si="456"/>
        <v>0</v>
      </c>
      <c r="GJ114" s="109">
        <f t="shared" ca="1" si="457"/>
        <v>0</v>
      </c>
      <c r="GK114" s="14"/>
      <c r="GL114" s="14"/>
      <c r="GM114" s="14"/>
      <c r="GN114" s="14"/>
      <c r="GO114" s="14"/>
      <c r="GP114" s="14"/>
      <c r="GQ114" s="14"/>
      <c r="GR114" s="14"/>
      <c r="GS114" s="14"/>
    </row>
    <row r="115" spans="1:201" ht="12.75" customHeight="1" x14ac:dyDescent="0.2">
      <c r="A115" s="161"/>
      <c r="B115" s="11"/>
      <c r="C115" s="115"/>
      <c r="D115" s="6"/>
      <c r="E115" s="278"/>
      <c r="F115" s="278"/>
      <c r="G115" s="116"/>
      <c r="H115" s="6"/>
      <c r="I115" s="6"/>
      <c r="J115" s="6"/>
      <c r="K115" s="261"/>
      <c r="L115" s="164"/>
      <c r="M115" s="164"/>
      <c r="N115" s="6"/>
      <c r="O115" s="6"/>
      <c r="P115" s="6"/>
      <c r="Q115" s="6"/>
      <c r="R115" s="6"/>
      <c r="S115" s="161"/>
      <c r="T115" s="6"/>
      <c r="U115" s="6"/>
      <c r="V115" s="6"/>
      <c r="W115" s="261"/>
      <c r="X115" s="6"/>
      <c r="Y115" s="261"/>
      <c r="Z115" s="214"/>
      <c r="AA115" s="6"/>
      <c r="AB115" s="214"/>
      <c r="AC115" s="238"/>
      <c r="AD115" s="238"/>
      <c r="AE115" s="161"/>
      <c r="AF115" s="6"/>
      <c r="AG115" s="6"/>
      <c r="AH115" s="6"/>
      <c r="AI115" s="261"/>
      <c r="AJ115" s="6"/>
      <c r="AK115" s="261"/>
      <c r="AL115" s="214"/>
      <c r="AM115" s="6"/>
      <c r="AN115" s="214"/>
      <c r="AO115" s="238"/>
      <c r="AP115" s="238"/>
      <c r="AQ115" s="17"/>
      <c r="AR115" s="235"/>
      <c r="AS115" s="221" t="s">
        <v>55</v>
      </c>
      <c r="AT115" s="54"/>
      <c r="AU115" s="254"/>
      <c r="AV115" s="259"/>
      <c r="AW115" s="38">
        <f t="shared" si="14"/>
        <v>0</v>
      </c>
      <c r="AX115" s="39">
        <f t="shared" si="15"/>
        <v>0</v>
      </c>
      <c r="AY115" s="224" t="s">
        <v>56</v>
      </c>
      <c r="AZ115" s="54"/>
      <c r="BA115" s="64"/>
      <c r="BB115" s="48"/>
      <c r="BC115" s="25">
        <f t="shared" si="16"/>
        <v>0</v>
      </c>
      <c r="BD115" s="40">
        <f t="shared" si="17"/>
        <v>0</v>
      </c>
      <c r="BE115" s="27" t="s">
        <v>57</v>
      </c>
      <c r="BF115" s="54"/>
      <c r="BG115" s="48"/>
      <c r="BH115" s="28">
        <f t="shared" si="18"/>
        <v>0</v>
      </c>
      <c r="BI115" s="29">
        <f t="shared" si="19"/>
        <v>0</v>
      </c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17"/>
      <c r="DD115" s="30">
        <f t="shared" si="374"/>
        <v>0</v>
      </c>
      <c r="DE115" s="31">
        <f t="shared" si="375"/>
        <v>0</v>
      </c>
      <c r="DF115" s="31">
        <f t="shared" si="376"/>
        <v>0</v>
      </c>
      <c r="DG115" s="31">
        <f t="shared" si="377"/>
        <v>0</v>
      </c>
      <c r="DH115" s="31">
        <f t="shared" si="378"/>
        <v>0</v>
      </c>
      <c r="DI115" s="31">
        <f t="shared" si="379"/>
        <v>0</v>
      </c>
      <c r="DJ115" s="31">
        <f t="shared" si="380"/>
        <v>0</v>
      </c>
      <c r="DK115" s="31">
        <f t="shared" si="381"/>
        <v>0</v>
      </c>
      <c r="DL115" s="31">
        <f t="shared" si="382"/>
        <v>0</v>
      </c>
      <c r="DM115" s="31">
        <f t="shared" si="383"/>
        <v>0</v>
      </c>
      <c r="DN115" s="31">
        <f t="shared" si="384"/>
        <v>0</v>
      </c>
      <c r="DO115" s="31">
        <f t="shared" si="385"/>
        <v>0</v>
      </c>
      <c r="DP115" s="31">
        <f t="shared" si="386"/>
        <v>0</v>
      </c>
      <c r="DQ115" s="31">
        <f t="shared" si="387"/>
        <v>0</v>
      </c>
      <c r="DR115" s="31">
        <f t="shared" si="388"/>
        <v>0</v>
      </c>
      <c r="DS115" s="31">
        <f t="shared" si="389"/>
        <v>0</v>
      </c>
      <c r="DT115" s="31">
        <f t="shared" si="390"/>
        <v>0</v>
      </c>
      <c r="DU115" s="31">
        <f t="shared" si="391"/>
        <v>0</v>
      </c>
      <c r="DV115" s="31">
        <f t="shared" si="392"/>
        <v>0</v>
      </c>
      <c r="DW115" s="31">
        <f t="shared" si="393"/>
        <v>0</v>
      </c>
      <c r="DX115" s="31">
        <f t="shared" si="394"/>
        <v>0</v>
      </c>
      <c r="DY115" s="31">
        <f t="shared" si="395"/>
        <v>0</v>
      </c>
      <c r="DZ115" s="31">
        <f t="shared" si="396"/>
        <v>0</v>
      </c>
      <c r="EA115" s="31">
        <f t="shared" si="397"/>
        <v>0</v>
      </c>
      <c r="EB115" s="31">
        <f t="shared" si="398"/>
        <v>0</v>
      </c>
      <c r="EC115" s="31">
        <f t="shared" si="399"/>
        <v>0</v>
      </c>
      <c r="ED115" s="31">
        <f t="shared" si="400"/>
        <v>0</v>
      </c>
      <c r="EE115" s="31">
        <f t="shared" si="401"/>
        <v>0</v>
      </c>
      <c r="EF115" s="31">
        <f t="shared" si="402"/>
        <v>0</v>
      </c>
      <c r="EG115" s="31">
        <f t="shared" si="403"/>
        <v>0</v>
      </c>
      <c r="EH115" s="31">
        <f t="shared" si="404"/>
        <v>0</v>
      </c>
      <c r="EI115" s="31">
        <f t="shared" si="405"/>
        <v>0</v>
      </c>
      <c r="EJ115" s="31">
        <f t="shared" si="406"/>
        <v>0</v>
      </c>
      <c r="EK115" s="31">
        <f t="shared" si="407"/>
        <v>0</v>
      </c>
      <c r="EL115" s="31">
        <f t="shared" si="408"/>
        <v>0</v>
      </c>
      <c r="EM115" s="31">
        <f t="shared" si="409"/>
        <v>0</v>
      </c>
      <c r="EN115" s="31">
        <f t="shared" si="410"/>
        <v>0</v>
      </c>
      <c r="EO115" s="31">
        <f t="shared" si="411"/>
        <v>0</v>
      </c>
      <c r="EP115" s="31">
        <f t="shared" si="412"/>
        <v>0</v>
      </c>
      <c r="EQ115" s="31">
        <f t="shared" si="413"/>
        <v>0</v>
      </c>
      <c r="ER115" s="31">
        <f t="shared" si="414"/>
        <v>0</v>
      </c>
      <c r="ES115" s="109">
        <f t="shared" si="415"/>
        <v>0</v>
      </c>
      <c r="ET115" s="14"/>
      <c r="EU115" s="30">
        <f t="shared" si="416"/>
        <v>0</v>
      </c>
      <c r="EV115" s="31">
        <f t="shared" ca="1" si="417"/>
        <v>0</v>
      </c>
      <c r="EW115" s="31">
        <f t="shared" ca="1" si="418"/>
        <v>0</v>
      </c>
      <c r="EX115" s="31">
        <f t="shared" ca="1" si="419"/>
        <v>0</v>
      </c>
      <c r="EY115" s="31">
        <f t="shared" ca="1" si="420"/>
        <v>0</v>
      </c>
      <c r="EZ115" s="31">
        <f t="shared" ca="1" si="421"/>
        <v>0</v>
      </c>
      <c r="FA115" s="31">
        <f t="shared" ca="1" si="422"/>
        <v>0</v>
      </c>
      <c r="FB115" s="31">
        <f t="shared" ca="1" si="423"/>
        <v>0</v>
      </c>
      <c r="FC115" s="31">
        <f t="shared" ca="1" si="424"/>
        <v>0</v>
      </c>
      <c r="FD115" s="31">
        <f t="shared" ca="1" si="425"/>
        <v>0</v>
      </c>
      <c r="FE115" s="31">
        <f t="shared" ca="1" si="426"/>
        <v>0</v>
      </c>
      <c r="FF115" s="31">
        <f t="shared" ca="1" si="427"/>
        <v>0</v>
      </c>
      <c r="FG115" s="31">
        <f t="shared" ca="1" si="428"/>
        <v>0</v>
      </c>
      <c r="FH115" s="31">
        <f t="shared" ca="1" si="429"/>
        <v>0</v>
      </c>
      <c r="FI115" s="31">
        <f t="shared" ca="1" si="430"/>
        <v>0</v>
      </c>
      <c r="FJ115" s="31">
        <f t="shared" ca="1" si="431"/>
        <v>0</v>
      </c>
      <c r="FK115" s="31">
        <f t="shared" ca="1" si="432"/>
        <v>0</v>
      </c>
      <c r="FL115" s="31">
        <f t="shared" ca="1" si="433"/>
        <v>0</v>
      </c>
      <c r="FM115" s="31">
        <f t="shared" ca="1" si="434"/>
        <v>0</v>
      </c>
      <c r="FN115" s="31">
        <f t="shared" ca="1" si="435"/>
        <v>0</v>
      </c>
      <c r="FO115" s="31">
        <f t="shared" ca="1" si="436"/>
        <v>0</v>
      </c>
      <c r="FP115" s="31">
        <f t="shared" ca="1" si="437"/>
        <v>0</v>
      </c>
      <c r="FQ115" s="31">
        <f t="shared" ca="1" si="438"/>
        <v>0</v>
      </c>
      <c r="FR115" s="31">
        <f t="shared" ca="1" si="439"/>
        <v>0</v>
      </c>
      <c r="FS115" s="31">
        <f t="shared" ca="1" si="440"/>
        <v>0</v>
      </c>
      <c r="FT115" s="31">
        <f t="shared" ca="1" si="441"/>
        <v>0</v>
      </c>
      <c r="FU115" s="31">
        <f t="shared" ca="1" si="442"/>
        <v>0</v>
      </c>
      <c r="FV115" s="31">
        <f t="shared" ca="1" si="443"/>
        <v>0</v>
      </c>
      <c r="FW115" s="31">
        <f t="shared" ca="1" si="444"/>
        <v>0</v>
      </c>
      <c r="FX115" s="31">
        <f t="shared" ca="1" si="445"/>
        <v>0</v>
      </c>
      <c r="FY115" s="31">
        <f t="shared" ca="1" si="446"/>
        <v>0</v>
      </c>
      <c r="FZ115" s="31">
        <f t="shared" ca="1" si="447"/>
        <v>0</v>
      </c>
      <c r="GA115" s="31">
        <f t="shared" ca="1" si="448"/>
        <v>0</v>
      </c>
      <c r="GB115" s="31">
        <f t="shared" ca="1" si="449"/>
        <v>0</v>
      </c>
      <c r="GC115" s="31">
        <f t="shared" ca="1" si="450"/>
        <v>0</v>
      </c>
      <c r="GD115" s="31">
        <f t="shared" ca="1" si="451"/>
        <v>0</v>
      </c>
      <c r="GE115" s="31">
        <f t="shared" ca="1" si="452"/>
        <v>0</v>
      </c>
      <c r="GF115" s="31">
        <f t="shared" ca="1" si="453"/>
        <v>0</v>
      </c>
      <c r="GG115" s="31">
        <f t="shared" ca="1" si="454"/>
        <v>0</v>
      </c>
      <c r="GH115" s="31">
        <f t="shared" ca="1" si="455"/>
        <v>0</v>
      </c>
      <c r="GI115" s="31">
        <f t="shared" ca="1" si="456"/>
        <v>0</v>
      </c>
      <c r="GJ115" s="109">
        <f t="shared" ca="1" si="457"/>
        <v>0</v>
      </c>
      <c r="GK115" s="14"/>
      <c r="GL115" s="14"/>
      <c r="GM115" s="14"/>
      <c r="GN115" s="14"/>
      <c r="GO115" s="14"/>
      <c r="GP115" s="14"/>
      <c r="GQ115" s="14"/>
      <c r="GR115" s="14"/>
      <c r="GS115" s="14"/>
    </row>
    <row r="116" spans="1:201" ht="12.75" customHeight="1" x14ac:dyDescent="0.2">
      <c r="A116" s="161"/>
      <c r="B116" s="11"/>
      <c r="C116" s="115"/>
      <c r="D116" s="6"/>
      <c r="E116" s="278"/>
      <c r="F116" s="278"/>
      <c r="G116" s="116"/>
      <c r="H116" s="6"/>
      <c r="I116" s="6"/>
      <c r="J116" s="6"/>
      <c r="K116" s="261"/>
      <c r="L116" s="164"/>
      <c r="M116" s="164"/>
      <c r="N116" s="6"/>
      <c r="O116" s="6"/>
      <c r="P116" s="6"/>
      <c r="Q116" s="6"/>
      <c r="R116" s="6"/>
      <c r="S116" s="161"/>
      <c r="T116" s="6"/>
      <c r="U116" s="6"/>
      <c r="V116" s="6"/>
      <c r="W116" s="261"/>
      <c r="X116" s="6"/>
      <c r="Y116" s="261"/>
      <c r="Z116" s="214"/>
      <c r="AA116" s="6"/>
      <c r="AB116" s="214"/>
      <c r="AC116" s="238"/>
      <c r="AD116" s="238"/>
      <c r="AE116" s="161"/>
      <c r="AF116" s="6"/>
      <c r="AG116" s="6"/>
      <c r="AH116" s="6"/>
      <c r="AI116" s="261"/>
      <c r="AJ116" s="6"/>
      <c r="AK116" s="261"/>
      <c r="AL116" s="214"/>
      <c r="AM116" s="6"/>
      <c r="AN116" s="214"/>
      <c r="AO116" s="238"/>
      <c r="AP116" s="238"/>
      <c r="AQ116" s="17"/>
      <c r="AR116" s="235"/>
      <c r="AS116" s="221" t="s">
        <v>55</v>
      </c>
      <c r="AT116" s="54"/>
      <c r="AU116" s="254"/>
      <c r="AV116" s="259"/>
      <c r="AW116" s="38">
        <f t="shared" si="14"/>
        <v>0</v>
      </c>
      <c r="AX116" s="39">
        <f t="shared" si="15"/>
        <v>0</v>
      </c>
      <c r="AY116" s="224" t="s">
        <v>56</v>
      </c>
      <c r="AZ116" s="54"/>
      <c r="BA116" s="64"/>
      <c r="BB116" s="48"/>
      <c r="BC116" s="25">
        <f t="shared" si="16"/>
        <v>0</v>
      </c>
      <c r="BD116" s="40">
        <f t="shared" si="17"/>
        <v>0</v>
      </c>
      <c r="BE116" s="27" t="s">
        <v>57</v>
      </c>
      <c r="BF116" s="54"/>
      <c r="BG116" s="48"/>
      <c r="BH116" s="28">
        <f t="shared" si="18"/>
        <v>0</v>
      </c>
      <c r="BI116" s="29">
        <f t="shared" si="19"/>
        <v>0</v>
      </c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17"/>
      <c r="DD116" s="30">
        <f t="shared" si="374"/>
        <v>0</v>
      </c>
      <c r="DE116" s="31">
        <f t="shared" si="375"/>
        <v>0</v>
      </c>
      <c r="DF116" s="31">
        <f t="shared" si="376"/>
        <v>0</v>
      </c>
      <c r="DG116" s="31">
        <f t="shared" si="377"/>
        <v>0</v>
      </c>
      <c r="DH116" s="31">
        <f t="shared" si="378"/>
        <v>0</v>
      </c>
      <c r="DI116" s="31">
        <f t="shared" si="379"/>
        <v>0</v>
      </c>
      <c r="DJ116" s="31">
        <f t="shared" si="380"/>
        <v>0</v>
      </c>
      <c r="DK116" s="31">
        <f t="shared" si="381"/>
        <v>0</v>
      </c>
      <c r="DL116" s="31">
        <f t="shared" si="382"/>
        <v>0</v>
      </c>
      <c r="DM116" s="31">
        <f t="shared" si="383"/>
        <v>0</v>
      </c>
      <c r="DN116" s="31">
        <f t="shared" si="384"/>
        <v>0</v>
      </c>
      <c r="DO116" s="31">
        <f t="shared" si="385"/>
        <v>0</v>
      </c>
      <c r="DP116" s="31">
        <f t="shared" si="386"/>
        <v>0</v>
      </c>
      <c r="DQ116" s="31">
        <f t="shared" si="387"/>
        <v>0</v>
      </c>
      <c r="DR116" s="31">
        <f t="shared" si="388"/>
        <v>0</v>
      </c>
      <c r="DS116" s="31">
        <f t="shared" si="389"/>
        <v>0</v>
      </c>
      <c r="DT116" s="31">
        <f t="shared" si="390"/>
        <v>0</v>
      </c>
      <c r="DU116" s="31">
        <f t="shared" si="391"/>
        <v>0</v>
      </c>
      <c r="DV116" s="31">
        <f t="shared" si="392"/>
        <v>0</v>
      </c>
      <c r="DW116" s="31">
        <f t="shared" si="393"/>
        <v>0</v>
      </c>
      <c r="DX116" s="31">
        <f t="shared" si="394"/>
        <v>0</v>
      </c>
      <c r="DY116" s="31">
        <f t="shared" si="395"/>
        <v>0</v>
      </c>
      <c r="DZ116" s="31">
        <f t="shared" si="396"/>
        <v>0</v>
      </c>
      <c r="EA116" s="31">
        <f t="shared" si="397"/>
        <v>0</v>
      </c>
      <c r="EB116" s="31">
        <f t="shared" si="398"/>
        <v>0</v>
      </c>
      <c r="EC116" s="31">
        <f t="shared" si="399"/>
        <v>0</v>
      </c>
      <c r="ED116" s="31">
        <f t="shared" si="400"/>
        <v>0</v>
      </c>
      <c r="EE116" s="31">
        <f t="shared" si="401"/>
        <v>0</v>
      </c>
      <c r="EF116" s="31">
        <f t="shared" si="402"/>
        <v>0</v>
      </c>
      <c r="EG116" s="31">
        <f t="shared" si="403"/>
        <v>0</v>
      </c>
      <c r="EH116" s="31">
        <f t="shared" si="404"/>
        <v>0</v>
      </c>
      <c r="EI116" s="31">
        <f t="shared" si="405"/>
        <v>0</v>
      </c>
      <c r="EJ116" s="31">
        <f t="shared" si="406"/>
        <v>0</v>
      </c>
      <c r="EK116" s="31">
        <f t="shared" si="407"/>
        <v>0</v>
      </c>
      <c r="EL116" s="31">
        <f t="shared" si="408"/>
        <v>0</v>
      </c>
      <c r="EM116" s="31">
        <f t="shared" si="409"/>
        <v>0</v>
      </c>
      <c r="EN116" s="31">
        <f t="shared" si="410"/>
        <v>0</v>
      </c>
      <c r="EO116" s="31">
        <f t="shared" si="411"/>
        <v>0</v>
      </c>
      <c r="EP116" s="31">
        <f t="shared" si="412"/>
        <v>0</v>
      </c>
      <c r="EQ116" s="31">
        <f t="shared" si="413"/>
        <v>0</v>
      </c>
      <c r="ER116" s="31">
        <f t="shared" si="414"/>
        <v>0</v>
      </c>
      <c r="ES116" s="109">
        <f t="shared" si="415"/>
        <v>0</v>
      </c>
      <c r="ET116" s="14"/>
      <c r="EU116" s="30">
        <f t="shared" si="416"/>
        <v>0</v>
      </c>
      <c r="EV116" s="31">
        <f t="shared" ca="1" si="417"/>
        <v>0</v>
      </c>
      <c r="EW116" s="31">
        <f t="shared" ca="1" si="418"/>
        <v>0</v>
      </c>
      <c r="EX116" s="31">
        <f t="shared" ca="1" si="419"/>
        <v>0</v>
      </c>
      <c r="EY116" s="31">
        <f t="shared" ca="1" si="420"/>
        <v>0</v>
      </c>
      <c r="EZ116" s="31">
        <f t="shared" ca="1" si="421"/>
        <v>0</v>
      </c>
      <c r="FA116" s="31">
        <f t="shared" ca="1" si="422"/>
        <v>0</v>
      </c>
      <c r="FB116" s="31">
        <f t="shared" ca="1" si="423"/>
        <v>0</v>
      </c>
      <c r="FC116" s="31">
        <f t="shared" ca="1" si="424"/>
        <v>0</v>
      </c>
      <c r="FD116" s="31">
        <f t="shared" ca="1" si="425"/>
        <v>0</v>
      </c>
      <c r="FE116" s="31">
        <f t="shared" ca="1" si="426"/>
        <v>0</v>
      </c>
      <c r="FF116" s="31">
        <f t="shared" ca="1" si="427"/>
        <v>0</v>
      </c>
      <c r="FG116" s="31">
        <f t="shared" ca="1" si="428"/>
        <v>0</v>
      </c>
      <c r="FH116" s="31">
        <f t="shared" ca="1" si="429"/>
        <v>0</v>
      </c>
      <c r="FI116" s="31">
        <f t="shared" ca="1" si="430"/>
        <v>0</v>
      </c>
      <c r="FJ116" s="31">
        <f t="shared" ca="1" si="431"/>
        <v>0</v>
      </c>
      <c r="FK116" s="31">
        <f t="shared" ca="1" si="432"/>
        <v>0</v>
      </c>
      <c r="FL116" s="31">
        <f t="shared" ca="1" si="433"/>
        <v>0</v>
      </c>
      <c r="FM116" s="31">
        <f t="shared" ca="1" si="434"/>
        <v>0</v>
      </c>
      <c r="FN116" s="31">
        <f t="shared" ca="1" si="435"/>
        <v>0</v>
      </c>
      <c r="FO116" s="31">
        <f t="shared" ca="1" si="436"/>
        <v>0</v>
      </c>
      <c r="FP116" s="31">
        <f t="shared" ca="1" si="437"/>
        <v>0</v>
      </c>
      <c r="FQ116" s="31">
        <f t="shared" ca="1" si="438"/>
        <v>0</v>
      </c>
      <c r="FR116" s="31">
        <f t="shared" ca="1" si="439"/>
        <v>0</v>
      </c>
      <c r="FS116" s="31">
        <f t="shared" ca="1" si="440"/>
        <v>0</v>
      </c>
      <c r="FT116" s="31">
        <f t="shared" ca="1" si="441"/>
        <v>0</v>
      </c>
      <c r="FU116" s="31">
        <f t="shared" ca="1" si="442"/>
        <v>0</v>
      </c>
      <c r="FV116" s="31">
        <f t="shared" ca="1" si="443"/>
        <v>0</v>
      </c>
      <c r="FW116" s="31">
        <f t="shared" ca="1" si="444"/>
        <v>0</v>
      </c>
      <c r="FX116" s="31">
        <f t="shared" ca="1" si="445"/>
        <v>0</v>
      </c>
      <c r="FY116" s="31">
        <f t="shared" ca="1" si="446"/>
        <v>0</v>
      </c>
      <c r="FZ116" s="31">
        <f t="shared" ca="1" si="447"/>
        <v>0</v>
      </c>
      <c r="GA116" s="31">
        <f t="shared" ca="1" si="448"/>
        <v>0</v>
      </c>
      <c r="GB116" s="31">
        <f t="shared" ca="1" si="449"/>
        <v>0</v>
      </c>
      <c r="GC116" s="31">
        <f t="shared" ca="1" si="450"/>
        <v>0</v>
      </c>
      <c r="GD116" s="31">
        <f t="shared" ca="1" si="451"/>
        <v>0</v>
      </c>
      <c r="GE116" s="31">
        <f t="shared" ca="1" si="452"/>
        <v>0</v>
      </c>
      <c r="GF116" s="31">
        <f t="shared" ca="1" si="453"/>
        <v>0</v>
      </c>
      <c r="GG116" s="31">
        <f t="shared" ca="1" si="454"/>
        <v>0</v>
      </c>
      <c r="GH116" s="31">
        <f t="shared" ca="1" si="455"/>
        <v>0</v>
      </c>
      <c r="GI116" s="31">
        <f t="shared" ca="1" si="456"/>
        <v>0</v>
      </c>
      <c r="GJ116" s="109">
        <f t="shared" ca="1" si="457"/>
        <v>0</v>
      </c>
      <c r="GK116" s="14"/>
      <c r="GL116" s="14"/>
      <c r="GM116" s="14"/>
      <c r="GN116" s="14"/>
      <c r="GO116" s="14"/>
      <c r="GP116" s="14"/>
      <c r="GQ116" s="14"/>
      <c r="GR116" s="14"/>
      <c r="GS116" s="14"/>
    </row>
    <row r="117" spans="1:201" ht="12.75" customHeight="1" x14ac:dyDescent="0.2">
      <c r="A117" s="161"/>
      <c r="B117" s="11"/>
      <c r="C117" s="115"/>
      <c r="D117" s="6"/>
      <c r="E117" s="278"/>
      <c r="F117" s="278"/>
      <c r="G117" s="116"/>
      <c r="H117" s="6"/>
      <c r="I117" s="6"/>
      <c r="J117" s="6"/>
      <c r="K117" s="261"/>
      <c r="L117" s="164"/>
      <c r="M117" s="164"/>
      <c r="N117" s="6"/>
      <c r="O117" s="6"/>
      <c r="P117" s="6"/>
      <c r="Q117" s="6"/>
      <c r="R117" s="6"/>
      <c r="S117" s="161"/>
      <c r="T117" s="6"/>
      <c r="U117" s="6"/>
      <c r="V117" s="6"/>
      <c r="W117" s="261"/>
      <c r="X117" s="6"/>
      <c r="Y117" s="261"/>
      <c r="Z117" s="214"/>
      <c r="AA117" s="6"/>
      <c r="AB117" s="214"/>
      <c r="AC117" s="238"/>
      <c r="AD117" s="238"/>
      <c r="AE117" s="161"/>
      <c r="AF117" s="6"/>
      <c r="AG117" s="6"/>
      <c r="AH117" s="6"/>
      <c r="AI117" s="261"/>
      <c r="AJ117" s="6"/>
      <c r="AK117" s="261"/>
      <c r="AL117" s="214"/>
      <c r="AM117" s="6"/>
      <c r="AN117" s="214"/>
      <c r="AO117" s="238"/>
      <c r="AP117" s="238"/>
      <c r="AQ117" s="17"/>
      <c r="AR117" s="235"/>
      <c r="AS117" s="221" t="s">
        <v>55</v>
      </c>
      <c r="AT117" s="54"/>
      <c r="AU117" s="254"/>
      <c r="AV117" s="259"/>
      <c r="AW117" s="38">
        <f t="shared" si="14"/>
        <v>0</v>
      </c>
      <c r="AX117" s="39">
        <f t="shared" si="15"/>
        <v>0</v>
      </c>
      <c r="AY117" s="224" t="s">
        <v>56</v>
      </c>
      <c r="AZ117" s="54"/>
      <c r="BA117" s="64"/>
      <c r="BB117" s="48"/>
      <c r="BC117" s="25">
        <f t="shared" si="16"/>
        <v>0</v>
      </c>
      <c r="BD117" s="40">
        <f t="shared" si="17"/>
        <v>0</v>
      </c>
      <c r="BE117" s="27" t="s">
        <v>57</v>
      </c>
      <c r="BF117" s="54"/>
      <c r="BG117" s="48"/>
      <c r="BH117" s="28">
        <f t="shared" si="18"/>
        <v>0</v>
      </c>
      <c r="BI117" s="29">
        <f t="shared" si="19"/>
        <v>0</v>
      </c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17"/>
      <c r="DD117" s="30">
        <f t="shared" si="374"/>
        <v>0</v>
      </c>
      <c r="DE117" s="31">
        <f t="shared" si="375"/>
        <v>0</v>
      </c>
      <c r="DF117" s="31">
        <f t="shared" si="376"/>
        <v>0</v>
      </c>
      <c r="DG117" s="31">
        <f t="shared" si="377"/>
        <v>0</v>
      </c>
      <c r="DH117" s="31">
        <f t="shared" si="378"/>
        <v>0</v>
      </c>
      <c r="DI117" s="31">
        <f t="shared" si="379"/>
        <v>0</v>
      </c>
      <c r="DJ117" s="31">
        <f t="shared" si="380"/>
        <v>0</v>
      </c>
      <c r="DK117" s="31">
        <f t="shared" si="381"/>
        <v>0</v>
      </c>
      <c r="DL117" s="31">
        <f t="shared" si="382"/>
        <v>0</v>
      </c>
      <c r="DM117" s="31">
        <f t="shared" si="383"/>
        <v>0</v>
      </c>
      <c r="DN117" s="31">
        <f t="shared" si="384"/>
        <v>0</v>
      </c>
      <c r="DO117" s="31">
        <f t="shared" si="385"/>
        <v>0</v>
      </c>
      <c r="DP117" s="31">
        <f t="shared" si="386"/>
        <v>0</v>
      </c>
      <c r="DQ117" s="31">
        <f t="shared" si="387"/>
        <v>0</v>
      </c>
      <c r="DR117" s="31">
        <f t="shared" si="388"/>
        <v>0</v>
      </c>
      <c r="DS117" s="31">
        <f t="shared" si="389"/>
        <v>0</v>
      </c>
      <c r="DT117" s="31">
        <f t="shared" si="390"/>
        <v>0</v>
      </c>
      <c r="DU117" s="31">
        <f t="shared" si="391"/>
        <v>0</v>
      </c>
      <c r="DV117" s="31">
        <f t="shared" si="392"/>
        <v>0</v>
      </c>
      <c r="DW117" s="31">
        <f t="shared" si="393"/>
        <v>0</v>
      </c>
      <c r="DX117" s="31">
        <f t="shared" si="394"/>
        <v>0</v>
      </c>
      <c r="DY117" s="31">
        <f t="shared" si="395"/>
        <v>0</v>
      </c>
      <c r="DZ117" s="31">
        <f t="shared" si="396"/>
        <v>0</v>
      </c>
      <c r="EA117" s="31">
        <f t="shared" si="397"/>
        <v>0</v>
      </c>
      <c r="EB117" s="31">
        <f t="shared" si="398"/>
        <v>0</v>
      </c>
      <c r="EC117" s="31">
        <f t="shared" si="399"/>
        <v>0</v>
      </c>
      <c r="ED117" s="31">
        <f t="shared" si="400"/>
        <v>0</v>
      </c>
      <c r="EE117" s="31">
        <f t="shared" si="401"/>
        <v>0</v>
      </c>
      <c r="EF117" s="31">
        <f t="shared" si="402"/>
        <v>0</v>
      </c>
      <c r="EG117" s="31">
        <f t="shared" si="403"/>
        <v>0</v>
      </c>
      <c r="EH117" s="31">
        <f t="shared" si="404"/>
        <v>0</v>
      </c>
      <c r="EI117" s="31">
        <f t="shared" si="405"/>
        <v>0</v>
      </c>
      <c r="EJ117" s="31">
        <f t="shared" si="406"/>
        <v>0</v>
      </c>
      <c r="EK117" s="31">
        <f t="shared" si="407"/>
        <v>0</v>
      </c>
      <c r="EL117" s="31">
        <f t="shared" si="408"/>
        <v>0</v>
      </c>
      <c r="EM117" s="31">
        <f t="shared" si="409"/>
        <v>0</v>
      </c>
      <c r="EN117" s="31">
        <f t="shared" si="410"/>
        <v>0</v>
      </c>
      <c r="EO117" s="31">
        <f t="shared" si="411"/>
        <v>0</v>
      </c>
      <c r="EP117" s="31">
        <f t="shared" si="412"/>
        <v>0</v>
      </c>
      <c r="EQ117" s="31">
        <f t="shared" si="413"/>
        <v>0</v>
      </c>
      <c r="ER117" s="31">
        <f t="shared" si="414"/>
        <v>0</v>
      </c>
      <c r="ES117" s="109">
        <f t="shared" si="415"/>
        <v>0</v>
      </c>
      <c r="ET117" s="14"/>
      <c r="EU117" s="30">
        <f t="shared" si="416"/>
        <v>0</v>
      </c>
      <c r="EV117" s="31">
        <f t="shared" ca="1" si="417"/>
        <v>0</v>
      </c>
      <c r="EW117" s="31">
        <f t="shared" ca="1" si="418"/>
        <v>0</v>
      </c>
      <c r="EX117" s="31">
        <f t="shared" ca="1" si="419"/>
        <v>0</v>
      </c>
      <c r="EY117" s="31">
        <f t="shared" ca="1" si="420"/>
        <v>0</v>
      </c>
      <c r="EZ117" s="31">
        <f t="shared" ca="1" si="421"/>
        <v>0</v>
      </c>
      <c r="FA117" s="31">
        <f t="shared" ca="1" si="422"/>
        <v>0</v>
      </c>
      <c r="FB117" s="31">
        <f t="shared" ca="1" si="423"/>
        <v>0</v>
      </c>
      <c r="FC117" s="31">
        <f t="shared" ca="1" si="424"/>
        <v>0</v>
      </c>
      <c r="FD117" s="31">
        <f t="shared" ca="1" si="425"/>
        <v>0</v>
      </c>
      <c r="FE117" s="31">
        <f t="shared" ca="1" si="426"/>
        <v>0</v>
      </c>
      <c r="FF117" s="31">
        <f t="shared" ca="1" si="427"/>
        <v>0</v>
      </c>
      <c r="FG117" s="31">
        <f t="shared" ca="1" si="428"/>
        <v>0</v>
      </c>
      <c r="FH117" s="31">
        <f t="shared" ca="1" si="429"/>
        <v>0</v>
      </c>
      <c r="FI117" s="31">
        <f t="shared" ca="1" si="430"/>
        <v>0</v>
      </c>
      <c r="FJ117" s="31">
        <f t="shared" ca="1" si="431"/>
        <v>0</v>
      </c>
      <c r="FK117" s="31">
        <f t="shared" ca="1" si="432"/>
        <v>0</v>
      </c>
      <c r="FL117" s="31">
        <f t="shared" ca="1" si="433"/>
        <v>0</v>
      </c>
      <c r="FM117" s="31">
        <f t="shared" ca="1" si="434"/>
        <v>0</v>
      </c>
      <c r="FN117" s="31">
        <f t="shared" ca="1" si="435"/>
        <v>0</v>
      </c>
      <c r="FO117" s="31">
        <f t="shared" ca="1" si="436"/>
        <v>0</v>
      </c>
      <c r="FP117" s="31">
        <f t="shared" ca="1" si="437"/>
        <v>0</v>
      </c>
      <c r="FQ117" s="31">
        <f t="shared" ca="1" si="438"/>
        <v>0</v>
      </c>
      <c r="FR117" s="31">
        <f t="shared" ca="1" si="439"/>
        <v>0</v>
      </c>
      <c r="FS117" s="31">
        <f t="shared" ca="1" si="440"/>
        <v>0</v>
      </c>
      <c r="FT117" s="31">
        <f t="shared" ca="1" si="441"/>
        <v>0</v>
      </c>
      <c r="FU117" s="31">
        <f t="shared" ca="1" si="442"/>
        <v>0</v>
      </c>
      <c r="FV117" s="31">
        <f t="shared" ca="1" si="443"/>
        <v>0</v>
      </c>
      <c r="FW117" s="31">
        <f t="shared" ca="1" si="444"/>
        <v>0</v>
      </c>
      <c r="FX117" s="31">
        <f t="shared" ca="1" si="445"/>
        <v>0</v>
      </c>
      <c r="FY117" s="31">
        <f t="shared" ca="1" si="446"/>
        <v>0</v>
      </c>
      <c r="FZ117" s="31">
        <f t="shared" ca="1" si="447"/>
        <v>0</v>
      </c>
      <c r="GA117" s="31">
        <f t="shared" ca="1" si="448"/>
        <v>0</v>
      </c>
      <c r="GB117" s="31">
        <f t="shared" ca="1" si="449"/>
        <v>0</v>
      </c>
      <c r="GC117" s="31">
        <f t="shared" ca="1" si="450"/>
        <v>0</v>
      </c>
      <c r="GD117" s="31">
        <f t="shared" ca="1" si="451"/>
        <v>0</v>
      </c>
      <c r="GE117" s="31">
        <f t="shared" ca="1" si="452"/>
        <v>0</v>
      </c>
      <c r="GF117" s="31">
        <f t="shared" ca="1" si="453"/>
        <v>0</v>
      </c>
      <c r="GG117" s="31">
        <f t="shared" ca="1" si="454"/>
        <v>0</v>
      </c>
      <c r="GH117" s="31">
        <f t="shared" ca="1" si="455"/>
        <v>0</v>
      </c>
      <c r="GI117" s="31">
        <f t="shared" ca="1" si="456"/>
        <v>0</v>
      </c>
      <c r="GJ117" s="109">
        <f t="shared" ca="1" si="457"/>
        <v>0</v>
      </c>
      <c r="GK117" s="14"/>
      <c r="GL117" s="14"/>
      <c r="GM117" s="14"/>
      <c r="GN117" s="14"/>
      <c r="GO117" s="14"/>
      <c r="GP117" s="14"/>
      <c r="GQ117" s="14"/>
      <c r="GR117" s="14"/>
      <c r="GS117" s="14"/>
    </row>
    <row r="118" spans="1:201" ht="12.75" customHeight="1" x14ac:dyDescent="0.2">
      <c r="A118" s="161"/>
      <c r="B118" s="11"/>
      <c r="C118" s="115"/>
      <c r="D118" s="6"/>
      <c r="E118" s="278"/>
      <c r="F118" s="278"/>
      <c r="G118" s="116"/>
      <c r="H118" s="6"/>
      <c r="I118" s="6"/>
      <c r="J118" s="6"/>
      <c r="K118" s="261"/>
      <c r="L118" s="164"/>
      <c r="M118" s="164"/>
      <c r="N118" s="6"/>
      <c r="O118" s="6"/>
      <c r="P118" s="6"/>
      <c r="Q118" s="6"/>
      <c r="R118" s="6"/>
      <c r="S118" s="161"/>
      <c r="T118" s="6"/>
      <c r="U118" s="6"/>
      <c r="V118" s="6"/>
      <c r="W118" s="261"/>
      <c r="X118" s="6"/>
      <c r="Y118" s="261"/>
      <c r="Z118" s="214"/>
      <c r="AA118" s="6"/>
      <c r="AB118" s="214"/>
      <c r="AC118" s="238"/>
      <c r="AD118" s="238"/>
      <c r="AE118" s="161"/>
      <c r="AF118" s="6"/>
      <c r="AG118" s="6"/>
      <c r="AH118" s="6"/>
      <c r="AI118" s="261"/>
      <c r="AJ118" s="6"/>
      <c r="AK118" s="261"/>
      <c r="AL118" s="214"/>
      <c r="AM118" s="6"/>
      <c r="AN118" s="214"/>
      <c r="AO118" s="238"/>
      <c r="AP118" s="238"/>
      <c r="AQ118" s="17"/>
      <c r="AR118" s="235"/>
      <c r="AS118" s="221" t="s">
        <v>55</v>
      </c>
      <c r="AT118" s="54"/>
      <c r="AU118" s="254"/>
      <c r="AV118" s="259"/>
      <c r="AW118" s="38">
        <f t="shared" si="14"/>
        <v>0</v>
      </c>
      <c r="AX118" s="39">
        <f t="shared" si="15"/>
        <v>0</v>
      </c>
      <c r="AY118" s="224" t="s">
        <v>56</v>
      </c>
      <c r="AZ118" s="54"/>
      <c r="BA118" s="64"/>
      <c r="BB118" s="48"/>
      <c r="BC118" s="25">
        <f t="shared" si="16"/>
        <v>0</v>
      </c>
      <c r="BD118" s="40">
        <f t="shared" si="17"/>
        <v>0</v>
      </c>
      <c r="BE118" s="27" t="s">
        <v>57</v>
      </c>
      <c r="BF118" s="54"/>
      <c r="BG118" s="48"/>
      <c r="BH118" s="28">
        <f t="shared" si="18"/>
        <v>0</v>
      </c>
      <c r="BI118" s="29">
        <f t="shared" si="19"/>
        <v>0</v>
      </c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17"/>
      <c r="DD118" s="30">
        <f t="shared" si="374"/>
        <v>0</v>
      </c>
      <c r="DE118" s="31">
        <f t="shared" si="375"/>
        <v>0</v>
      </c>
      <c r="DF118" s="31">
        <f t="shared" si="376"/>
        <v>0</v>
      </c>
      <c r="DG118" s="31">
        <f t="shared" si="377"/>
        <v>0</v>
      </c>
      <c r="DH118" s="31">
        <f t="shared" si="378"/>
        <v>0</v>
      </c>
      <c r="DI118" s="31">
        <f t="shared" si="379"/>
        <v>0</v>
      </c>
      <c r="DJ118" s="31">
        <f t="shared" si="380"/>
        <v>0</v>
      </c>
      <c r="DK118" s="31">
        <f t="shared" si="381"/>
        <v>0</v>
      </c>
      <c r="DL118" s="31">
        <f t="shared" si="382"/>
        <v>0</v>
      </c>
      <c r="DM118" s="31">
        <f t="shared" si="383"/>
        <v>0</v>
      </c>
      <c r="DN118" s="31">
        <f t="shared" si="384"/>
        <v>0</v>
      </c>
      <c r="DO118" s="31">
        <f t="shared" si="385"/>
        <v>0</v>
      </c>
      <c r="DP118" s="31">
        <f t="shared" si="386"/>
        <v>0</v>
      </c>
      <c r="DQ118" s="31">
        <f t="shared" si="387"/>
        <v>0</v>
      </c>
      <c r="DR118" s="31">
        <f t="shared" si="388"/>
        <v>0</v>
      </c>
      <c r="DS118" s="31">
        <f t="shared" si="389"/>
        <v>0</v>
      </c>
      <c r="DT118" s="31">
        <f t="shared" si="390"/>
        <v>0</v>
      </c>
      <c r="DU118" s="31">
        <f t="shared" si="391"/>
        <v>0</v>
      </c>
      <c r="DV118" s="31">
        <f t="shared" si="392"/>
        <v>0</v>
      </c>
      <c r="DW118" s="31">
        <f t="shared" si="393"/>
        <v>0</v>
      </c>
      <c r="DX118" s="31">
        <f t="shared" si="394"/>
        <v>0</v>
      </c>
      <c r="DY118" s="31">
        <f t="shared" si="395"/>
        <v>0</v>
      </c>
      <c r="DZ118" s="31">
        <f t="shared" si="396"/>
        <v>0</v>
      </c>
      <c r="EA118" s="31">
        <f t="shared" si="397"/>
        <v>0</v>
      </c>
      <c r="EB118" s="31">
        <f t="shared" si="398"/>
        <v>0</v>
      </c>
      <c r="EC118" s="31">
        <f t="shared" si="399"/>
        <v>0</v>
      </c>
      <c r="ED118" s="31">
        <f t="shared" si="400"/>
        <v>0</v>
      </c>
      <c r="EE118" s="31">
        <f t="shared" si="401"/>
        <v>0</v>
      </c>
      <c r="EF118" s="31">
        <f t="shared" si="402"/>
        <v>0</v>
      </c>
      <c r="EG118" s="31">
        <f t="shared" si="403"/>
        <v>0</v>
      </c>
      <c r="EH118" s="31">
        <f t="shared" si="404"/>
        <v>0</v>
      </c>
      <c r="EI118" s="31">
        <f t="shared" si="405"/>
        <v>0</v>
      </c>
      <c r="EJ118" s="31">
        <f t="shared" si="406"/>
        <v>0</v>
      </c>
      <c r="EK118" s="31">
        <f t="shared" si="407"/>
        <v>0</v>
      </c>
      <c r="EL118" s="31">
        <f t="shared" si="408"/>
        <v>0</v>
      </c>
      <c r="EM118" s="31">
        <f t="shared" si="409"/>
        <v>0</v>
      </c>
      <c r="EN118" s="31">
        <f t="shared" si="410"/>
        <v>0</v>
      </c>
      <c r="EO118" s="31">
        <f t="shared" si="411"/>
        <v>0</v>
      </c>
      <c r="EP118" s="31">
        <f t="shared" si="412"/>
        <v>0</v>
      </c>
      <c r="EQ118" s="31">
        <f t="shared" si="413"/>
        <v>0</v>
      </c>
      <c r="ER118" s="31">
        <f t="shared" si="414"/>
        <v>0</v>
      </c>
      <c r="ES118" s="109">
        <f t="shared" si="415"/>
        <v>0</v>
      </c>
      <c r="ET118" s="14"/>
      <c r="EU118" s="30">
        <f t="shared" si="416"/>
        <v>0</v>
      </c>
      <c r="EV118" s="31">
        <f t="shared" ca="1" si="417"/>
        <v>0</v>
      </c>
      <c r="EW118" s="31">
        <f t="shared" ca="1" si="418"/>
        <v>0</v>
      </c>
      <c r="EX118" s="31">
        <f t="shared" ca="1" si="419"/>
        <v>0</v>
      </c>
      <c r="EY118" s="31">
        <f t="shared" ca="1" si="420"/>
        <v>0</v>
      </c>
      <c r="EZ118" s="31">
        <f t="shared" ca="1" si="421"/>
        <v>0</v>
      </c>
      <c r="FA118" s="31">
        <f t="shared" ca="1" si="422"/>
        <v>0</v>
      </c>
      <c r="FB118" s="31">
        <f t="shared" ca="1" si="423"/>
        <v>0</v>
      </c>
      <c r="FC118" s="31">
        <f t="shared" ca="1" si="424"/>
        <v>0</v>
      </c>
      <c r="FD118" s="31">
        <f t="shared" ca="1" si="425"/>
        <v>0</v>
      </c>
      <c r="FE118" s="31">
        <f t="shared" ca="1" si="426"/>
        <v>0</v>
      </c>
      <c r="FF118" s="31">
        <f t="shared" ca="1" si="427"/>
        <v>0</v>
      </c>
      <c r="FG118" s="31">
        <f t="shared" ca="1" si="428"/>
        <v>0</v>
      </c>
      <c r="FH118" s="31">
        <f t="shared" ca="1" si="429"/>
        <v>0</v>
      </c>
      <c r="FI118" s="31">
        <f t="shared" ca="1" si="430"/>
        <v>0</v>
      </c>
      <c r="FJ118" s="31">
        <f t="shared" ca="1" si="431"/>
        <v>0</v>
      </c>
      <c r="FK118" s="31">
        <f t="shared" ca="1" si="432"/>
        <v>0</v>
      </c>
      <c r="FL118" s="31">
        <f t="shared" ca="1" si="433"/>
        <v>0</v>
      </c>
      <c r="FM118" s="31">
        <f t="shared" ca="1" si="434"/>
        <v>0</v>
      </c>
      <c r="FN118" s="31">
        <f t="shared" ca="1" si="435"/>
        <v>0</v>
      </c>
      <c r="FO118" s="31">
        <f t="shared" ca="1" si="436"/>
        <v>0</v>
      </c>
      <c r="FP118" s="31">
        <f t="shared" ca="1" si="437"/>
        <v>0</v>
      </c>
      <c r="FQ118" s="31">
        <f t="shared" ca="1" si="438"/>
        <v>0</v>
      </c>
      <c r="FR118" s="31">
        <f t="shared" ca="1" si="439"/>
        <v>0</v>
      </c>
      <c r="FS118" s="31">
        <f t="shared" ca="1" si="440"/>
        <v>0</v>
      </c>
      <c r="FT118" s="31">
        <f t="shared" ca="1" si="441"/>
        <v>0</v>
      </c>
      <c r="FU118" s="31">
        <f t="shared" ca="1" si="442"/>
        <v>0</v>
      </c>
      <c r="FV118" s="31">
        <f t="shared" ca="1" si="443"/>
        <v>0</v>
      </c>
      <c r="FW118" s="31">
        <f t="shared" ca="1" si="444"/>
        <v>0</v>
      </c>
      <c r="FX118" s="31">
        <f t="shared" ca="1" si="445"/>
        <v>0</v>
      </c>
      <c r="FY118" s="31">
        <f t="shared" ca="1" si="446"/>
        <v>0</v>
      </c>
      <c r="FZ118" s="31">
        <f t="shared" ca="1" si="447"/>
        <v>0</v>
      </c>
      <c r="GA118" s="31">
        <f t="shared" ca="1" si="448"/>
        <v>0</v>
      </c>
      <c r="GB118" s="31">
        <f t="shared" ca="1" si="449"/>
        <v>0</v>
      </c>
      <c r="GC118" s="31">
        <f t="shared" ca="1" si="450"/>
        <v>0</v>
      </c>
      <c r="GD118" s="31">
        <f t="shared" ca="1" si="451"/>
        <v>0</v>
      </c>
      <c r="GE118" s="31">
        <f t="shared" ca="1" si="452"/>
        <v>0</v>
      </c>
      <c r="GF118" s="31">
        <f t="shared" ca="1" si="453"/>
        <v>0</v>
      </c>
      <c r="GG118" s="31">
        <f t="shared" ca="1" si="454"/>
        <v>0</v>
      </c>
      <c r="GH118" s="31">
        <f t="shared" ca="1" si="455"/>
        <v>0</v>
      </c>
      <c r="GI118" s="31">
        <f t="shared" ca="1" si="456"/>
        <v>0</v>
      </c>
      <c r="GJ118" s="109">
        <f t="shared" ca="1" si="457"/>
        <v>0</v>
      </c>
      <c r="GK118" s="14"/>
      <c r="GL118" s="14"/>
      <c r="GM118" s="14"/>
      <c r="GN118" s="14"/>
      <c r="GO118" s="14"/>
      <c r="GP118" s="14"/>
      <c r="GQ118" s="14"/>
      <c r="GR118" s="14"/>
      <c r="GS118" s="14"/>
    </row>
    <row r="119" spans="1:201" ht="12.75" customHeight="1" x14ac:dyDescent="0.2">
      <c r="A119" s="161"/>
      <c r="B119" s="11"/>
      <c r="C119" s="115"/>
      <c r="D119" s="6"/>
      <c r="E119" s="278"/>
      <c r="F119" s="278"/>
      <c r="G119" s="116"/>
      <c r="H119" s="6"/>
      <c r="I119" s="6"/>
      <c r="J119" s="6"/>
      <c r="K119" s="261"/>
      <c r="L119" s="164"/>
      <c r="M119" s="164"/>
      <c r="N119" s="6"/>
      <c r="O119" s="6"/>
      <c r="P119" s="6"/>
      <c r="Q119" s="6"/>
      <c r="R119" s="6"/>
      <c r="S119" s="161"/>
      <c r="T119" s="6"/>
      <c r="U119" s="6"/>
      <c r="V119" s="6"/>
      <c r="W119" s="261"/>
      <c r="X119" s="6"/>
      <c r="Y119" s="261"/>
      <c r="Z119" s="214"/>
      <c r="AA119" s="6"/>
      <c r="AB119" s="214"/>
      <c r="AC119" s="238"/>
      <c r="AD119" s="238"/>
      <c r="AE119" s="161"/>
      <c r="AF119" s="6"/>
      <c r="AG119" s="6"/>
      <c r="AH119" s="6"/>
      <c r="AI119" s="261"/>
      <c r="AJ119" s="6"/>
      <c r="AK119" s="261"/>
      <c r="AL119" s="214"/>
      <c r="AM119" s="6"/>
      <c r="AN119" s="214"/>
      <c r="AO119" s="238"/>
      <c r="AP119" s="238"/>
      <c r="AQ119" s="17"/>
      <c r="AR119" s="235"/>
      <c r="AS119" s="221" t="s">
        <v>55</v>
      </c>
      <c r="AT119" s="54"/>
      <c r="AU119" s="254"/>
      <c r="AV119" s="259"/>
      <c r="AW119" s="38">
        <f t="shared" si="14"/>
        <v>0</v>
      </c>
      <c r="AX119" s="39">
        <f t="shared" si="15"/>
        <v>0</v>
      </c>
      <c r="AY119" s="224" t="s">
        <v>56</v>
      </c>
      <c r="AZ119" s="54"/>
      <c r="BA119" s="64"/>
      <c r="BB119" s="48"/>
      <c r="BC119" s="25">
        <f t="shared" si="16"/>
        <v>0</v>
      </c>
      <c r="BD119" s="40">
        <f t="shared" si="17"/>
        <v>0</v>
      </c>
      <c r="BE119" s="27" t="s">
        <v>57</v>
      </c>
      <c r="BF119" s="54"/>
      <c r="BG119" s="48"/>
      <c r="BH119" s="28">
        <f t="shared" si="18"/>
        <v>0</v>
      </c>
      <c r="BI119" s="29">
        <f t="shared" si="19"/>
        <v>0</v>
      </c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17"/>
      <c r="DD119" s="30">
        <f t="shared" si="374"/>
        <v>0</v>
      </c>
      <c r="DE119" s="31">
        <f t="shared" si="375"/>
        <v>0</v>
      </c>
      <c r="DF119" s="31">
        <f t="shared" si="376"/>
        <v>0</v>
      </c>
      <c r="DG119" s="31">
        <f t="shared" si="377"/>
        <v>0</v>
      </c>
      <c r="DH119" s="31">
        <f t="shared" si="378"/>
        <v>0</v>
      </c>
      <c r="DI119" s="31">
        <f t="shared" si="379"/>
        <v>0</v>
      </c>
      <c r="DJ119" s="31">
        <f t="shared" si="380"/>
        <v>0</v>
      </c>
      <c r="DK119" s="31">
        <f t="shared" si="381"/>
        <v>0</v>
      </c>
      <c r="DL119" s="31">
        <f t="shared" si="382"/>
        <v>0</v>
      </c>
      <c r="DM119" s="31">
        <f t="shared" si="383"/>
        <v>0</v>
      </c>
      <c r="DN119" s="31">
        <f t="shared" si="384"/>
        <v>0</v>
      </c>
      <c r="DO119" s="31">
        <f t="shared" si="385"/>
        <v>0</v>
      </c>
      <c r="DP119" s="31">
        <f t="shared" si="386"/>
        <v>0</v>
      </c>
      <c r="DQ119" s="31">
        <f t="shared" si="387"/>
        <v>0</v>
      </c>
      <c r="DR119" s="31">
        <f t="shared" si="388"/>
        <v>0</v>
      </c>
      <c r="DS119" s="31">
        <f t="shared" si="389"/>
        <v>0</v>
      </c>
      <c r="DT119" s="31">
        <f t="shared" si="390"/>
        <v>0</v>
      </c>
      <c r="DU119" s="31">
        <f t="shared" si="391"/>
        <v>0</v>
      </c>
      <c r="DV119" s="31">
        <f t="shared" si="392"/>
        <v>0</v>
      </c>
      <c r="DW119" s="31">
        <f t="shared" si="393"/>
        <v>0</v>
      </c>
      <c r="DX119" s="31">
        <f t="shared" si="394"/>
        <v>0</v>
      </c>
      <c r="DY119" s="31">
        <f t="shared" si="395"/>
        <v>0</v>
      </c>
      <c r="DZ119" s="31">
        <f t="shared" si="396"/>
        <v>0</v>
      </c>
      <c r="EA119" s="31">
        <f t="shared" si="397"/>
        <v>0</v>
      </c>
      <c r="EB119" s="31">
        <f t="shared" si="398"/>
        <v>0</v>
      </c>
      <c r="EC119" s="31">
        <f t="shared" si="399"/>
        <v>0</v>
      </c>
      <c r="ED119" s="31">
        <f t="shared" si="400"/>
        <v>0</v>
      </c>
      <c r="EE119" s="31">
        <f t="shared" si="401"/>
        <v>0</v>
      </c>
      <c r="EF119" s="31">
        <f t="shared" si="402"/>
        <v>0</v>
      </c>
      <c r="EG119" s="31">
        <f t="shared" si="403"/>
        <v>0</v>
      </c>
      <c r="EH119" s="31">
        <f t="shared" si="404"/>
        <v>0</v>
      </c>
      <c r="EI119" s="31">
        <f t="shared" si="405"/>
        <v>0</v>
      </c>
      <c r="EJ119" s="31">
        <f t="shared" si="406"/>
        <v>0</v>
      </c>
      <c r="EK119" s="31">
        <f t="shared" si="407"/>
        <v>0</v>
      </c>
      <c r="EL119" s="31">
        <f t="shared" si="408"/>
        <v>0</v>
      </c>
      <c r="EM119" s="31">
        <f t="shared" si="409"/>
        <v>0</v>
      </c>
      <c r="EN119" s="31">
        <f t="shared" si="410"/>
        <v>0</v>
      </c>
      <c r="EO119" s="31">
        <f t="shared" si="411"/>
        <v>0</v>
      </c>
      <c r="EP119" s="31">
        <f t="shared" si="412"/>
        <v>0</v>
      </c>
      <c r="EQ119" s="31">
        <f t="shared" si="413"/>
        <v>0</v>
      </c>
      <c r="ER119" s="31">
        <f t="shared" si="414"/>
        <v>0</v>
      </c>
      <c r="ES119" s="109">
        <f t="shared" si="415"/>
        <v>0</v>
      </c>
      <c r="ET119" s="14"/>
      <c r="EU119" s="30">
        <f t="shared" si="416"/>
        <v>0</v>
      </c>
      <c r="EV119" s="31">
        <f t="shared" ca="1" si="417"/>
        <v>0</v>
      </c>
      <c r="EW119" s="31">
        <f t="shared" ca="1" si="418"/>
        <v>0</v>
      </c>
      <c r="EX119" s="31">
        <f t="shared" ca="1" si="419"/>
        <v>0</v>
      </c>
      <c r="EY119" s="31">
        <f t="shared" ca="1" si="420"/>
        <v>0</v>
      </c>
      <c r="EZ119" s="31">
        <f t="shared" ca="1" si="421"/>
        <v>0</v>
      </c>
      <c r="FA119" s="31">
        <f t="shared" ca="1" si="422"/>
        <v>0</v>
      </c>
      <c r="FB119" s="31">
        <f t="shared" ca="1" si="423"/>
        <v>0</v>
      </c>
      <c r="FC119" s="31">
        <f t="shared" ca="1" si="424"/>
        <v>0</v>
      </c>
      <c r="FD119" s="31">
        <f t="shared" ca="1" si="425"/>
        <v>0</v>
      </c>
      <c r="FE119" s="31">
        <f t="shared" ca="1" si="426"/>
        <v>0</v>
      </c>
      <c r="FF119" s="31">
        <f t="shared" ca="1" si="427"/>
        <v>0</v>
      </c>
      <c r="FG119" s="31">
        <f t="shared" ca="1" si="428"/>
        <v>0</v>
      </c>
      <c r="FH119" s="31">
        <f t="shared" ca="1" si="429"/>
        <v>0</v>
      </c>
      <c r="FI119" s="31">
        <f t="shared" ca="1" si="430"/>
        <v>0</v>
      </c>
      <c r="FJ119" s="31">
        <f t="shared" ca="1" si="431"/>
        <v>0</v>
      </c>
      <c r="FK119" s="31">
        <f t="shared" ca="1" si="432"/>
        <v>0</v>
      </c>
      <c r="FL119" s="31">
        <f t="shared" ca="1" si="433"/>
        <v>0</v>
      </c>
      <c r="FM119" s="31">
        <f t="shared" ca="1" si="434"/>
        <v>0</v>
      </c>
      <c r="FN119" s="31">
        <f t="shared" ca="1" si="435"/>
        <v>0</v>
      </c>
      <c r="FO119" s="31">
        <f t="shared" ca="1" si="436"/>
        <v>0</v>
      </c>
      <c r="FP119" s="31">
        <f t="shared" ca="1" si="437"/>
        <v>0</v>
      </c>
      <c r="FQ119" s="31">
        <f t="shared" ca="1" si="438"/>
        <v>0</v>
      </c>
      <c r="FR119" s="31">
        <f t="shared" ca="1" si="439"/>
        <v>0</v>
      </c>
      <c r="FS119" s="31">
        <f t="shared" ca="1" si="440"/>
        <v>0</v>
      </c>
      <c r="FT119" s="31">
        <f t="shared" ca="1" si="441"/>
        <v>0</v>
      </c>
      <c r="FU119" s="31">
        <f t="shared" ca="1" si="442"/>
        <v>0</v>
      </c>
      <c r="FV119" s="31">
        <f t="shared" ca="1" si="443"/>
        <v>0</v>
      </c>
      <c r="FW119" s="31">
        <f t="shared" ca="1" si="444"/>
        <v>0</v>
      </c>
      <c r="FX119" s="31">
        <f t="shared" ca="1" si="445"/>
        <v>0</v>
      </c>
      <c r="FY119" s="31">
        <f t="shared" ca="1" si="446"/>
        <v>0</v>
      </c>
      <c r="FZ119" s="31">
        <f t="shared" ca="1" si="447"/>
        <v>0</v>
      </c>
      <c r="GA119" s="31">
        <f t="shared" ca="1" si="448"/>
        <v>0</v>
      </c>
      <c r="GB119" s="31">
        <f t="shared" ca="1" si="449"/>
        <v>0</v>
      </c>
      <c r="GC119" s="31">
        <f t="shared" ca="1" si="450"/>
        <v>0</v>
      </c>
      <c r="GD119" s="31">
        <f t="shared" ca="1" si="451"/>
        <v>0</v>
      </c>
      <c r="GE119" s="31">
        <f t="shared" ca="1" si="452"/>
        <v>0</v>
      </c>
      <c r="GF119" s="31">
        <f t="shared" ca="1" si="453"/>
        <v>0</v>
      </c>
      <c r="GG119" s="31">
        <f t="shared" ca="1" si="454"/>
        <v>0</v>
      </c>
      <c r="GH119" s="31">
        <f t="shared" ca="1" si="455"/>
        <v>0</v>
      </c>
      <c r="GI119" s="31">
        <f t="shared" ca="1" si="456"/>
        <v>0</v>
      </c>
      <c r="GJ119" s="109">
        <f t="shared" ca="1" si="457"/>
        <v>0</v>
      </c>
      <c r="GK119" s="14"/>
      <c r="GL119" s="14"/>
      <c r="GM119" s="14"/>
      <c r="GN119" s="14"/>
      <c r="GO119" s="14"/>
      <c r="GP119" s="14"/>
      <c r="GQ119" s="14"/>
      <c r="GR119" s="14"/>
      <c r="GS119" s="14"/>
    </row>
    <row r="120" spans="1:201" ht="12.75" customHeight="1" x14ac:dyDescent="0.2">
      <c r="A120" s="161"/>
      <c r="B120" s="11"/>
      <c r="C120" s="115"/>
      <c r="D120" s="6"/>
      <c r="E120" s="278"/>
      <c r="F120" s="278"/>
      <c r="G120" s="116"/>
      <c r="H120" s="6"/>
      <c r="I120" s="6"/>
      <c r="J120" s="6"/>
      <c r="K120" s="261"/>
      <c r="L120" s="164"/>
      <c r="M120" s="164"/>
      <c r="N120" s="6"/>
      <c r="O120" s="6"/>
      <c r="P120" s="6"/>
      <c r="Q120" s="6"/>
      <c r="R120" s="6"/>
      <c r="S120" s="161"/>
      <c r="T120" s="6"/>
      <c r="U120" s="6"/>
      <c r="V120" s="6"/>
      <c r="W120" s="261"/>
      <c r="X120" s="6"/>
      <c r="Y120" s="261"/>
      <c r="Z120" s="214"/>
      <c r="AA120" s="6"/>
      <c r="AB120" s="214"/>
      <c r="AC120" s="238"/>
      <c r="AD120" s="238"/>
      <c r="AE120" s="161"/>
      <c r="AF120" s="6"/>
      <c r="AG120" s="6"/>
      <c r="AH120" s="6"/>
      <c r="AI120" s="261"/>
      <c r="AJ120" s="6"/>
      <c r="AK120" s="261"/>
      <c r="AL120" s="214"/>
      <c r="AM120" s="6"/>
      <c r="AN120" s="214"/>
      <c r="AO120" s="238"/>
      <c r="AP120" s="238"/>
      <c r="AQ120" s="17"/>
      <c r="AR120" s="235"/>
      <c r="AS120" s="221" t="s">
        <v>55</v>
      </c>
      <c r="AT120" s="54"/>
      <c r="AU120" s="254"/>
      <c r="AV120" s="259"/>
      <c r="AW120" s="38">
        <f t="shared" si="14"/>
        <v>0</v>
      </c>
      <c r="AX120" s="39">
        <f t="shared" si="15"/>
        <v>0</v>
      </c>
      <c r="AY120" s="224" t="s">
        <v>56</v>
      </c>
      <c r="AZ120" s="54"/>
      <c r="BA120" s="64"/>
      <c r="BB120" s="48"/>
      <c r="BC120" s="25">
        <f t="shared" si="16"/>
        <v>0</v>
      </c>
      <c r="BD120" s="40">
        <f t="shared" si="17"/>
        <v>0</v>
      </c>
      <c r="BE120" s="27" t="s">
        <v>57</v>
      </c>
      <c r="BF120" s="54"/>
      <c r="BG120" s="48"/>
      <c r="BH120" s="28">
        <f t="shared" si="18"/>
        <v>0</v>
      </c>
      <c r="BI120" s="29">
        <f t="shared" si="19"/>
        <v>0</v>
      </c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17"/>
      <c r="DD120" s="30">
        <f t="shared" si="374"/>
        <v>0</v>
      </c>
      <c r="DE120" s="31">
        <f t="shared" si="375"/>
        <v>0</v>
      </c>
      <c r="DF120" s="31">
        <f t="shared" si="376"/>
        <v>0</v>
      </c>
      <c r="DG120" s="31">
        <f t="shared" si="377"/>
        <v>0</v>
      </c>
      <c r="DH120" s="31">
        <f t="shared" si="378"/>
        <v>0</v>
      </c>
      <c r="DI120" s="31">
        <f t="shared" si="379"/>
        <v>0</v>
      </c>
      <c r="DJ120" s="31">
        <f t="shared" si="380"/>
        <v>0</v>
      </c>
      <c r="DK120" s="31">
        <f t="shared" si="381"/>
        <v>0</v>
      </c>
      <c r="DL120" s="31">
        <f t="shared" si="382"/>
        <v>0</v>
      </c>
      <c r="DM120" s="31">
        <f t="shared" si="383"/>
        <v>0</v>
      </c>
      <c r="DN120" s="31">
        <f t="shared" si="384"/>
        <v>0</v>
      </c>
      <c r="DO120" s="31">
        <f t="shared" si="385"/>
        <v>0</v>
      </c>
      <c r="DP120" s="31">
        <f t="shared" si="386"/>
        <v>0</v>
      </c>
      <c r="DQ120" s="31">
        <f t="shared" si="387"/>
        <v>0</v>
      </c>
      <c r="DR120" s="31">
        <f t="shared" si="388"/>
        <v>0</v>
      </c>
      <c r="DS120" s="31">
        <f t="shared" si="389"/>
        <v>0</v>
      </c>
      <c r="DT120" s="31">
        <f t="shared" si="390"/>
        <v>0</v>
      </c>
      <c r="DU120" s="31">
        <f t="shared" si="391"/>
        <v>0</v>
      </c>
      <c r="DV120" s="31">
        <f t="shared" si="392"/>
        <v>0</v>
      </c>
      <c r="DW120" s="31">
        <f t="shared" si="393"/>
        <v>0</v>
      </c>
      <c r="DX120" s="31">
        <f t="shared" si="394"/>
        <v>0</v>
      </c>
      <c r="DY120" s="31">
        <f t="shared" si="395"/>
        <v>0</v>
      </c>
      <c r="DZ120" s="31">
        <f t="shared" si="396"/>
        <v>0</v>
      </c>
      <c r="EA120" s="31">
        <f t="shared" si="397"/>
        <v>0</v>
      </c>
      <c r="EB120" s="31">
        <f t="shared" si="398"/>
        <v>0</v>
      </c>
      <c r="EC120" s="31">
        <f t="shared" si="399"/>
        <v>0</v>
      </c>
      <c r="ED120" s="31">
        <f t="shared" si="400"/>
        <v>0</v>
      </c>
      <c r="EE120" s="31">
        <f t="shared" si="401"/>
        <v>0</v>
      </c>
      <c r="EF120" s="31">
        <f t="shared" si="402"/>
        <v>0</v>
      </c>
      <c r="EG120" s="31">
        <f t="shared" si="403"/>
        <v>0</v>
      </c>
      <c r="EH120" s="31">
        <f t="shared" si="404"/>
        <v>0</v>
      </c>
      <c r="EI120" s="31">
        <f t="shared" si="405"/>
        <v>0</v>
      </c>
      <c r="EJ120" s="31">
        <f t="shared" si="406"/>
        <v>0</v>
      </c>
      <c r="EK120" s="31">
        <f t="shared" si="407"/>
        <v>0</v>
      </c>
      <c r="EL120" s="31">
        <f t="shared" si="408"/>
        <v>0</v>
      </c>
      <c r="EM120" s="31">
        <f t="shared" si="409"/>
        <v>0</v>
      </c>
      <c r="EN120" s="31">
        <f t="shared" si="410"/>
        <v>0</v>
      </c>
      <c r="EO120" s="31">
        <f t="shared" si="411"/>
        <v>0</v>
      </c>
      <c r="EP120" s="31">
        <f t="shared" si="412"/>
        <v>0</v>
      </c>
      <c r="EQ120" s="31">
        <f t="shared" si="413"/>
        <v>0</v>
      </c>
      <c r="ER120" s="31">
        <f t="shared" si="414"/>
        <v>0</v>
      </c>
      <c r="ES120" s="109">
        <f t="shared" si="415"/>
        <v>0</v>
      </c>
      <c r="ET120" s="14"/>
      <c r="EU120" s="30">
        <f t="shared" si="416"/>
        <v>0</v>
      </c>
      <c r="EV120" s="31">
        <f t="shared" ca="1" si="417"/>
        <v>0</v>
      </c>
      <c r="EW120" s="31">
        <f t="shared" ca="1" si="418"/>
        <v>0</v>
      </c>
      <c r="EX120" s="31">
        <f t="shared" ca="1" si="419"/>
        <v>0</v>
      </c>
      <c r="EY120" s="31">
        <f t="shared" ca="1" si="420"/>
        <v>0</v>
      </c>
      <c r="EZ120" s="31">
        <f t="shared" ca="1" si="421"/>
        <v>0</v>
      </c>
      <c r="FA120" s="31">
        <f t="shared" ca="1" si="422"/>
        <v>0</v>
      </c>
      <c r="FB120" s="31">
        <f t="shared" ca="1" si="423"/>
        <v>0</v>
      </c>
      <c r="FC120" s="31">
        <f t="shared" ca="1" si="424"/>
        <v>0</v>
      </c>
      <c r="FD120" s="31">
        <f t="shared" ca="1" si="425"/>
        <v>0</v>
      </c>
      <c r="FE120" s="31">
        <f t="shared" ca="1" si="426"/>
        <v>0</v>
      </c>
      <c r="FF120" s="31">
        <f t="shared" ca="1" si="427"/>
        <v>0</v>
      </c>
      <c r="FG120" s="31">
        <f t="shared" ca="1" si="428"/>
        <v>0</v>
      </c>
      <c r="FH120" s="31">
        <f t="shared" ca="1" si="429"/>
        <v>0</v>
      </c>
      <c r="FI120" s="31">
        <f t="shared" ca="1" si="430"/>
        <v>0</v>
      </c>
      <c r="FJ120" s="31">
        <f t="shared" ca="1" si="431"/>
        <v>0</v>
      </c>
      <c r="FK120" s="31">
        <f t="shared" ca="1" si="432"/>
        <v>0</v>
      </c>
      <c r="FL120" s="31">
        <f t="shared" ca="1" si="433"/>
        <v>0</v>
      </c>
      <c r="FM120" s="31">
        <f t="shared" ca="1" si="434"/>
        <v>0</v>
      </c>
      <c r="FN120" s="31">
        <f t="shared" ca="1" si="435"/>
        <v>0</v>
      </c>
      <c r="FO120" s="31">
        <f t="shared" ca="1" si="436"/>
        <v>0</v>
      </c>
      <c r="FP120" s="31">
        <f t="shared" ca="1" si="437"/>
        <v>0</v>
      </c>
      <c r="FQ120" s="31">
        <f t="shared" ca="1" si="438"/>
        <v>0</v>
      </c>
      <c r="FR120" s="31">
        <f t="shared" ca="1" si="439"/>
        <v>0</v>
      </c>
      <c r="FS120" s="31">
        <f t="shared" ca="1" si="440"/>
        <v>0</v>
      </c>
      <c r="FT120" s="31">
        <f t="shared" ca="1" si="441"/>
        <v>0</v>
      </c>
      <c r="FU120" s="31">
        <f t="shared" ca="1" si="442"/>
        <v>0</v>
      </c>
      <c r="FV120" s="31">
        <f t="shared" ca="1" si="443"/>
        <v>0</v>
      </c>
      <c r="FW120" s="31">
        <f t="shared" ca="1" si="444"/>
        <v>0</v>
      </c>
      <c r="FX120" s="31">
        <f t="shared" ca="1" si="445"/>
        <v>0</v>
      </c>
      <c r="FY120" s="31">
        <f t="shared" ca="1" si="446"/>
        <v>0</v>
      </c>
      <c r="FZ120" s="31">
        <f t="shared" ca="1" si="447"/>
        <v>0</v>
      </c>
      <c r="GA120" s="31">
        <f t="shared" ca="1" si="448"/>
        <v>0</v>
      </c>
      <c r="GB120" s="31">
        <f t="shared" ca="1" si="449"/>
        <v>0</v>
      </c>
      <c r="GC120" s="31">
        <f t="shared" ca="1" si="450"/>
        <v>0</v>
      </c>
      <c r="GD120" s="31">
        <f t="shared" ca="1" si="451"/>
        <v>0</v>
      </c>
      <c r="GE120" s="31">
        <f t="shared" ca="1" si="452"/>
        <v>0</v>
      </c>
      <c r="GF120" s="31">
        <f t="shared" ca="1" si="453"/>
        <v>0</v>
      </c>
      <c r="GG120" s="31">
        <f t="shared" ca="1" si="454"/>
        <v>0</v>
      </c>
      <c r="GH120" s="31">
        <f t="shared" ca="1" si="455"/>
        <v>0</v>
      </c>
      <c r="GI120" s="31">
        <f t="shared" ca="1" si="456"/>
        <v>0</v>
      </c>
      <c r="GJ120" s="109">
        <f t="shared" ca="1" si="457"/>
        <v>0</v>
      </c>
      <c r="GK120" s="14"/>
      <c r="GL120" s="14"/>
      <c r="GM120" s="14"/>
      <c r="GN120" s="14"/>
      <c r="GO120" s="14"/>
      <c r="GP120" s="14"/>
      <c r="GQ120" s="14"/>
      <c r="GR120" s="14"/>
      <c r="GS120" s="14"/>
    </row>
    <row r="121" spans="1:201" ht="12.75" customHeight="1" x14ac:dyDescent="0.2">
      <c r="A121" s="161"/>
      <c r="B121" s="11"/>
      <c r="C121" s="115"/>
      <c r="D121" s="6"/>
      <c r="E121" s="278"/>
      <c r="F121" s="278"/>
      <c r="G121" s="116"/>
      <c r="H121" s="6"/>
      <c r="I121" s="6"/>
      <c r="J121" s="6"/>
      <c r="K121" s="261"/>
      <c r="L121" s="164"/>
      <c r="M121" s="164"/>
      <c r="N121" s="6"/>
      <c r="O121" s="6"/>
      <c r="P121" s="6"/>
      <c r="Q121" s="6"/>
      <c r="R121" s="6"/>
      <c r="S121" s="161"/>
      <c r="T121" s="6"/>
      <c r="U121" s="6"/>
      <c r="V121" s="6"/>
      <c r="W121" s="261"/>
      <c r="X121" s="6"/>
      <c r="Y121" s="261"/>
      <c r="Z121" s="214"/>
      <c r="AA121" s="6"/>
      <c r="AB121" s="214"/>
      <c r="AC121" s="238"/>
      <c r="AD121" s="238"/>
      <c r="AE121" s="161"/>
      <c r="AF121" s="6"/>
      <c r="AG121" s="6"/>
      <c r="AH121" s="6"/>
      <c r="AI121" s="261"/>
      <c r="AJ121" s="6"/>
      <c r="AK121" s="261"/>
      <c r="AL121" s="214"/>
      <c r="AM121" s="6"/>
      <c r="AN121" s="214"/>
      <c r="AO121" s="238"/>
      <c r="AP121" s="238"/>
      <c r="AQ121" s="17"/>
      <c r="AR121" s="235"/>
      <c r="AS121" s="221" t="s">
        <v>55</v>
      </c>
      <c r="AT121" s="54"/>
      <c r="AU121" s="254"/>
      <c r="AV121" s="259"/>
      <c r="AW121" s="38">
        <f t="shared" si="14"/>
        <v>0</v>
      </c>
      <c r="AX121" s="39">
        <f t="shared" si="15"/>
        <v>0</v>
      </c>
      <c r="AY121" s="224" t="s">
        <v>56</v>
      </c>
      <c r="AZ121" s="54"/>
      <c r="BA121" s="64"/>
      <c r="BB121" s="48"/>
      <c r="BC121" s="25">
        <f t="shared" si="16"/>
        <v>0</v>
      </c>
      <c r="BD121" s="40">
        <f t="shared" si="17"/>
        <v>0</v>
      </c>
      <c r="BE121" s="27" t="s">
        <v>57</v>
      </c>
      <c r="BF121" s="54"/>
      <c r="BG121" s="48"/>
      <c r="BH121" s="28">
        <f t="shared" si="18"/>
        <v>0</v>
      </c>
      <c r="BI121" s="29">
        <f t="shared" si="19"/>
        <v>0</v>
      </c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17"/>
      <c r="DD121" s="30">
        <f t="shared" si="374"/>
        <v>0</v>
      </c>
      <c r="DE121" s="31">
        <f t="shared" si="375"/>
        <v>0</v>
      </c>
      <c r="DF121" s="31">
        <f t="shared" si="376"/>
        <v>0</v>
      </c>
      <c r="DG121" s="31">
        <f t="shared" si="377"/>
        <v>0</v>
      </c>
      <c r="DH121" s="31">
        <f t="shared" si="378"/>
        <v>0</v>
      </c>
      <c r="DI121" s="31">
        <f t="shared" si="379"/>
        <v>0</v>
      </c>
      <c r="DJ121" s="31">
        <f t="shared" si="380"/>
        <v>0</v>
      </c>
      <c r="DK121" s="31">
        <f t="shared" si="381"/>
        <v>0</v>
      </c>
      <c r="DL121" s="31">
        <f t="shared" si="382"/>
        <v>0</v>
      </c>
      <c r="DM121" s="31">
        <f t="shared" si="383"/>
        <v>0</v>
      </c>
      <c r="DN121" s="31">
        <f t="shared" si="384"/>
        <v>0</v>
      </c>
      <c r="DO121" s="31">
        <f t="shared" si="385"/>
        <v>0</v>
      </c>
      <c r="DP121" s="31">
        <f t="shared" si="386"/>
        <v>0</v>
      </c>
      <c r="DQ121" s="31">
        <f t="shared" si="387"/>
        <v>0</v>
      </c>
      <c r="DR121" s="31">
        <f t="shared" si="388"/>
        <v>0</v>
      </c>
      <c r="DS121" s="31">
        <f t="shared" si="389"/>
        <v>0</v>
      </c>
      <c r="DT121" s="31">
        <f t="shared" si="390"/>
        <v>0</v>
      </c>
      <c r="DU121" s="31">
        <f t="shared" si="391"/>
        <v>0</v>
      </c>
      <c r="DV121" s="31">
        <f t="shared" si="392"/>
        <v>0</v>
      </c>
      <c r="DW121" s="31">
        <f t="shared" si="393"/>
        <v>0</v>
      </c>
      <c r="DX121" s="31">
        <f t="shared" si="394"/>
        <v>0</v>
      </c>
      <c r="DY121" s="31">
        <f t="shared" si="395"/>
        <v>0</v>
      </c>
      <c r="DZ121" s="31">
        <f t="shared" si="396"/>
        <v>0</v>
      </c>
      <c r="EA121" s="31">
        <f t="shared" si="397"/>
        <v>0</v>
      </c>
      <c r="EB121" s="31">
        <f t="shared" si="398"/>
        <v>0</v>
      </c>
      <c r="EC121" s="31">
        <f t="shared" si="399"/>
        <v>0</v>
      </c>
      <c r="ED121" s="31">
        <f t="shared" si="400"/>
        <v>0</v>
      </c>
      <c r="EE121" s="31">
        <f t="shared" si="401"/>
        <v>0</v>
      </c>
      <c r="EF121" s="31">
        <f t="shared" si="402"/>
        <v>0</v>
      </c>
      <c r="EG121" s="31">
        <f t="shared" si="403"/>
        <v>0</v>
      </c>
      <c r="EH121" s="31">
        <f t="shared" si="404"/>
        <v>0</v>
      </c>
      <c r="EI121" s="31">
        <f t="shared" si="405"/>
        <v>0</v>
      </c>
      <c r="EJ121" s="31">
        <f t="shared" si="406"/>
        <v>0</v>
      </c>
      <c r="EK121" s="31">
        <f t="shared" si="407"/>
        <v>0</v>
      </c>
      <c r="EL121" s="31">
        <f t="shared" si="408"/>
        <v>0</v>
      </c>
      <c r="EM121" s="31">
        <f t="shared" si="409"/>
        <v>0</v>
      </c>
      <c r="EN121" s="31">
        <f t="shared" si="410"/>
        <v>0</v>
      </c>
      <c r="EO121" s="31">
        <f t="shared" si="411"/>
        <v>0</v>
      </c>
      <c r="EP121" s="31">
        <f t="shared" si="412"/>
        <v>0</v>
      </c>
      <c r="EQ121" s="31">
        <f t="shared" si="413"/>
        <v>0</v>
      </c>
      <c r="ER121" s="31">
        <f t="shared" si="414"/>
        <v>0</v>
      </c>
      <c r="ES121" s="109">
        <f t="shared" si="415"/>
        <v>0</v>
      </c>
      <c r="ET121" s="14"/>
      <c r="EU121" s="30">
        <f t="shared" si="416"/>
        <v>0</v>
      </c>
      <c r="EV121" s="31">
        <f t="shared" ca="1" si="417"/>
        <v>0</v>
      </c>
      <c r="EW121" s="31">
        <f t="shared" ca="1" si="418"/>
        <v>0</v>
      </c>
      <c r="EX121" s="31">
        <f t="shared" ca="1" si="419"/>
        <v>0</v>
      </c>
      <c r="EY121" s="31">
        <f t="shared" ca="1" si="420"/>
        <v>0</v>
      </c>
      <c r="EZ121" s="31">
        <f t="shared" ca="1" si="421"/>
        <v>0</v>
      </c>
      <c r="FA121" s="31">
        <f t="shared" ca="1" si="422"/>
        <v>0</v>
      </c>
      <c r="FB121" s="31">
        <f t="shared" ca="1" si="423"/>
        <v>0</v>
      </c>
      <c r="FC121" s="31">
        <f t="shared" ca="1" si="424"/>
        <v>0</v>
      </c>
      <c r="FD121" s="31">
        <f t="shared" ca="1" si="425"/>
        <v>0</v>
      </c>
      <c r="FE121" s="31">
        <f t="shared" ca="1" si="426"/>
        <v>0</v>
      </c>
      <c r="FF121" s="31">
        <f t="shared" ca="1" si="427"/>
        <v>0</v>
      </c>
      <c r="FG121" s="31">
        <f t="shared" ca="1" si="428"/>
        <v>0</v>
      </c>
      <c r="FH121" s="31">
        <f t="shared" ca="1" si="429"/>
        <v>0</v>
      </c>
      <c r="FI121" s="31">
        <f t="shared" ca="1" si="430"/>
        <v>0</v>
      </c>
      <c r="FJ121" s="31">
        <f t="shared" ca="1" si="431"/>
        <v>0</v>
      </c>
      <c r="FK121" s="31">
        <f t="shared" ca="1" si="432"/>
        <v>0</v>
      </c>
      <c r="FL121" s="31">
        <f t="shared" ca="1" si="433"/>
        <v>0</v>
      </c>
      <c r="FM121" s="31">
        <f t="shared" ca="1" si="434"/>
        <v>0</v>
      </c>
      <c r="FN121" s="31">
        <f t="shared" ca="1" si="435"/>
        <v>0</v>
      </c>
      <c r="FO121" s="31">
        <f t="shared" ca="1" si="436"/>
        <v>0</v>
      </c>
      <c r="FP121" s="31">
        <f t="shared" ca="1" si="437"/>
        <v>0</v>
      </c>
      <c r="FQ121" s="31">
        <f t="shared" ca="1" si="438"/>
        <v>0</v>
      </c>
      <c r="FR121" s="31">
        <f t="shared" ca="1" si="439"/>
        <v>0</v>
      </c>
      <c r="FS121" s="31">
        <f t="shared" ca="1" si="440"/>
        <v>0</v>
      </c>
      <c r="FT121" s="31">
        <f t="shared" ca="1" si="441"/>
        <v>0</v>
      </c>
      <c r="FU121" s="31">
        <f t="shared" ca="1" si="442"/>
        <v>0</v>
      </c>
      <c r="FV121" s="31">
        <f t="shared" ca="1" si="443"/>
        <v>0</v>
      </c>
      <c r="FW121" s="31">
        <f t="shared" ca="1" si="444"/>
        <v>0</v>
      </c>
      <c r="FX121" s="31">
        <f t="shared" ca="1" si="445"/>
        <v>0</v>
      </c>
      <c r="FY121" s="31">
        <f t="shared" ca="1" si="446"/>
        <v>0</v>
      </c>
      <c r="FZ121" s="31">
        <f t="shared" ca="1" si="447"/>
        <v>0</v>
      </c>
      <c r="GA121" s="31">
        <f t="shared" ca="1" si="448"/>
        <v>0</v>
      </c>
      <c r="GB121" s="31">
        <f t="shared" ca="1" si="449"/>
        <v>0</v>
      </c>
      <c r="GC121" s="31">
        <f t="shared" ca="1" si="450"/>
        <v>0</v>
      </c>
      <c r="GD121" s="31">
        <f t="shared" ca="1" si="451"/>
        <v>0</v>
      </c>
      <c r="GE121" s="31">
        <f t="shared" ca="1" si="452"/>
        <v>0</v>
      </c>
      <c r="GF121" s="31">
        <f t="shared" ca="1" si="453"/>
        <v>0</v>
      </c>
      <c r="GG121" s="31">
        <f t="shared" ca="1" si="454"/>
        <v>0</v>
      </c>
      <c r="GH121" s="31">
        <f t="shared" ca="1" si="455"/>
        <v>0</v>
      </c>
      <c r="GI121" s="31">
        <f t="shared" ca="1" si="456"/>
        <v>0</v>
      </c>
      <c r="GJ121" s="109">
        <f t="shared" ca="1" si="457"/>
        <v>0</v>
      </c>
      <c r="GK121" s="14"/>
      <c r="GL121" s="14"/>
      <c r="GM121" s="14"/>
      <c r="GN121" s="14"/>
      <c r="GO121" s="14"/>
      <c r="GP121" s="14"/>
      <c r="GQ121" s="14"/>
      <c r="GR121" s="14"/>
      <c r="GS121" s="14"/>
    </row>
    <row r="122" spans="1:201" ht="12.75" customHeight="1" x14ac:dyDescent="0.2">
      <c r="A122" s="161"/>
      <c r="B122" s="11"/>
      <c r="C122" s="115"/>
      <c r="D122" s="6"/>
      <c r="E122" s="278"/>
      <c r="F122" s="278"/>
      <c r="G122" s="116"/>
      <c r="H122" s="6"/>
      <c r="I122" s="6"/>
      <c r="J122" s="6"/>
      <c r="K122" s="261"/>
      <c r="L122" s="164"/>
      <c r="M122" s="164"/>
      <c r="N122" s="6"/>
      <c r="O122" s="6"/>
      <c r="P122" s="6"/>
      <c r="Q122" s="6"/>
      <c r="R122" s="6"/>
      <c r="S122" s="161"/>
      <c r="T122" s="6"/>
      <c r="U122" s="6"/>
      <c r="V122" s="6"/>
      <c r="W122" s="261"/>
      <c r="X122" s="6"/>
      <c r="Y122" s="261"/>
      <c r="Z122" s="214"/>
      <c r="AA122" s="6"/>
      <c r="AB122" s="214"/>
      <c r="AC122" s="238"/>
      <c r="AD122" s="238"/>
      <c r="AE122" s="161"/>
      <c r="AF122" s="6"/>
      <c r="AG122" s="6"/>
      <c r="AH122" s="6"/>
      <c r="AI122" s="261"/>
      <c r="AJ122" s="6"/>
      <c r="AK122" s="261"/>
      <c r="AL122" s="214"/>
      <c r="AM122" s="6"/>
      <c r="AN122" s="214"/>
      <c r="AO122" s="238"/>
      <c r="AP122" s="238"/>
      <c r="AQ122" s="17"/>
      <c r="AR122" s="235"/>
      <c r="AS122" s="221" t="s">
        <v>55</v>
      </c>
      <c r="AT122" s="54"/>
      <c r="AU122" s="254"/>
      <c r="AV122" s="259"/>
      <c r="AW122" s="38">
        <f t="shared" si="14"/>
        <v>0</v>
      </c>
      <c r="AX122" s="39">
        <f t="shared" si="15"/>
        <v>0</v>
      </c>
      <c r="AY122" s="224" t="s">
        <v>56</v>
      </c>
      <c r="AZ122" s="54"/>
      <c r="BA122" s="64"/>
      <c r="BB122" s="48"/>
      <c r="BC122" s="25">
        <f t="shared" si="16"/>
        <v>0</v>
      </c>
      <c r="BD122" s="40">
        <f t="shared" si="17"/>
        <v>0</v>
      </c>
      <c r="BE122" s="27" t="s">
        <v>57</v>
      </c>
      <c r="BF122" s="54"/>
      <c r="BG122" s="48"/>
      <c r="BH122" s="28">
        <f t="shared" si="18"/>
        <v>0</v>
      </c>
      <c r="BI122" s="29">
        <f t="shared" si="19"/>
        <v>0</v>
      </c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17"/>
      <c r="DD122" s="30">
        <f t="shared" si="374"/>
        <v>0</v>
      </c>
      <c r="DE122" s="31">
        <f t="shared" si="375"/>
        <v>0</v>
      </c>
      <c r="DF122" s="31">
        <f t="shared" si="376"/>
        <v>0</v>
      </c>
      <c r="DG122" s="31">
        <f t="shared" si="377"/>
        <v>0</v>
      </c>
      <c r="DH122" s="31">
        <f t="shared" si="378"/>
        <v>0</v>
      </c>
      <c r="DI122" s="31">
        <f t="shared" si="379"/>
        <v>0</v>
      </c>
      <c r="DJ122" s="31">
        <f t="shared" si="380"/>
        <v>0</v>
      </c>
      <c r="DK122" s="31">
        <f t="shared" si="381"/>
        <v>0</v>
      </c>
      <c r="DL122" s="31">
        <f t="shared" si="382"/>
        <v>0</v>
      </c>
      <c r="DM122" s="31">
        <f t="shared" si="383"/>
        <v>0</v>
      </c>
      <c r="DN122" s="31">
        <f t="shared" si="384"/>
        <v>0</v>
      </c>
      <c r="DO122" s="31">
        <f t="shared" si="385"/>
        <v>0</v>
      </c>
      <c r="DP122" s="31">
        <f t="shared" si="386"/>
        <v>0</v>
      </c>
      <c r="DQ122" s="31">
        <f t="shared" si="387"/>
        <v>0</v>
      </c>
      <c r="DR122" s="31">
        <f t="shared" si="388"/>
        <v>0</v>
      </c>
      <c r="DS122" s="31">
        <f t="shared" si="389"/>
        <v>0</v>
      </c>
      <c r="DT122" s="31">
        <f t="shared" si="390"/>
        <v>0</v>
      </c>
      <c r="DU122" s="31">
        <f t="shared" si="391"/>
        <v>0</v>
      </c>
      <c r="DV122" s="31">
        <f t="shared" si="392"/>
        <v>0</v>
      </c>
      <c r="DW122" s="31">
        <f t="shared" si="393"/>
        <v>0</v>
      </c>
      <c r="DX122" s="31">
        <f t="shared" si="394"/>
        <v>0</v>
      </c>
      <c r="DY122" s="31">
        <f t="shared" si="395"/>
        <v>0</v>
      </c>
      <c r="DZ122" s="31">
        <f t="shared" si="396"/>
        <v>0</v>
      </c>
      <c r="EA122" s="31">
        <f t="shared" si="397"/>
        <v>0</v>
      </c>
      <c r="EB122" s="31">
        <f t="shared" si="398"/>
        <v>0</v>
      </c>
      <c r="EC122" s="31">
        <f t="shared" si="399"/>
        <v>0</v>
      </c>
      <c r="ED122" s="31">
        <f t="shared" si="400"/>
        <v>0</v>
      </c>
      <c r="EE122" s="31">
        <f t="shared" si="401"/>
        <v>0</v>
      </c>
      <c r="EF122" s="31">
        <f t="shared" si="402"/>
        <v>0</v>
      </c>
      <c r="EG122" s="31">
        <f t="shared" si="403"/>
        <v>0</v>
      </c>
      <c r="EH122" s="31">
        <f t="shared" si="404"/>
        <v>0</v>
      </c>
      <c r="EI122" s="31">
        <f t="shared" si="405"/>
        <v>0</v>
      </c>
      <c r="EJ122" s="31">
        <f t="shared" si="406"/>
        <v>0</v>
      </c>
      <c r="EK122" s="31">
        <f t="shared" si="407"/>
        <v>0</v>
      </c>
      <c r="EL122" s="31">
        <f t="shared" si="408"/>
        <v>0</v>
      </c>
      <c r="EM122" s="31">
        <f t="shared" si="409"/>
        <v>0</v>
      </c>
      <c r="EN122" s="31">
        <f t="shared" si="410"/>
        <v>0</v>
      </c>
      <c r="EO122" s="31">
        <f t="shared" si="411"/>
        <v>0</v>
      </c>
      <c r="EP122" s="31">
        <f t="shared" si="412"/>
        <v>0</v>
      </c>
      <c r="EQ122" s="31">
        <f t="shared" si="413"/>
        <v>0</v>
      </c>
      <c r="ER122" s="31">
        <f t="shared" si="414"/>
        <v>0</v>
      </c>
      <c r="ES122" s="109">
        <f t="shared" si="415"/>
        <v>0</v>
      </c>
      <c r="ET122" s="14"/>
      <c r="EU122" s="30">
        <f t="shared" si="416"/>
        <v>0</v>
      </c>
      <c r="EV122" s="31">
        <f t="shared" ca="1" si="417"/>
        <v>0</v>
      </c>
      <c r="EW122" s="31">
        <f t="shared" ca="1" si="418"/>
        <v>0</v>
      </c>
      <c r="EX122" s="31">
        <f t="shared" ca="1" si="419"/>
        <v>0</v>
      </c>
      <c r="EY122" s="31">
        <f t="shared" ca="1" si="420"/>
        <v>0</v>
      </c>
      <c r="EZ122" s="31">
        <f t="shared" ca="1" si="421"/>
        <v>0</v>
      </c>
      <c r="FA122" s="31">
        <f t="shared" ca="1" si="422"/>
        <v>0</v>
      </c>
      <c r="FB122" s="31">
        <f t="shared" ca="1" si="423"/>
        <v>0</v>
      </c>
      <c r="FC122" s="31">
        <f t="shared" ca="1" si="424"/>
        <v>0</v>
      </c>
      <c r="FD122" s="31">
        <f t="shared" ca="1" si="425"/>
        <v>0</v>
      </c>
      <c r="FE122" s="31">
        <f t="shared" ca="1" si="426"/>
        <v>0</v>
      </c>
      <c r="FF122" s="31">
        <f t="shared" ca="1" si="427"/>
        <v>0</v>
      </c>
      <c r="FG122" s="31">
        <f t="shared" ca="1" si="428"/>
        <v>0</v>
      </c>
      <c r="FH122" s="31">
        <f t="shared" ca="1" si="429"/>
        <v>0</v>
      </c>
      <c r="FI122" s="31">
        <f t="shared" ca="1" si="430"/>
        <v>0</v>
      </c>
      <c r="FJ122" s="31">
        <f t="shared" ca="1" si="431"/>
        <v>0</v>
      </c>
      <c r="FK122" s="31">
        <f t="shared" ca="1" si="432"/>
        <v>0</v>
      </c>
      <c r="FL122" s="31">
        <f t="shared" ca="1" si="433"/>
        <v>0</v>
      </c>
      <c r="FM122" s="31">
        <f t="shared" ca="1" si="434"/>
        <v>0</v>
      </c>
      <c r="FN122" s="31">
        <f t="shared" ca="1" si="435"/>
        <v>0</v>
      </c>
      <c r="FO122" s="31">
        <f t="shared" ca="1" si="436"/>
        <v>0</v>
      </c>
      <c r="FP122" s="31">
        <f t="shared" ca="1" si="437"/>
        <v>0</v>
      </c>
      <c r="FQ122" s="31">
        <f t="shared" ca="1" si="438"/>
        <v>0</v>
      </c>
      <c r="FR122" s="31">
        <f t="shared" ca="1" si="439"/>
        <v>0</v>
      </c>
      <c r="FS122" s="31">
        <f t="shared" ca="1" si="440"/>
        <v>0</v>
      </c>
      <c r="FT122" s="31">
        <f t="shared" ca="1" si="441"/>
        <v>0</v>
      </c>
      <c r="FU122" s="31">
        <f t="shared" ca="1" si="442"/>
        <v>0</v>
      </c>
      <c r="FV122" s="31">
        <f t="shared" ca="1" si="443"/>
        <v>0</v>
      </c>
      <c r="FW122" s="31">
        <f t="shared" ca="1" si="444"/>
        <v>0</v>
      </c>
      <c r="FX122" s="31">
        <f t="shared" ca="1" si="445"/>
        <v>0</v>
      </c>
      <c r="FY122" s="31">
        <f t="shared" ca="1" si="446"/>
        <v>0</v>
      </c>
      <c r="FZ122" s="31">
        <f t="shared" ca="1" si="447"/>
        <v>0</v>
      </c>
      <c r="GA122" s="31">
        <f t="shared" ca="1" si="448"/>
        <v>0</v>
      </c>
      <c r="GB122" s="31">
        <f t="shared" ca="1" si="449"/>
        <v>0</v>
      </c>
      <c r="GC122" s="31">
        <f t="shared" ca="1" si="450"/>
        <v>0</v>
      </c>
      <c r="GD122" s="31">
        <f t="shared" ca="1" si="451"/>
        <v>0</v>
      </c>
      <c r="GE122" s="31">
        <f t="shared" ca="1" si="452"/>
        <v>0</v>
      </c>
      <c r="GF122" s="31">
        <f t="shared" ca="1" si="453"/>
        <v>0</v>
      </c>
      <c r="GG122" s="31">
        <f t="shared" ca="1" si="454"/>
        <v>0</v>
      </c>
      <c r="GH122" s="31">
        <f t="shared" ca="1" si="455"/>
        <v>0</v>
      </c>
      <c r="GI122" s="31">
        <f t="shared" ca="1" si="456"/>
        <v>0</v>
      </c>
      <c r="GJ122" s="109">
        <f t="shared" ca="1" si="457"/>
        <v>0</v>
      </c>
      <c r="GK122" s="14"/>
      <c r="GL122" s="14"/>
      <c r="GM122" s="14"/>
      <c r="GN122" s="14"/>
      <c r="GO122" s="14"/>
      <c r="GP122" s="14"/>
      <c r="GQ122" s="14"/>
      <c r="GR122" s="14"/>
      <c r="GS122" s="14"/>
    </row>
    <row r="123" spans="1:201" ht="12.75" customHeight="1" x14ac:dyDescent="0.2">
      <c r="A123" s="161"/>
      <c r="B123" s="11"/>
      <c r="C123" s="115"/>
      <c r="D123" s="6"/>
      <c r="E123" s="278"/>
      <c r="F123" s="278"/>
      <c r="G123" s="116"/>
      <c r="H123" s="6"/>
      <c r="I123" s="6"/>
      <c r="J123" s="6"/>
      <c r="K123" s="261"/>
      <c r="L123" s="164"/>
      <c r="M123" s="164"/>
      <c r="N123" s="6"/>
      <c r="O123" s="6"/>
      <c r="P123" s="6"/>
      <c r="Q123" s="6"/>
      <c r="R123" s="6"/>
      <c r="S123" s="161"/>
      <c r="T123" s="6"/>
      <c r="U123" s="6"/>
      <c r="V123" s="6"/>
      <c r="W123" s="261"/>
      <c r="X123" s="6"/>
      <c r="Y123" s="261"/>
      <c r="Z123" s="214"/>
      <c r="AA123" s="6"/>
      <c r="AB123" s="214"/>
      <c r="AC123" s="238"/>
      <c r="AD123" s="238"/>
      <c r="AE123" s="161"/>
      <c r="AF123" s="6"/>
      <c r="AG123" s="6"/>
      <c r="AH123" s="6"/>
      <c r="AI123" s="261"/>
      <c r="AJ123" s="6"/>
      <c r="AK123" s="261"/>
      <c r="AL123" s="214"/>
      <c r="AM123" s="6"/>
      <c r="AN123" s="214"/>
      <c r="AO123" s="238"/>
      <c r="AP123" s="238"/>
      <c r="AQ123" s="17"/>
      <c r="AR123" s="235"/>
      <c r="AS123" s="221" t="s">
        <v>55</v>
      </c>
      <c r="AT123" s="54"/>
      <c r="AU123" s="254"/>
      <c r="AV123" s="259"/>
      <c r="AW123" s="38">
        <f t="shared" si="14"/>
        <v>0</v>
      </c>
      <c r="AX123" s="39">
        <f t="shared" si="15"/>
        <v>0</v>
      </c>
      <c r="AY123" s="224" t="s">
        <v>56</v>
      </c>
      <c r="AZ123" s="54"/>
      <c r="BA123" s="64"/>
      <c r="BB123" s="48"/>
      <c r="BC123" s="25">
        <f t="shared" si="16"/>
        <v>0</v>
      </c>
      <c r="BD123" s="40">
        <f t="shared" si="17"/>
        <v>0</v>
      </c>
      <c r="BE123" s="27" t="s">
        <v>57</v>
      </c>
      <c r="BF123" s="54"/>
      <c r="BG123" s="48"/>
      <c r="BH123" s="28">
        <f t="shared" si="18"/>
        <v>0</v>
      </c>
      <c r="BI123" s="29">
        <f t="shared" si="19"/>
        <v>0</v>
      </c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17"/>
      <c r="DD123" s="30">
        <f t="shared" si="374"/>
        <v>0</v>
      </c>
      <c r="DE123" s="31">
        <f t="shared" si="375"/>
        <v>0</v>
      </c>
      <c r="DF123" s="31">
        <f t="shared" si="376"/>
        <v>0</v>
      </c>
      <c r="DG123" s="31">
        <f t="shared" si="377"/>
        <v>0</v>
      </c>
      <c r="DH123" s="31">
        <f t="shared" si="378"/>
        <v>0</v>
      </c>
      <c r="DI123" s="31">
        <f t="shared" si="379"/>
        <v>0</v>
      </c>
      <c r="DJ123" s="31">
        <f t="shared" si="380"/>
        <v>0</v>
      </c>
      <c r="DK123" s="31">
        <f t="shared" si="381"/>
        <v>0</v>
      </c>
      <c r="DL123" s="31">
        <f t="shared" si="382"/>
        <v>0</v>
      </c>
      <c r="DM123" s="31">
        <f t="shared" si="383"/>
        <v>0</v>
      </c>
      <c r="DN123" s="31">
        <f t="shared" si="384"/>
        <v>0</v>
      </c>
      <c r="DO123" s="31">
        <f t="shared" si="385"/>
        <v>0</v>
      </c>
      <c r="DP123" s="31">
        <f t="shared" si="386"/>
        <v>0</v>
      </c>
      <c r="DQ123" s="31">
        <f t="shared" si="387"/>
        <v>0</v>
      </c>
      <c r="DR123" s="31">
        <f t="shared" si="388"/>
        <v>0</v>
      </c>
      <c r="DS123" s="31">
        <f t="shared" si="389"/>
        <v>0</v>
      </c>
      <c r="DT123" s="31">
        <f t="shared" si="390"/>
        <v>0</v>
      </c>
      <c r="DU123" s="31">
        <f t="shared" si="391"/>
        <v>0</v>
      </c>
      <c r="DV123" s="31">
        <f t="shared" si="392"/>
        <v>0</v>
      </c>
      <c r="DW123" s="31">
        <f t="shared" si="393"/>
        <v>0</v>
      </c>
      <c r="DX123" s="31">
        <f t="shared" si="394"/>
        <v>0</v>
      </c>
      <c r="DY123" s="31">
        <f t="shared" si="395"/>
        <v>0</v>
      </c>
      <c r="DZ123" s="31">
        <f t="shared" si="396"/>
        <v>0</v>
      </c>
      <c r="EA123" s="31">
        <f t="shared" si="397"/>
        <v>0</v>
      </c>
      <c r="EB123" s="31">
        <f t="shared" si="398"/>
        <v>0</v>
      </c>
      <c r="EC123" s="31">
        <f t="shared" si="399"/>
        <v>0</v>
      </c>
      <c r="ED123" s="31">
        <f t="shared" si="400"/>
        <v>0</v>
      </c>
      <c r="EE123" s="31">
        <f t="shared" si="401"/>
        <v>0</v>
      </c>
      <c r="EF123" s="31">
        <f t="shared" si="402"/>
        <v>0</v>
      </c>
      <c r="EG123" s="31">
        <f t="shared" si="403"/>
        <v>0</v>
      </c>
      <c r="EH123" s="31">
        <f t="shared" si="404"/>
        <v>0</v>
      </c>
      <c r="EI123" s="31">
        <f t="shared" si="405"/>
        <v>0</v>
      </c>
      <c r="EJ123" s="31">
        <f t="shared" si="406"/>
        <v>0</v>
      </c>
      <c r="EK123" s="31">
        <f t="shared" si="407"/>
        <v>0</v>
      </c>
      <c r="EL123" s="31">
        <f t="shared" si="408"/>
        <v>0</v>
      </c>
      <c r="EM123" s="31">
        <f t="shared" si="409"/>
        <v>0</v>
      </c>
      <c r="EN123" s="31">
        <f t="shared" si="410"/>
        <v>0</v>
      </c>
      <c r="EO123" s="31">
        <f t="shared" si="411"/>
        <v>0</v>
      </c>
      <c r="EP123" s="31">
        <f t="shared" si="412"/>
        <v>0</v>
      </c>
      <c r="EQ123" s="31">
        <f t="shared" si="413"/>
        <v>0</v>
      </c>
      <c r="ER123" s="31">
        <f t="shared" si="414"/>
        <v>0</v>
      </c>
      <c r="ES123" s="109">
        <f t="shared" si="415"/>
        <v>0</v>
      </c>
      <c r="ET123" s="14"/>
      <c r="EU123" s="30">
        <f t="shared" si="416"/>
        <v>0</v>
      </c>
      <c r="EV123" s="31">
        <f t="shared" ca="1" si="417"/>
        <v>0</v>
      </c>
      <c r="EW123" s="31">
        <f t="shared" ca="1" si="418"/>
        <v>0</v>
      </c>
      <c r="EX123" s="31">
        <f t="shared" ca="1" si="419"/>
        <v>0</v>
      </c>
      <c r="EY123" s="31">
        <f t="shared" ca="1" si="420"/>
        <v>0</v>
      </c>
      <c r="EZ123" s="31">
        <f t="shared" ca="1" si="421"/>
        <v>0</v>
      </c>
      <c r="FA123" s="31">
        <f t="shared" ca="1" si="422"/>
        <v>0</v>
      </c>
      <c r="FB123" s="31">
        <f t="shared" ca="1" si="423"/>
        <v>0</v>
      </c>
      <c r="FC123" s="31">
        <f t="shared" ca="1" si="424"/>
        <v>0</v>
      </c>
      <c r="FD123" s="31">
        <f t="shared" ca="1" si="425"/>
        <v>0</v>
      </c>
      <c r="FE123" s="31">
        <f t="shared" ca="1" si="426"/>
        <v>0</v>
      </c>
      <c r="FF123" s="31">
        <f t="shared" ca="1" si="427"/>
        <v>0</v>
      </c>
      <c r="FG123" s="31">
        <f t="shared" ca="1" si="428"/>
        <v>0</v>
      </c>
      <c r="FH123" s="31">
        <f t="shared" ca="1" si="429"/>
        <v>0</v>
      </c>
      <c r="FI123" s="31">
        <f t="shared" ca="1" si="430"/>
        <v>0</v>
      </c>
      <c r="FJ123" s="31">
        <f t="shared" ca="1" si="431"/>
        <v>0</v>
      </c>
      <c r="FK123" s="31">
        <f t="shared" ca="1" si="432"/>
        <v>0</v>
      </c>
      <c r="FL123" s="31">
        <f t="shared" ca="1" si="433"/>
        <v>0</v>
      </c>
      <c r="FM123" s="31">
        <f t="shared" ca="1" si="434"/>
        <v>0</v>
      </c>
      <c r="FN123" s="31">
        <f t="shared" ca="1" si="435"/>
        <v>0</v>
      </c>
      <c r="FO123" s="31">
        <f t="shared" ca="1" si="436"/>
        <v>0</v>
      </c>
      <c r="FP123" s="31">
        <f t="shared" ca="1" si="437"/>
        <v>0</v>
      </c>
      <c r="FQ123" s="31">
        <f t="shared" ca="1" si="438"/>
        <v>0</v>
      </c>
      <c r="FR123" s="31">
        <f t="shared" ca="1" si="439"/>
        <v>0</v>
      </c>
      <c r="FS123" s="31">
        <f t="shared" ca="1" si="440"/>
        <v>0</v>
      </c>
      <c r="FT123" s="31">
        <f t="shared" ca="1" si="441"/>
        <v>0</v>
      </c>
      <c r="FU123" s="31">
        <f t="shared" ca="1" si="442"/>
        <v>0</v>
      </c>
      <c r="FV123" s="31">
        <f t="shared" ca="1" si="443"/>
        <v>0</v>
      </c>
      <c r="FW123" s="31">
        <f t="shared" ca="1" si="444"/>
        <v>0</v>
      </c>
      <c r="FX123" s="31">
        <f t="shared" ca="1" si="445"/>
        <v>0</v>
      </c>
      <c r="FY123" s="31">
        <f t="shared" ca="1" si="446"/>
        <v>0</v>
      </c>
      <c r="FZ123" s="31">
        <f t="shared" ca="1" si="447"/>
        <v>0</v>
      </c>
      <c r="GA123" s="31">
        <f t="shared" ca="1" si="448"/>
        <v>0</v>
      </c>
      <c r="GB123" s="31">
        <f t="shared" ca="1" si="449"/>
        <v>0</v>
      </c>
      <c r="GC123" s="31">
        <f t="shared" ca="1" si="450"/>
        <v>0</v>
      </c>
      <c r="GD123" s="31">
        <f t="shared" ca="1" si="451"/>
        <v>0</v>
      </c>
      <c r="GE123" s="31">
        <f t="shared" ca="1" si="452"/>
        <v>0</v>
      </c>
      <c r="GF123" s="31">
        <f t="shared" ca="1" si="453"/>
        <v>0</v>
      </c>
      <c r="GG123" s="31">
        <f t="shared" ca="1" si="454"/>
        <v>0</v>
      </c>
      <c r="GH123" s="31">
        <f t="shared" ca="1" si="455"/>
        <v>0</v>
      </c>
      <c r="GI123" s="31">
        <f t="shared" ca="1" si="456"/>
        <v>0</v>
      </c>
      <c r="GJ123" s="109">
        <f t="shared" ca="1" si="457"/>
        <v>0</v>
      </c>
      <c r="GK123" s="14"/>
      <c r="GL123" s="14"/>
      <c r="GM123" s="14"/>
      <c r="GN123" s="14"/>
      <c r="GO123" s="14"/>
      <c r="GP123" s="14"/>
      <c r="GQ123" s="14"/>
      <c r="GR123" s="14"/>
      <c r="GS123" s="14"/>
    </row>
    <row r="124" spans="1:201" ht="12.75" customHeight="1" x14ac:dyDescent="0.2">
      <c r="A124" s="161"/>
      <c r="B124" s="11"/>
      <c r="C124" s="115"/>
      <c r="D124" s="6"/>
      <c r="E124" s="278"/>
      <c r="F124" s="278"/>
      <c r="G124" s="116"/>
      <c r="H124" s="6"/>
      <c r="I124" s="6"/>
      <c r="J124" s="6"/>
      <c r="K124" s="261"/>
      <c r="L124" s="164"/>
      <c r="M124" s="164"/>
      <c r="N124" s="6"/>
      <c r="O124" s="6"/>
      <c r="P124" s="6"/>
      <c r="Q124" s="6"/>
      <c r="R124" s="6"/>
      <c r="S124" s="161"/>
      <c r="T124" s="6"/>
      <c r="U124" s="6"/>
      <c r="V124" s="6"/>
      <c r="W124" s="261"/>
      <c r="X124" s="6"/>
      <c r="Y124" s="261"/>
      <c r="Z124" s="214"/>
      <c r="AA124" s="6"/>
      <c r="AB124" s="214"/>
      <c r="AC124" s="238"/>
      <c r="AD124" s="238"/>
      <c r="AE124" s="161"/>
      <c r="AF124" s="6"/>
      <c r="AG124" s="6"/>
      <c r="AH124" s="6"/>
      <c r="AI124" s="261"/>
      <c r="AJ124" s="6"/>
      <c r="AK124" s="261"/>
      <c r="AL124" s="214"/>
      <c r="AM124" s="6"/>
      <c r="AN124" s="214"/>
      <c r="AO124" s="238"/>
      <c r="AP124" s="238"/>
      <c r="AQ124" s="17"/>
      <c r="AR124" s="235"/>
      <c r="AS124" s="221" t="s">
        <v>55</v>
      </c>
      <c r="AT124" s="54"/>
      <c r="AU124" s="254"/>
      <c r="AV124" s="259"/>
      <c r="AW124" s="38">
        <f t="shared" si="14"/>
        <v>0</v>
      </c>
      <c r="AX124" s="39">
        <f t="shared" si="15"/>
        <v>0</v>
      </c>
      <c r="AY124" s="224" t="s">
        <v>56</v>
      </c>
      <c r="AZ124" s="54"/>
      <c r="BA124" s="64"/>
      <c r="BB124" s="48"/>
      <c r="BC124" s="25">
        <f t="shared" si="16"/>
        <v>0</v>
      </c>
      <c r="BD124" s="40">
        <f t="shared" si="17"/>
        <v>0</v>
      </c>
      <c r="BE124" s="27" t="s">
        <v>57</v>
      </c>
      <c r="BF124" s="54"/>
      <c r="BG124" s="48"/>
      <c r="BH124" s="28">
        <f t="shared" si="18"/>
        <v>0</v>
      </c>
      <c r="BI124" s="29">
        <f t="shared" si="19"/>
        <v>0</v>
      </c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17"/>
      <c r="DD124" s="30">
        <f t="shared" si="374"/>
        <v>0</v>
      </c>
      <c r="DE124" s="31">
        <f t="shared" si="375"/>
        <v>0</v>
      </c>
      <c r="DF124" s="31">
        <f t="shared" si="376"/>
        <v>0</v>
      </c>
      <c r="DG124" s="31">
        <f t="shared" si="377"/>
        <v>0</v>
      </c>
      <c r="DH124" s="31">
        <f t="shared" si="378"/>
        <v>0</v>
      </c>
      <c r="DI124" s="31">
        <f t="shared" si="379"/>
        <v>0</v>
      </c>
      <c r="DJ124" s="31">
        <f t="shared" si="380"/>
        <v>0</v>
      </c>
      <c r="DK124" s="31">
        <f t="shared" si="381"/>
        <v>0</v>
      </c>
      <c r="DL124" s="31">
        <f t="shared" si="382"/>
        <v>0</v>
      </c>
      <c r="DM124" s="31">
        <f t="shared" si="383"/>
        <v>0</v>
      </c>
      <c r="DN124" s="31">
        <f t="shared" si="384"/>
        <v>0</v>
      </c>
      <c r="DO124" s="31">
        <f t="shared" si="385"/>
        <v>0</v>
      </c>
      <c r="DP124" s="31">
        <f t="shared" si="386"/>
        <v>0</v>
      </c>
      <c r="DQ124" s="31">
        <f t="shared" si="387"/>
        <v>0</v>
      </c>
      <c r="DR124" s="31">
        <f t="shared" si="388"/>
        <v>0</v>
      </c>
      <c r="DS124" s="31">
        <f t="shared" si="389"/>
        <v>0</v>
      </c>
      <c r="DT124" s="31">
        <f t="shared" si="390"/>
        <v>0</v>
      </c>
      <c r="DU124" s="31">
        <f t="shared" si="391"/>
        <v>0</v>
      </c>
      <c r="DV124" s="31">
        <f t="shared" si="392"/>
        <v>0</v>
      </c>
      <c r="DW124" s="31">
        <f t="shared" si="393"/>
        <v>0</v>
      </c>
      <c r="DX124" s="31">
        <f t="shared" si="394"/>
        <v>0</v>
      </c>
      <c r="DY124" s="31">
        <f t="shared" si="395"/>
        <v>0</v>
      </c>
      <c r="DZ124" s="31">
        <f t="shared" si="396"/>
        <v>0</v>
      </c>
      <c r="EA124" s="31">
        <f t="shared" si="397"/>
        <v>0</v>
      </c>
      <c r="EB124" s="31">
        <f t="shared" si="398"/>
        <v>0</v>
      </c>
      <c r="EC124" s="31">
        <f t="shared" si="399"/>
        <v>0</v>
      </c>
      <c r="ED124" s="31">
        <f t="shared" si="400"/>
        <v>0</v>
      </c>
      <c r="EE124" s="31">
        <f t="shared" si="401"/>
        <v>0</v>
      </c>
      <c r="EF124" s="31">
        <f t="shared" si="402"/>
        <v>0</v>
      </c>
      <c r="EG124" s="31">
        <f t="shared" si="403"/>
        <v>0</v>
      </c>
      <c r="EH124" s="31">
        <f t="shared" si="404"/>
        <v>0</v>
      </c>
      <c r="EI124" s="31">
        <f t="shared" si="405"/>
        <v>0</v>
      </c>
      <c r="EJ124" s="31">
        <f t="shared" si="406"/>
        <v>0</v>
      </c>
      <c r="EK124" s="31">
        <f t="shared" si="407"/>
        <v>0</v>
      </c>
      <c r="EL124" s="31">
        <f t="shared" si="408"/>
        <v>0</v>
      </c>
      <c r="EM124" s="31">
        <f t="shared" si="409"/>
        <v>0</v>
      </c>
      <c r="EN124" s="31">
        <f t="shared" si="410"/>
        <v>0</v>
      </c>
      <c r="EO124" s="31">
        <f t="shared" si="411"/>
        <v>0</v>
      </c>
      <c r="EP124" s="31">
        <f t="shared" si="412"/>
        <v>0</v>
      </c>
      <c r="EQ124" s="31">
        <f t="shared" si="413"/>
        <v>0</v>
      </c>
      <c r="ER124" s="31">
        <f t="shared" si="414"/>
        <v>0</v>
      </c>
      <c r="ES124" s="109">
        <f t="shared" si="415"/>
        <v>0</v>
      </c>
      <c r="ET124" s="14"/>
      <c r="EU124" s="30">
        <f t="shared" si="416"/>
        <v>0</v>
      </c>
      <c r="EV124" s="31">
        <f t="shared" ca="1" si="417"/>
        <v>0</v>
      </c>
      <c r="EW124" s="31">
        <f t="shared" ca="1" si="418"/>
        <v>0</v>
      </c>
      <c r="EX124" s="31">
        <f t="shared" ca="1" si="419"/>
        <v>0</v>
      </c>
      <c r="EY124" s="31">
        <f t="shared" ca="1" si="420"/>
        <v>0</v>
      </c>
      <c r="EZ124" s="31">
        <f t="shared" ca="1" si="421"/>
        <v>0</v>
      </c>
      <c r="FA124" s="31">
        <f t="shared" ca="1" si="422"/>
        <v>0</v>
      </c>
      <c r="FB124" s="31">
        <f t="shared" ca="1" si="423"/>
        <v>0</v>
      </c>
      <c r="FC124" s="31">
        <f t="shared" ca="1" si="424"/>
        <v>0</v>
      </c>
      <c r="FD124" s="31">
        <f t="shared" ca="1" si="425"/>
        <v>0</v>
      </c>
      <c r="FE124" s="31">
        <f t="shared" ca="1" si="426"/>
        <v>0</v>
      </c>
      <c r="FF124" s="31">
        <f t="shared" ca="1" si="427"/>
        <v>0</v>
      </c>
      <c r="FG124" s="31">
        <f t="shared" ca="1" si="428"/>
        <v>0</v>
      </c>
      <c r="FH124" s="31">
        <f t="shared" ca="1" si="429"/>
        <v>0</v>
      </c>
      <c r="FI124" s="31">
        <f t="shared" ca="1" si="430"/>
        <v>0</v>
      </c>
      <c r="FJ124" s="31">
        <f t="shared" ca="1" si="431"/>
        <v>0</v>
      </c>
      <c r="FK124" s="31">
        <f t="shared" ca="1" si="432"/>
        <v>0</v>
      </c>
      <c r="FL124" s="31">
        <f t="shared" ca="1" si="433"/>
        <v>0</v>
      </c>
      <c r="FM124" s="31">
        <f t="shared" ca="1" si="434"/>
        <v>0</v>
      </c>
      <c r="FN124" s="31">
        <f t="shared" ca="1" si="435"/>
        <v>0</v>
      </c>
      <c r="FO124" s="31">
        <f t="shared" ca="1" si="436"/>
        <v>0</v>
      </c>
      <c r="FP124" s="31">
        <f t="shared" ca="1" si="437"/>
        <v>0</v>
      </c>
      <c r="FQ124" s="31">
        <f t="shared" ca="1" si="438"/>
        <v>0</v>
      </c>
      <c r="FR124" s="31">
        <f t="shared" ca="1" si="439"/>
        <v>0</v>
      </c>
      <c r="FS124" s="31">
        <f t="shared" ca="1" si="440"/>
        <v>0</v>
      </c>
      <c r="FT124" s="31">
        <f t="shared" ca="1" si="441"/>
        <v>0</v>
      </c>
      <c r="FU124" s="31">
        <f t="shared" ca="1" si="442"/>
        <v>0</v>
      </c>
      <c r="FV124" s="31">
        <f t="shared" ca="1" si="443"/>
        <v>0</v>
      </c>
      <c r="FW124" s="31">
        <f t="shared" ca="1" si="444"/>
        <v>0</v>
      </c>
      <c r="FX124" s="31">
        <f t="shared" ca="1" si="445"/>
        <v>0</v>
      </c>
      <c r="FY124" s="31">
        <f t="shared" ca="1" si="446"/>
        <v>0</v>
      </c>
      <c r="FZ124" s="31">
        <f t="shared" ca="1" si="447"/>
        <v>0</v>
      </c>
      <c r="GA124" s="31">
        <f t="shared" ca="1" si="448"/>
        <v>0</v>
      </c>
      <c r="GB124" s="31">
        <f t="shared" ca="1" si="449"/>
        <v>0</v>
      </c>
      <c r="GC124" s="31">
        <f t="shared" ca="1" si="450"/>
        <v>0</v>
      </c>
      <c r="GD124" s="31">
        <f t="shared" ca="1" si="451"/>
        <v>0</v>
      </c>
      <c r="GE124" s="31">
        <f t="shared" ca="1" si="452"/>
        <v>0</v>
      </c>
      <c r="GF124" s="31">
        <f t="shared" ca="1" si="453"/>
        <v>0</v>
      </c>
      <c r="GG124" s="31">
        <f t="shared" ca="1" si="454"/>
        <v>0</v>
      </c>
      <c r="GH124" s="31">
        <f t="shared" ca="1" si="455"/>
        <v>0</v>
      </c>
      <c r="GI124" s="31">
        <f t="shared" ca="1" si="456"/>
        <v>0</v>
      </c>
      <c r="GJ124" s="109">
        <f t="shared" ca="1" si="457"/>
        <v>0</v>
      </c>
      <c r="GK124" s="14"/>
      <c r="GL124" s="14"/>
      <c r="GM124" s="14"/>
      <c r="GN124" s="14"/>
      <c r="GO124" s="14"/>
      <c r="GP124" s="14"/>
      <c r="GQ124" s="14"/>
      <c r="GR124" s="14"/>
      <c r="GS124" s="14"/>
    </row>
    <row r="125" spans="1:201" ht="12.75" customHeight="1" x14ac:dyDescent="0.2">
      <c r="A125" s="161"/>
      <c r="B125" s="11"/>
      <c r="C125" s="115"/>
      <c r="D125" s="6"/>
      <c r="E125" s="278"/>
      <c r="F125" s="278"/>
      <c r="G125" s="116"/>
      <c r="H125" s="6"/>
      <c r="I125" s="6"/>
      <c r="J125" s="6"/>
      <c r="K125" s="261"/>
      <c r="L125" s="164"/>
      <c r="M125" s="164"/>
      <c r="N125" s="6"/>
      <c r="O125" s="6"/>
      <c r="P125" s="6"/>
      <c r="Q125" s="6"/>
      <c r="R125" s="6"/>
      <c r="S125" s="161"/>
      <c r="T125" s="6"/>
      <c r="U125" s="6"/>
      <c r="V125" s="6"/>
      <c r="W125" s="261"/>
      <c r="X125" s="6"/>
      <c r="Y125" s="261"/>
      <c r="Z125" s="214"/>
      <c r="AA125" s="6"/>
      <c r="AB125" s="214"/>
      <c r="AC125" s="238"/>
      <c r="AD125" s="238"/>
      <c r="AE125" s="161"/>
      <c r="AF125" s="6"/>
      <c r="AG125" s="6"/>
      <c r="AH125" s="6"/>
      <c r="AI125" s="261"/>
      <c r="AJ125" s="6"/>
      <c r="AK125" s="261"/>
      <c r="AL125" s="214"/>
      <c r="AM125" s="6"/>
      <c r="AN125" s="214"/>
      <c r="AO125" s="238"/>
      <c r="AP125" s="238"/>
      <c r="AQ125" s="17"/>
      <c r="AR125" s="235"/>
      <c r="AS125" s="221" t="s">
        <v>55</v>
      </c>
      <c r="AT125" s="54"/>
      <c r="AU125" s="254"/>
      <c r="AV125" s="259"/>
      <c r="AW125" s="38">
        <f t="shared" si="14"/>
        <v>0</v>
      </c>
      <c r="AX125" s="39">
        <f t="shared" si="15"/>
        <v>0</v>
      </c>
      <c r="AY125" s="224" t="s">
        <v>56</v>
      </c>
      <c r="AZ125" s="54"/>
      <c r="BA125" s="64"/>
      <c r="BB125" s="48"/>
      <c r="BC125" s="25">
        <f t="shared" si="16"/>
        <v>0</v>
      </c>
      <c r="BD125" s="40">
        <f t="shared" si="17"/>
        <v>0</v>
      </c>
      <c r="BE125" s="27" t="s">
        <v>57</v>
      </c>
      <c r="BF125" s="54"/>
      <c r="BG125" s="48"/>
      <c r="BH125" s="28">
        <f t="shared" si="18"/>
        <v>0</v>
      </c>
      <c r="BI125" s="29">
        <f t="shared" si="19"/>
        <v>0</v>
      </c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17"/>
      <c r="DD125" s="30">
        <f t="shared" si="374"/>
        <v>0</v>
      </c>
      <c r="DE125" s="31">
        <f t="shared" si="375"/>
        <v>0</v>
      </c>
      <c r="DF125" s="31">
        <f t="shared" si="376"/>
        <v>0</v>
      </c>
      <c r="DG125" s="31">
        <f t="shared" si="377"/>
        <v>0</v>
      </c>
      <c r="DH125" s="31">
        <f t="shared" si="378"/>
        <v>0</v>
      </c>
      <c r="DI125" s="31">
        <f t="shared" si="379"/>
        <v>0</v>
      </c>
      <c r="DJ125" s="31">
        <f t="shared" si="380"/>
        <v>0</v>
      </c>
      <c r="DK125" s="31">
        <f t="shared" si="381"/>
        <v>0</v>
      </c>
      <c r="DL125" s="31">
        <f t="shared" si="382"/>
        <v>0</v>
      </c>
      <c r="DM125" s="31">
        <f t="shared" si="383"/>
        <v>0</v>
      </c>
      <c r="DN125" s="31">
        <f t="shared" si="384"/>
        <v>0</v>
      </c>
      <c r="DO125" s="31">
        <f t="shared" si="385"/>
        <v>0</v>
      </c>
      <c r="DP125" s="31">
        <f t="shared" si="386"/>
        <v>0</v>
      </c>
      <c r="DQ125" s="31">
        <f t="shared" si="387"/>
        <v>0</v>
      </c>
      <c r="DR125" s="31">
        <f t="shared" si="388"/>
        <v>0</v>
      </c>
      <c r="DS125" s="31">
        <f t="shared" si="389"/>
        <v>0</v>
      </c>
      <c r="DT125" s="31">
        <f t="shared" si="390"/>
        <v>0</v>
      </c>
      <c r="DU125" s="31">
        <f t="shared" si="391"/>
        <v>0</v>
      </c>
      <c r="DV125" s="31">
        <f t="shared" si="392"/>
        <v>0</v>
      </c>
      <c r="DW125" s="31">
        <f t="shared" si="393"/>
        <v>0</v>
      </c>
      <c r="DX125" s="31">
        <f t="shared" si="394"/>
        <v>0</v>
      </c>
      <c r="DY125" s="31">
        <f t="shared" si="395"/>
        <v>0</v>
      </c>
      <c r="DZ125" s="31">
        <f t="shared" si="396"/>
        <v>0</v>
      </c>
      <c r="EA125" s="31">
        <f t="shared" si="397"/>
        <v>0</v>
      </c>
      <c r="EB125" s="31">
        <f t="shared" si="398"/>
        <v>0</v>
      </c>
      <c r="EC125" s="31">
        <f t="shared" si="399"/>
        <v>0</v>
      </c>
      <c r="ED125" s="31">
        <f t="shared" si="400"/>
        <v>0</v>
      </c>
      <c r="EE125" s="31">
        <f t="shared" si="401"/>
        <v>0</v>
      </c>
      <c r="EF125" s="31">
        <f t="shared" si="402"/>
        <v>0</v>
      </c>
      <c r="EG125" s="31">
        <f t="shared" si="403"/>
        <v>0</v>
      </c>
      <c r="EH125" s="31">
        <f t="shared" si="404"/>
        <v>0</v>
      </c>
      <c r="EI125" s="31">
        <f t="shared" si="405"/>
        <v>0</v>
      </c>
      <c r="EJ125" s="31">
        <f t="shared" si="406"/>
        <v>0</v>
      </c>
      <c r="EK125" s="31">
        <f t="shared" si="407"/>
        <v>0</v>
      </c>
      <c r="EL125" s="31">
        <f t="shared" si="408"/>
        <v>0</v>
      </c>
      <c r="EM125" s="31">
        <f t="shared" si="409"/>
        <v>0</v>
      </c>
      <c r="EN125" s="31">
        <f t="shared" si="410"/>
        <v>0</v>
      </c>
      <c r="EO125" s="31">
        <f t="shared" si="411"/>
        <v>0</v>
      </c>
      <c r="EP125" s="31">
        <f t="shared" si="412"/>
        <v>0</v>
      </c>
      <c r="EQ125" s="31">
        <f t="shared" si="413"/>
        <v>0</v>
      </c>
      <c r="ER125" s="31">
        <f t="shared" si="414"/>
        <v>0</v>
      </c>
      <c r="ES125" s="109">
        <f t="shared" si="415"/>
        <v>0</v>
      </c>
      <c r="ET125" s="14"/>
      <c r="EU125" s="30">
        <f t="shared" si="416"/>
        <v>0</v>
      </c>
      <c r="EV125" s="31">
        <f t="shared" ca="1" si="417"/>
        <v>0</v>
      </c>
      <c r="EW125" s="31">
        <f t="shared" ca="1" si="418"/>
        <v>0</v>
      </c>
      <c r="EX125" s="31">
        <f t="shared" ca="1" si="419"/>
        <v>0</v>
      </c>
      <c r="EY125" s="31">
        <f t="shared" ca="1" si="420"/>
        <v>0</v>
      </c>
      <c r="EZ125" s="31">
        <f t="shared" ca="1" si="421"/>
        <v>0</v>
      </c>
      <c r="FA125" s="31">
        <f t="shared" ca="1" si="422"/>
        <v>0</v>
      </c>
      <c r="FB125" s="31">
        <f t="shared" ca="1" si="423"/>
        <v>0</v>
      </c>
      <c r="FC125" s="31">
        <f t="shared" ca="1" si="424"/>
        <v>0</v>
      </c>
      <c r="FD125" s="31">
        <f t="shared" ca="1" si="425"/>
        <v>0</v>
      </c>
      <c r="FE125" s="31">
        <f t="shared" ca="1" si="426"/>
        <v>0</v>
      </c>
      <c r="FF125" s="31">
        <f t="shared" ca="1" si="427"/>
        <v>0</v>
      </c>
      <c r="FG125" s="31">
        <f t="shared" ca="1" si="428"/>
        <v>0</v>
      </c>
      <c r="FH125" s="31">
        <f t="shared" ca="1" si="429"/>
        <v>0</v>
      </c>
      <c r="FI125" s="31">
        <f t="shared" ca="1" si="430"/>
        <v>0</v>
      </c>
      <c r="FJ125" s="31">
        <f t="shared" ca="1" si="431"/>
        <v>0</v>
      </c>
      <c r="FK125" s="31">
        <f t="shared" ca="1" si="432"/>
        <v>0</v>
      </c>
      <c r="FL125" s="31">
        <f t="shared" ca="1" si="433"/>
        <v>0</v>
      </c>
      <c r="FM125" s="31">
        <f t="shared" ca="1" si="434"/>
        <v>0</v>
      </c>
      <c r="FN125" s="31">
        <f t="shared" ca="1" si="435"/>
        <v>0</v>
      </c>
      <c r="FO125" s="31">
        <f t="shared" ca="1" si="436"/>
        <v>0</v>
      </c>
      <c r="FP125" s="31">
        <f t="shared" ca="1" si="437"/>
        <v>0</v>
      </c>
      <c r="FQ125" s="31">
        <f t="shared" ca="1" si="438"/>
        <v>0</v>
      </c>
      <c r="FR125" s="31">
        <f t="shared" ca="1" si="439"/>
        <v>0</v>
      </c>
      <c r="FS125" s="31">
        <f t="shared" ca="1" si="440"/>
        <v>0</v>
      </c>
      <c r="FT125" s="31">
        <f t="shared" ca="1" si="441"/>
        <v>0</v>
      </c>
      <c r="FU125" s="31">
        <f t="shared" ca="1" si="442"/>
        <v>0</v>
      </c>
      <c r="FV125" s="31">
        <f t="shared" ca="1" si="443"/>
        <v>0</v>
      </c>
      <c r="FW125" s="31">
        <f t="shared" ca="1" si="444"/>
        <v>0</v>
      </c>
      <c r="FX125" s="31">
        <f t="shared" ca="1" si="445"/>
        <v>0</v>
      </c>
      <c r="FY125" s="31">
        <f t="shared" ca="1" si="446"/>
        <v>0</v>
      </c>
      <c r="FZ125" s="31">
        <f t="shared" ca="1" si="447"/>
        <v>0</v>
      </c>
      <c r="GA125" s="31">
        <f t="shared" ca="1" si="448"/>
        <v>0</v>
      </c>
      <c r="GB125" s="31">
        <f t="shared" ca="1" si="449"/>
        <v>0</v>
      </c>
      <c r="GC125" s="31">
        <f t="shared" ca="1" si="450"/>
        <v>0</v>
      </c>
      <c r="GD125" s="31">
        <f t="shared" ca="1" si="451"/>
        <v>0</v>
      </c>
      <c r="GE125" s="31">
        <f t="shared" ca="1" si="452"/>
        <v>0</v>
      </c>
      <c r="GF125" s="31">
        <f t="shared" ca="1" si="453"/>
        <v>0</v>
      </c>
      <c r="GG125" s="31">
        <f t="shared" ca="1" si="454"/>
        <v>0</v>
      </c>
      <c r="GH125" s="31">
        <f t="shared" ca="1" si="455"/>
        <v>0</v>
      </c>
      <c r="GI125" s="31">
        <f t="shared" ca="1" si="456"/>
        <v>0</v>
      </c>
      <c r="GJ125" s="109">
        <f t="shared" ca="1" si="457"/>
        <v>0</v>
      </c>
      <c r="GK125" s="14"/>
      <c r="GL125" s="14"/>
      <c r="GM125" s="14"/>
      <c r="GN125" s="14"/>
      <c r="GO125" s="14"/>
      <c r="GP125" s="14"/>
      <c r="GQ125" s="14"/>
      <c r="GR125" s="14"/>
      <c r="GS125" s="14"/>
    </row>
    <row r="126" spans="1:201" ht="12.75" customHeight="1" x14ac:dyDescent="0.2">
      <c r="A126" s="161"/>
      <c r="B126" s="11"/>
      <c r="C126" s="115"/>
      <c r="D126" s="6"/>
      <c r="E126" s="278"/>
      <c r="F126" s="278"/>
      <c r="G126" s="116"/>
      <c r="H126" s="6"/>
      <c r="I126" s="6"/>
      <c r="J126" s="6"/>
      <c r="K126" s="261"/>
      <c r="L126" s="164"/>
      <c r="M126" s="164"/>
      <c r="N126" s="6"/>
      <c r="O126" s="6"/>
      <c r="P126" s="6"/>
      <c r="Q126" s="6"/>
      <c r="R126" s="6"/>
      <c r="S126" s="161"/>
      <c r="T126" s="6"/>
      <c r="U126" s="6"/>
      <c r="V126" s="6"/>
      <c r="W126" s="261"/>
      <c r="X126" s="6"/>
      <c r="Y126" s="261"/>
      <c r="Z126" s="214"/>
      <c r="AA126" s="6"/>
      <c r="AB126" s="214"/>
      <c r="AC126" s="238"/>
      <c r="AD126" s="238"/>
      <c r="AE126" s="161"/>
      <c r="AF126" s="6"/>
      <c r="AG126" s="6"/>
      <c r="AH126" s="6"/>
      <c r="AI126" s="261"/>
      <c r="AJ126" s="6"/>
      <c r="AK126" s="261"/>
      <c r="AL126" s="214"/>
      <c r="AM126" s="6"/>
      <c r="AN126" s="214"/>
      <c r="AO126" s="238"/>
      <c r="AP126" s="238"/>
      <c r="AQ126" s="17"/>
      <c r="AR126" s="235"/>
      <c r="AS126" s="221" t="s">
        <v>55</v>
      </c>
      <c r="AT126" s="54"/>
      <c r="AU126" s="254"/>
      <c r="AV126" s="259"/>
      <c r="AW126" s="38">
        <f t="shared" si="14"/>
        <v>0</v>
      </c>
      <c r="AX126" s="39">
        <f t="shared" si="15"/>
        <v>0</v>
      </c>
      <c r="AY126" s="224" t="s">
        <v>56</v>
      </c>
      <c r="AZ126" s="54"/>
      <c r="BA126" s="64"/>
      <c r="BB126" s="48"/>
      <c r="BC126" s="25">
        <f t="shared" si="16"/>
        <v>0</v>
      </c>
      <c r="BD126" s="40">
        <f t="shared" si="17"/>
        <v>0</v>
      </c>
      <c r="BE126" s="27" t="s">
        <v>57</v>
      </c>
      <c r="BF126" s="54"/>
      <c r="BG126" s="48"/>
      <c r="BH126" s="28">
        <f t="shared" si="18"/>
        <v>0</v>
      </c>
      <c r="BI126" s="29">
        <f t="shared" si="19"/>
        <v>0</v>
      </c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17"/>
      <c r="DD126" s="30">
        <f t="shared" si="374"/>
        <v>0</v>
      </c>
      <c r="DE126" s="31">
        <f t="shared" si="375"/>
        <v>0</v>
      </c>
      <c r="DF126" s="31">
        <f t="shared" si="376"/>
        <v>0</v>
      </c>
      <c r="DG126" s="31">
        <f t="shared" si="377"/>
        <v>0</v>
      </c>
      <c r="DH126" s="31">
        <f t="shared" si="378"/>
        <v>0</v>
      </c>
      <c r="DI126" s="31">
        <f t="shared" si="379"/>
        <v>0</v>
      </c>
      <c r="DJ126" s="31">
        <f t="shared" si="380"/>
        <v>0</v>
      </c>
      <c r="DK126" s="31">
        <f t="shared" si="381"/>
        <v>0</v>
      </c>
      <c r="DL126" s="31">
        <f t="shared" si="382"/>
        <v>0</v>
      </c>
      <c r="DM126" s="31">
        <f t="shared" si="383"/>
        <v>0</v>
      </c>
      <c r="DN126" s="31">
        <f t="shared" si="384"/>
        <v>0</v>
      </c>
      <c r="DO126" s="31">
        <f t="shared" si="385"/>
        <v>0</v>
      </c>
      <c r="DP126" s="31">
        <f t="shared" si="386"/>
        <v>0</v>
      </c>
      <c r="DQ126" s="31">
        <f t="shared" si="387"/>
        <v>0</v>
      </c>
      <c r="DR126" s="31">
        <f t="shared" si="388"/>
        <v>0</v>
      </c>
      <c r="DS126" s="31">
        <f t="shared" si="389"/>
        <v>0</v>
      </c>
      <c r="DT126" s="31">
        <f t="shared" si="390"/>
        <v>0</v>
      </c>
      <c r="DU126" s="31">
        <f t="shared" si="391"/>
        <v>0</v>
      </c>
      <c r="DV126" s="31">
        <f t="shared" si="392"/>
        <v>0</v>
      </c>
      <c r="DW126" s="31">
        <f t="shared" si="393"/>
        <v>0</v>
      </c>
      <c r="DX126" s="31">
        <f t="shared" si="394"/>
        <v>0</v>
      </c>
      <c r="DY126" s="31">
        <f t="shared" si="395"/>
        <v>0</v>
      </c>
      <c r="DZ126" s="31">
        <f t="shared" si="396"/>
        <v>0</v>
      </c>
      <c r="EA126" s="31">
        <f t="shared" si="397"/>
        <v>0</v>
      </c>
      <c r="EB126" s="31">
        <f t="shared" si="398"/>
        <v>0</v>
      </c>
      <c r="EC126" s="31">
        <f t="shared" si="399"/>
        <v>0</v>
      </c>
      <c r="ED126" s="31">
        <f t="shared" si="400"/>
        <v>0</v>
      </c>
      <c r="EE126" s="31">
        <f t="shared" si="401"/>
        <v>0</v>
      </c>
      <c r="EF126" s="31">
        <f t="shared" si="402"/>
        <v>0</v>
      </c>
      <c r="EG126" s="31">
        <f t="shared" si="403"/>
        <v>0</v>
      </c>
      <c r="EH126" s="31">
        <f t="shared" si="404"/>
        <v>0</v>
      </c>
      <c r="EI126" s="31">
        <f t="shared" si="405"/>
        <v>0</v>
      </c>
      <c r="EJ126" s="31">
        <f t="shared" si="406"/>
        <v>0</v>
      </c>
      <c r="EK126" s="31">
        <f t="shared" si="407"/>
        <v>0</v>
      </c>
      <c r="EL126" s="31">
        <f t="shared" si="408"/>
        <v>0</v>
      </c>
      <c r="EM126" s="31">
        <f t="shared" si="409"/>
        <v>0</v>
      </c>
      <c r="EN126" s="31">
        <f t="shared" si="410"/>
        <v>0</v>
      </c>
      <c r="EO126" s="31">
        <f t="shared" si="411"/>
        <v>0</v>
      </c>
      <c r="EP126" s="31">
        <f t="shared" si="412"/>
        <v>0</v>
      </c>
      <c r="EQ126" s="31">
        <f t="shared" si="413"/>
        <v>0</v>
      </c>
      <c r="ER126" s="31">
        <f t="shared" si="414"/>
        <v>0</v>
      </c>
      <c r="ES126" s="109">
        <f t="shared" si="415"/>
        <v>0</v>
      </c>
      <c r="ET126" s="14"/>
      <c r="EU126" s="30">
        <f t="shared" si="416"/>
        <v>0</v>
      </c>
      <c r="EV126" s="31">
        <f t="shared" ca="1" si="417"/>
        <v>0</v>
      </c>
      <c r="EW126" s="31">
        <f t="shared" ca="1" si="418"/>
        <v>0</v>
      </c>
      <c r="EX126" s="31">
        <f t="shared" ca="1" si="419"/>
        <v>0</v>
      </c>
      <c r="EY126" s="31">
        <f t="shared" ca="1" si="420"/>
        <v>0</v>
      </c>
      <c r="EZ126" s="31">
        <f t="shared" ca="1" si="421"/>
        <v>0</v>
      </c>
      <c r="FA126" s="31">
        <f t="shared" ca="1" si="422"/>
        <v>0</v>
      </c>
      <c r="FB126" s="31">
        <f t="shared" ca="1" si="423"/>
        <v>0</v>
      </c>
      <c r="FC126" s="31">
        <f t="shared" ca="1" si="424"/>
        <v>0</v>
      </c>
      <c r="FD126" s="31">
        <f t="shared" ca="1" si="425"/>
        <v>0</v>
      </c>
      <c r="FE126" s="31">
        <f t="shared" ca="1" si="426"/>
        <v>0</v>
      </c>
      <c r="FF126" s="31">
        <f t="shared" ca="1" si="427"/>
        <v>0</v>
      </c>
      <c r="FG126" s="31">
        <f t="shared" ca="1" si="428"/>
        <v>0</v>
      </c>
      <c r="FH126" s="31">
        <f t="shared" ca="1" si="429"/>
        <v>0</v>
      </c>
      <c r="FI126" s="31">
        <f t="shared" ca="1" si="430"/>
        <v>0</v>
      </c>
      <c r="FJ126" s="31">
        <f t="shared" ca="1" si="431"/>
        <v>0</v>
      </c>
      <c r="FK126" s="31">
        <f t="shared" ca="1" si="432"/>
        <v>0</v>
      </c>
      <c r="FL126" s="31">
        <f t="shared" ca="1" si="433"/>
        <v>0</v>
      </c>
      <c r="FM126" s="31">
        <f t="shared" ca="1" si="434"/>
        <v>0</v>
      </c>
      <c r="FN126" s="31">
        <f t="shared" ca="1" si="435"/>
        <v>0</v>
      </c>
      <c r="FO126" s="31">
        <f t="shared" ca="1" si="436"/>
        <v>0</v>
      </c>
      <c r="FP126" s="31">
        <f t="shared" ca="1" si="437"/>
        <v>0</v>
      </c>
      <c r="FQ126" s="31">
        <f t="shared" ca="1" si="438"/>
        <v>0</v>
      </c>
      <c r="FR126" s="31">
        <f t="shared" ca="1" si="439"/>
        <v>0</v>
      </c>
      <c r="FS126" s="31">
        <f t="shared" ca="1" si="440"/>
        <v>0</v>
      </c>
      <c r="FT126" s="31">
        <f t="shared" ca="1" si="441"/>
        <v>0</v>
      </c>
      <c r="FU126" s="31">
        <f t="shared" ca="1" si="442"/>
        <v>0</v>
      </c>
      <c r="FV126" s="31">
        <f t="shared" ca="1" si="443"/>
        <v>0</v>
      </c>
      <c r="FW126" s="31">
        <f t="shared" ca="1" si="444"/>
        <v>0</v>
      </c>
      <c r="FX126" s="31">
        <f t="shared" ca="1" si="445"/>
        <v>0</v>
      </c>
      <c r="FY126" s="31">
        <f t="shared" ca="1" si="446"/>
        <v>0</v>
      </c>
      <c r="FZ126" s="31">
        <f t="shared" ca="1" si="447"/>
        <v>0</v>
      </c>
      <c r="GA126" s="31">
        <f t="shared" ca="1" si="448"/>
        <v>0</v>
      </c>
      <c r="GB126" s="31">
        <f t="shared" ca="1" si="449"/>
        <v>0</v>
      </c>
      <c r="GC126" s="31">
        <f t="shared" ca="1" si="450"/>
        <v>0</v>
      </c>
      <c r="GD126" s="31">
        <f t="shared" ca="1" si="451"/>
        <v>0</v>
      </c>
      <c r="GE126" s="31">
        <f t="shared" ca="1" si="452"/>
        <v>0</v>
      </c>
      <c r="GF126" s="31">
        <f t="shared" ca="1" si="453"/>
        <v>0</v>
      </c>
      <c r="GG126" s="31">
        <f t="shared" ca="1" si="454"/>
        <v>0</v>
      </c>
      <c r="GH126" s="31">
        <f t="shared" ca="1" si="455"/>
        <v>0</v>
      </c>
      <c r="GI126" s="31">
        <f t="shared" ca="1" si="456"/>
        <v>0</v>
      </c>
      <c r="GJ126" s="109">
        <f t="shared" ca="1" si="457"/>
        <v>0</v>
      </c>
      <c r="GK126" s="14"/>
      <c r="GL126" s="14"/>
      <c r="GM126" s="14"/>
      <c r="GN126" s="14"/>
      <c r="GO126" s="14"/>
      <c r="GP126" s="14"/>
      <c r="GQ126" s="14"/>
      <c r="GR126" s="14"/>
      <c r="GS126" s="14"/>
    </row>
    <row r="127" spans="1:201" ht="12.75" customHeight="1" x14ac:dyDescent="0.2">
      <c r="A127" s="161"/>
      <c r="B127" s="11"/>
      <c r="C127" s="115"/>
      <c r="D127" s="6"/>
      <c r="E127" s="278"/>
      <c r="F127" s="278"/>
      <c r="G127" s="116"/>
      <c r="H127" s="6"/>
      <c r="I127" s="6"/>
      <c r="J127" s="6"/>
      <c r="K127" s="261"/>
      <c r="L127" s="164"/>
      <c r="M127" s="164"/>
      <c r="N127" s="6"/>
      <c r="O127" s="6"/>
      <c r="P127" s="6"/>
      <c r="Q127" s="6"/>
      <c r="R127" s="6"/>
      <c r="S127" s="161"/>
      <c r="T127" s="6"/>
      <c r="U127" s="6"/>
      <c r="V127" s="6"/>
      <c r="W127" s="261"/>
      <c r="X127" s="6"/>
      <c r="Y127" s="261"/>
      <c r="Z127" s="214"/>
      <c r="AA127" s="6"/>
      <c r="AB127" s="214"/>
      <c r="AC127" s="238"/>
      <c r="AD127" s="238"/>
      <c r="AE127" s="161"/>
      <c r="AF127" s="6"/>
      <c r="AG127" s="6"/>
      <c r="AH127" s="6"/>
      <c r="AI127" s="261"/>
      <c r="AJ127" s="6"/>
      <c r="AK127" s="261"/>
      <c r="AL127" s="214"/>
      <c r="AM127" s="6"/>
      <c r="AN127" s="214"/>
      <c r="AO127" s="238"/>
      <c r="AP127" s="238"/>
      <c r="AQ127" s="17"/>
      <c r="AR127" s="235"/>
      <c r="AS127" s="221" t="s">
        <v>55</v>
      </c>
      <c r="AT127" s="54"/>
      <c r="AU127" s="254"/>
      <c r="AV127" s="259"/>
      <c r="AW127" s="38">
        <f t="shared" si="14"/>
        <v>0</v>
      </c>
      <c r="AX127" s="39">
        <f t="shared" si="15"/>
        <v>0</v>
      </c>
      <c r="AY127" s="224" t="s">
        <v>56</v>
      </c>
      <c r="AZ127" s="54"/>
      <c r="BA127" s="64"/>
      <c r="BB127" s="48"/>
      <c r="BC127" s="25">
        <f t="shared" si="16"/>
        <v>0</v>
      </c>
      <c r="BD127" s="40">
        <f t="shared" si="17"/>
        <v>0</v>
      </c>
      <c r="BE127" s="27" t="s">
        <v>57</v>
      </c>
      <c r="BF127" s="54"/>
      <c r="BG127" s="48"/>
      <c r="BH127" s="28">
        <f t="shared" si="18"/>
        <v>0</v>
      </c>
      <c r="BI127" s="29">
        <f t="shared" si="19"/>
        <v>0</v>
      </c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17"/>
      <c r="DD127" s="30">
        <f t="shared" si="374"/>
        <v>0</v>
      </c>
      <c r="DE127" s="31">
        <f t="shared" si="375"/>
        <v>0</v>
      </c>
      <c r="DF127" s="31">
        <f t="shared" si="376"/>
        <v>0</v>
      </c>
      <c r="DG127" s="31">
        <f t="shared" si="377"/>
        <v>0</v>
      </c>
      <c r="DH127" s="31">
        <f t="shared" si="378"/>
        <v>0</v>
      </c>
      <c r="DI127" s="31">
        <f t="shared" si="379"/>
        <v>0</v>
      </c>
      <c r="DJ127" s="31">
        <f t="shared" si="380"/>
        <v>0</v>
      </c>
      <c r="DK127" s="31">
        <f t="shared" si="381"/>
        <v>0</v>
      </c>
      <c r="DL127" s="31">
        <f t="shared" si="382"/>
        <v>0</v>
      </c>
      <c r="DM127" s="31">
        <f t="shared" si="383"/>
        <v>0</v>
      </c>
      <c r="DN127" s="31">
        <f t="shared" si="384"/>
        <v>0</v>
      </c>
      <c r="DO127" s="31">
        <f t="shared" si="385"/>
        <v>0</v>
      </c>
      <c r="DP127" s="31">
        <f t="shared" si="386"/>
        <v>0</v>
      </c>
      <c r="DQ127" s="31">
        <f t="shared" si="387"/>
        <v>0</v>
      </c>
      <c r="DR127" s="31">
        <f t="shared" si="388"/>
        <v>0</v>
      </c>
      <c r="DS127" s="31">
        <f t="shared" si="389"/>
        <v>0</v>
      </c>
      <c r="DT127" s="31">
        <f t="shared" si="390"/>
        <v>0</v>
      </c>
      <c r="DU127" s="31">
        <f t="shared" si="391"/>
        <v>0</v>
      </c>
      <c r="DV127" s="31">
        <f t="shared" si="392"/>
        <v>0</v>
      </c>
      <c r="DW127" s="31">
        <f t="shared" si="393"/>
        <v>0</v>
      </c>
      <c r="DX127" s="31">
        <f t="shared" si="394"/>
        <v>0</v>
      </c>
      <c r="DY127" s="31">
        <f t="shared" si="395"/>
        <v>0</v>
      </c>
      <c r="DZ127" s="31">
        <f t="shared" si="396"/>
        <v>0</v>
      </c>
      <c r="EA127" s="31">
        <f t="shared" si="397"/>
        <v>0</v>
      </c>
      <c r="EB127" s="31">
        <f t="shared" si="398"/>
        <v>0</v>
      </c>
      <c r="EC127" s="31">
        <f t="shared" si="399"/>
        <v>0</v>
      </c>
      <c r="ED127" s="31">
        <f t="shared" si="400"/>
        <v>0</v>
      </c>
      <c r="EE127" s="31">
        <f t="shared" si="401"/>
        <v>0</v>
      </c>
      <c r="EF127" s="31">
        <f t="shared" si="402"/>
        <v>0</v>
      </c>
      <c r="EG127" s="31">
        <f t="shared" si="403"/>
        <v>0</v>
      </c>
      <c r="EH127" s="31">
        <f t="shared" si="404"/>
        <v>0</v>
      </c>
      <c r="EI127" s="31">
        <f t="shared" si="405"/>
        <v>0</v>
      </c>
      <c r="EJ127" s="31">
        <f t="shared" si="406"/>
        <v>0</v>
      </c>
      <c r="EK127" s="31">
        <f t="shared" si="407"/>
        <v>0</v>
      </c>
      <c r="EL127" s="31">
        <f t="shared" si="408"/>
        <v>0</v>
      </c>
      <c r="EM127" s="31">
        <f t="shared" si="409"/>
        <v>0</v>
      </c>
      <c r="EN127" s="31">
        <f t="shared" si="410"/>
        <v>0</v>
      </c>
      <c r="EO127" s="31">
        <f t="shared" si="411"/>
        <v>0</v>
      </c>
      <c r="EP127" s="31">
        <f t="shared" si="412"/>
        <v>0</v>
      </c>
      <c r="EQ127" s="31">
        <f t="shared" si="413"/>
        <v>0</v>
      </c>
      <c r="ER127" s="31">
        <f t="shared" si="414"/>
        <v>0</v>
      </c>
      <c r="ES127" s="109">
        <f t="shared" si="415"/>
        <v>0</v>
      </c>
      <c r="ET127" s="14"/>
      <c r="EU127" s="30">
        <f t="shared" si="416"/>
        <v>0</v>
      </c>
      <c r="EV127" s="31">
        <f t="shared" ca="1" si="417"/>
        <v>0</v>
      </c>
      <c r="EW127" s="31">
        <f t="shared" ca="1" si="418"/>
        <v>0</v>
      </c>
      <c r="EX127" s="31">
        <f t="shared" ca="1" si="419"/>
        <v>0</v>
      </c>
      <c r="EY127" s="31">
        <f t="shared" ca="1" si="420"/>
        <v>0</v>
      </c>
      <c r="EZ127" s="31">
        <f t="shared" ca="1" si="421"/>
        <v>0</v>
      </c>
      <c r="FA127" s="31">
        <f t="shared" ca="1" si="422"/>
        <v>0</v>
      </c>
      <c r="FB127" s="31">
        <f t="shared" ca="1" si="423"/>
        <v>0</v>
      </c>
      <c r="FC127" s="31">
        <f t="shared" ca="1" si="424"/>
        <v>0</v>
      </c>
      <c r="FD127" s="31">
        <f t="shared" ca="1" si="425"/>
        <v>0</v>
      </c>
      <c r="FE127" s="31">
        <f t="shared" ca="1" si="426"/>
        <v>0</v>
      </c>
      <c r="FF127" s="31">
        <f t="shared" ca="1" si="427"/>
        <v>0</v>
      </c>
      <c r="FG127" s="31">
        <f t="shared" ca="1" si="428"/>
        <v>0</v>
      </c>
      <c r="FH127" s="31">
        <f t="shared" ca="1" si="429"/>
        <v>0</v>
      </c>
      <c r="FI127" s="31">
        <f t="shared" ca="1" si="430"/>
        <v>0</v>
      </c>
      <c r="FJ127" s="31">
        <f t="shared" ca="1" si="431"/>
        <v>0</v>
      </c>
      <c r="FK127" s="31">
        <f t="shared" ca="1" si="432"/>
        <v>0</v>
      </c>
      <c r="FL127" s="31">
        <f t="shared" ca="1" si="433"/>
        <v>0</v>
      </c>
      <c r="FM127" s="31">
        <f t="shared" ca="1" si="434"/>
        <v>0</v>
      </c>
      <c r="FN127" s="31">
        <f t="shared" ca="1" si="435"/>
        <v>0</v>
      </c>
      <c r="FO127" s="31">
        <f t="shared" ca="1" si="436"/>
        <v>0</v>
      </c>
      <c r="FP127" s="31">
        <f t="shared" ca="1" si="437"/>
        <v>0</v>
      </c>
      <c r="FQ127" s="31">
        <f t="shared" ca="1" si="438"/>
        <v>0</v>
      </c>
      <c r="FR127" s="31">
        <f t="shared" ca="1" si="439"/>
        <v>0</v>
      </c>
      <c r="FS127" s="31">
        <f t="shared" ca="1" si="440"/>
        <v>0</v>
      </c>
      <c r="FT127" s="31">
        <f t="shared" ca="1" si="441"/>
        <v>0</v>
      </c>
      <c r="FU127" s="31">
        <f t="shared" ca="1" si="442"/>
        <v>0</v>
      </c>
      <c r="FV127" s="31">
        <f t="shared" ca="1" si="443"/>
        <v>0</v>
      </c>
      <c r="FW127" s="31">
        <f t="shared" ca="1" si="444"/>
        <v>0</v>
      </c>
      <c r="FX127" s="31">
        <f t="shared" ca="1" si="445"/>
        <v>0</v>
      </c>
      <c r="FY127" s="31">
        <f t="shared" ca="1" si="446"/>
        <v>0</v>
      </c>
      <c r="FZ127" s="31">
        <f t="shared" ca="1" si="447"/>
        <v>0</v>
      </c>
      <c r="GA127" s="31">
        <f t="shared" ca="1" si="448"/>
        <v>0</v>
      </c>
      <c r="GB127" s="31">
        <f t="shared" ca="1" si="449"/>
        <v>0</v>
      </c>
      <c r="GC127" s="31">
        <f t="shared" ca="1" si="450"/>
        <v>0</v>
      </c>
      <c r="GD127" s="31">
        <f t="shared" ca="1" si="451"/>
        <v>0</v>
      </c>
      <c r="GE127" s="31">
        <f t="shared" ca="1" si="452"/>
        <v>0</v>
      </c>
      <c r="GF127" s="31">
        <f t="shared" ca="1" si="453"/>
        <v>0</v>
      </c>
      <c r="GG127" s="31">
        <f t="shared" ca="1" si="454"/>
        <v>0</v>
      </c>
      <c r="GH127" s="31">
        <f t="shared" ca="1" si="455"/>
        <v>0</v>
      </c>
      <c r="GI127" s="31">
        <f t="shared" ca="1" si="456"/>
        <v>0</v>
      </c>
      <c r="GJ127" s="109">
        <f t="shared" ca="1" si="457"/>
        <v>0</v>
      </c>
      <c r="GK127" s="14"/>
      <c r="GL127" s="14"/>
      <c r="GM127" s="14"/>
      <c r="GN127" s="14"/>
      <c r="GO127" s="14"/>
      <c r="GP127" s="14"/>
      <c r="GQ127" s="14"/>
      <c r="GR127" s="14"/>
      <c r="GS127" s="14"/>
    </row>
    <row r="128" spans="1:201" ht="12.75" customHeight="1" x14ac:dyDescent="0.2">
      <c r="A128" s="161"/>
      <c r="B128" s="11"/>
      <c r="C128" s="115"/>
      <c r="D128" s="6"/>
      <c r="E128" s="278"/>
      <c r="F128" s="278"/>
      <c r="G128" s="116"/>
      <c r="H128" s="6"/>
      <c r="I128" s="6"/>
      <c r="J128" s="6"/>
      <c r="K128" s="261"/>
      <c r="L128" s="164"/>
      <c r="M128" s="164"/>
      <c r="N128" s="6"/>
      <c r="O128" s="6"/>
      <c r="P128" s="6"/>
      <c r="Q128" s="6"/>
      <c r="R128" s="6"/>
      <c r="S128" s="161"/>
      <c r="T128" s="6"/>
      <c r="U128" s="6"/>
      <c r="V128" s="6"/>
      <c r="W128" s="261"/>
      <c r="X128" s="6"/>
      <c r="Y128" s="261"/>
      <c r="Z128" s="214"/>
      <c r="AA128" s="6"/>
      <c r="AB128" s="214"/>
      <c r="AC128" s="238"/>
      <c r="AD128" s="238"/>
      <c r="AE128" s="161"/>
      <c r="AF128" s="6"/>
      <c r="AG128" s="6"/>
      <c r="AH128" s="6"/>
      <c r="AI128" s="261"/>
      <c r="AJ128" s="6"/>
      <c r="AK128" s="261"/>
      <c r="AL128" s="214"/>
      <c r="AM128" s="6"/>
      <c r="AN128" s="214"/>
      <c r="AO128" s="238"/>
      <c r="AP128" s="238"/>
      <c r="AQ128" s="17"/>
      <c r="AR128" s="235"/>
      <c r="AS128" s="221" t="s">
        <v>55</v>
      </c>
      <c r="AT128" s="54"/>
      <c r="AU128" s="254"/>
      <c r="AV128" s="259"/>
      <c r="AW128" s="38">
        <f t="shared" si="14"/>
        <v>0</v>
      </c>
      <c r="AX128" s="39">
        <f t="shared" si="15"/>
        <v>0</v>
      </c>
      <c r="AY128" s="224" t="s">
        <v>56</v>
      </c>
      <c r="AZ128" s="54"/>
      <c r="BA128" s="64"/>
      <c r="BB128" s="48"/>
      <c r="BC128" s="25">
        <f t="shared" si="16"/>
        <v>0</v>
      </c>
      <c r="BD128" s="40">
        <f t="shared" si="17"/>
        <v>0</v>
      </c>
      <c r="BE128" s="27" t="s">
        <v>57</v>
      </c>
      <c r="BF128" s="54"/>
      <c r="BG128" s="48"/>
      <c r="BH128" s="28">
        <f t="shared" si="18"/>
        <v>0</v>
      </c>
      <c r="BI128" s="29">
        <f t="shared" si="19"/>
        <v>0</v>
      </c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17"/>
      <c r="DD128" s="30">
        <f t="shared" si="374"/>
        <v>0</v>
      </c>
      <c r="DE128" s="31">
        <f t="shared" si="375"/>
        <v>0</v>
      </c>
      <c r="DF128" s="31">
        <f t="shared" si="376"/>
        <v>0</v>
      </c>
      <c r="DG128" s="31">
        <f t="shared" si="377"/>
        <v>0</v>
      </c>
      <c r="DH128" s="31">
        <f t="shared" si="378"/>
        <v>0</v>
      </c>
      <c r="DI128" s="31">
        <f t="shared" si="379"/>
        <v>0</v>
      </c>
      <c r="DJ128" s="31">
        <f t="shared" si="380"/>
        <v>0</v>
      </c>
      <c r="DK128" s="31">
        <f t="shared" si="381"/>
        <v>0</v>
      </c>
      <c r="DL128" s="31">
        <f t="shared" si="382"/>
        <v>0</v>
      </c>
      <c r="DM128" s="31">
        <f t="shared" si="383"/>
        <v>0</v>
      </c>
      <c r="DN128" s="31">
        <f t="shared" si="384"/>
        <v>0</v>
      </c>
      <c r="DO128" s="31">
        <f t="shared" si="385"/>
        <v>0</v>
      </c>
      <c r="DP128" s="31">
        <f t="shared" si="386"/>
        <v>0</v>
      </c>
      <c r="DQ128" s="31">
        <f t="shared" si="387"/>
        <v>0</v>
      </c>
      <c r="DR128" s="31">
        <f t="shared" si="388"/>
        <v>0</v>
      </c>
      <c r="DS128" s="31">
        <f t="shared" si="389"/>
        <v>0</v>
      </c>
      <c r="DT128" s="31">
        <f t="shared" si="390"/>
        <v>0</v>
      </c>
      <c r="DU128" s="31">
        <f t="shared" si="391"/>
        <v>0</v>
      </c>
      <c r="DV128" s="31">
        <f t="shared" si="392"/>
        <v>0</v>
      </c>
      <c r="DW128" s="31">
        <f t="shared" si="393"/>
        <v>0</v>
      </c>
      <c r="DX128" s="31">
        <f t="shared" si="394"/>
        <v>0</v>
      </c>
      <c r="DY128" s="31">
        <f t="shared" si="395"/>
        <v>0</v>
      </c>
      <c r="DZ128" s="31">
        <f t="shared" si="396"/>
        <v>0</v>
      </c>
      <c r="EA128" s="31">
        <f t="shared" si="397"/>
        <v>0</v>
      </c>
      <c r="EB128" s="31">
        <f t="shared" si="398"/>
        <v>0</v>
      </c>
      <c r="EC128" s="31">
        <f t="shared" si="399"/>
        <v>0</v>
      </c>
      <c r="ED128" s="31">
        <f t="shared" si="400"/>
        <v>0</v>
      </c>
      <c r="EE128" s="31">
        <f t="shared" si="401"/>
        <v>0</v>
      </c>
      <c r="EF128" s="31">
        <f t="shared" si="402"/>
        <v>0</v>
      </c>
      <c r="EG128" s="31">
        <f t="shared" si="403"/>
        <v>0</v>
      </c>
      <c r="EH128" s="31">
        <f t="shared" si="404"/>
        <v>0</v>
      </c>
      <c r="EI128" s="31">
        <f t="shared" si="405"/>
        <v>0</v>
      </c>
      <c r="EJ128" s="31">
        <f t="shared" si="406"/>
        <v>0</v>
      </c>
      <c r="EK128" s="31">
        <f t="shared" si="407"/>
        <v>0</v>
      </c>
      <c r="EL128" s="31">
        <f t="shared" si="408"/>
        <v>0</v>
      </c>
      <c r="EM128" s="31">
        <f t="shared" si="409"/>
        <v>0</v>
      </c>
      <c r="EN128" s="31">
        <f t="shared" si="410"/>
        <v>0</v>
      </c>
      <c r="EO128" s="31">
        <f t="shared" si="411"/>
        <v>0</v>
      </c>
      <c r="EP128" s="31">
        <f t="shared" si="412"/>
        <v>0</v>
      </c>
      <c r="EQ128" s="31">
        <f t="shared" si="413"/>
        <v>0</v>
      </c>
      <c r="ER128" s="31">
        <f t="shared" si="414"/>
        <v>0</v>
      </c>
      <c r="ES128" s="109">
        <f t="shared" si="415"/>
        <v>0</v>
      </c>
      <c r="ET128" s="14"/>
      <c r="EU128" s="30">
        <f t="shared" si="416"/>
        <v>0</v>
      </c>
      <c r="EV128" s="31">
        <f t="shared" ca="1" si="417"/>
        <v>0</v>
      </c>
      <c r="EW128" s="31">
        <f t="shared" ca="1" si="418"/>
        <v>0</v>
      </c>
      <c r="EX128" s="31">
        <f t="shared" ca="1" si="419"/>
        <v>0</v>
      </c>
      <c r="EY128" s="31">
        <f t="shared" ca="1" si="420"/>
        <v>0</v>
      </c>
      <c r="EZ128" s="31">
        <f t="shared" ca="1" si="421"/>
        <v>0</v>
      </c>
      <c r="FA128" s="31">
        <f t="shared" ca="1" si="422"/>
        <v>0</v>
      </c>
      <c r="FB128" s="31">
        <f t="shared" ca="1" si="423"/>
        <v>0</v>
      </c>
      <c r="FC128" s="31">
        <f t="shared" ca="1" si="424"/>
        <v>0</v>
      </c>
      <c r="FD128" s="31">
        <f t="shared" ca="1" si="425"/>
        <v>0</v>
      </c>
      <c r="FE128" s="31">
        <f t="shared" ca="1" si="426"/>
        <v>0</v>
      </c>
      <c r="FF128" s="31">
        <f t="shared" ca="1" si="427"/>
        <v>0</v>
      </c>
      <c r="FG128" s="31">
        <f t="shared" ca="1" si="428"/>
        <v>0</v>
      </c>
      <c r="FH128" s="31">
        <f t="shared" ca="1" si="429"/>
        <v>0</v>
      </c>
      <c r="FI128" s="31">
        <f t="shared" ca="1" si="430"/>
        <v>0</v>
      </c>
      <c r="FJ128" s="31">
        <f t="shared" ca="1" si="431"/>
        <v>0</v>
      </c>
      <c r="FK128" s="31">
        <f t="shared" ca="1" si="432"/>
        <v>0</v>
      </c>
      <c r="FL128" s="31">
        <f t="shared" ca="1" si="433"/>
        <v>0</v>
      </c>
      <c r="FM128" s="31">
        <f t="shared" ca="1" si="434"/>
        <v>0</v>
      </c>
      <c r="FN128" s="31">
        <f t="shared" ca="1" si="435"/>
        <v>0</v>
      </c>
      <c r="FO128" s="31">
        <f t="shared" ca="1" si="436"/>
        <v>0</v>
      </c>
      <c r="FP128" s="31">
        <f t="shared" ca="1" si="437"/>
        <v>0</v>
      </c>
      <c r="FQ128" s="31">
        <f t="shared" ca="1" si="438"/>
        <v>0</v>
      </c>
      <c r="FR128" s="31">
        <f t="shared" ca="1" si="439"/>
        <v>0</v>
      </c>
      <c r="FS128" s="31">
        <f t="shared" ca="1" si="440"/>
        <v>0</v>
      </c>
      <c r="FT128" s="31">
        <f t="shared" ca="1" si="441"/>
        <v>0</v>
      </c>
      <c r="FU128" s="31">
        <f t="shared" ca="1" si="442"/>
        <v>0</v>
      </c>
      <c r="FV128" s="31">
        <f t="shared" ca="1" si="443"/>
        <v>0</v>
      </c>
      <c r="FW128" s="31">
        <f t="shared" ca="1" si="444"/>
        <v>0</v>
      </c>
      <c r="FX128" s="31">
        <f t="shared" ca="1" si="445"/>
        <v>0</v>
      </c>
      <c r="FY128" s="31">
        <f t="shared" ca="1" si="446"/>
        <v>0</v>
      </c>
      <c r="FZ128" s="31">
        <f t="shared" ca="1" si="447"/>
        <v>0</v>
      </c>
      <c r="GA128" s="31">
        <f t="shared" ca="1" si="448"/>
        <v>0</v>
      </c>
      <c r="GB128" s="31">
        <f t="shared" ca="1" si="449"/>
        <v>0</v>
      </c>
      <c r="GC128" s="31">
        <f t="shared" ca="1" si="450"/>
        <v>0</v>
      </c>
      <c r="GD128" s="31">
        <f t="shared" ca="1" si="451"/>
        <v>0</v>
      </c>
      <c r="GE128" s="31">
        <f t="shared" ca="1" si="452"/>
        <v>0</v>
      </c>
      <c r="GF128" s="31">
        <f t="shared" ca="1" si="453"/>
        <v>0</v>
      </c>
      <c r="GG128" s="31">
        <f t="shared" ca="1" si="454"/>
        <v>0</v>
      </c>
      <c r="GH128" s="31">
        <f t="shared" ca="1" si="455"/>
        <v>0</v>
      </c>
      <c r="GI128" s="31">
        <f t="shared" ca="1" si="456"/>
        <v>0</v>
      </c>
      <c r="GJ128" s="109">
        <f t="shared" ca="1" si="457"/>
        <v>0</v>
      </c>
      <c r="GK128" s="14"/>
      <c r="GL128" s="14"/>
      <c r="GM128" s="14"/>
      <c r="GN128" s="14"/>
      <c r="GO128" s="14"/>
      <c r="GP128" s="14"/>
      <c r="GQ128" s="14"/>
      <c r="GR128" s="14"/>
      <c r="GS128" s="14"/>
    </row>
    <row r="129" spans="1:201" ht="12.75" customHeight="1" x14ac:dyDescent="0.2">
      <c r="A129" s="161"/>
      <c r="B129" s="11"/>
      <c r="C129" s="115"/>
      <c r="D129" s="6"/>
      <c r="E129" s="278"/>
      <c r="F129" s="278"/>
      <c r="G129" s="116"/>
      <c r="H129" s="6"/>
      <c r="I129" s="6"/>
      <c r="J129" s="6"/>
      <c r="K129" s="261"/>
      <c r="L129" s="164"/>
      <c r="M129" s="164"/>
      <c r="N129" s="6"/>
      <c r="O129" s="6"/>
      <c r="P129" s="6"/>
      <c r="Q129" s="6"/>
      <c r="R129" s="6"/>
      <c r="S129" s="161"/>
      <c r="T129" s="6"/>
      <c r="U129" s="6"/>
      <c r="V129" s="6"/>
      <c r="W129" s="261"/>
      <c r="X129" s="6"/>
      <c r="Y129" s="261"/>
      <c r="Z129" s="214"/>
      <c r="AA129" s="6"/>
      <c r="AB129" s="214"/>
      <c r="AC129" s="238"/>
      <c r="AD129" s="238"/>
      <c r="AE129" s="161"/>
      <c r="AF129" s="6"/>
      <c r="AG129" s="6"/>
      <c r="AH129" s="6"/>
      <c r="AI129" s="261"/>
      <c r="AJ129" s="6"/>
      <c r="AK129" s="261"/>
      <c r="AL129" s="214"/>
      <c r="AM129" s="6"/>
      <c r="AN129" s="214"/>
      <c r="AO129" s="238"/>
      <c r="AP129" s="238"/>
      <c r="AQ129" s="17"/>
      <c r="AR129" s="235"/>
      <c r="AS129" s="221" t="s">
        <v>55</v>
      </c>
      <c r="AT129" s="54"/>
      <c r="AU129" s="254"/>
      <c r="AV129" s="259"/>
      <c r="AW129" s="38">
        <f t="shared" si="14"/>
        <v>0</v>
      </c>
      <c r="AX129" s="39">
        <f t="shared" si="15"/>
        <v>0</v>
      </c>
      <c r="AY129" s="224" t="s">
        <v>56</v>
      </c>
      <c r="AZ129" s="54"/>
      <c r="BA129" s="64"/>
      <c r="BB129" s="48"/>
      <c r="BC129" s="25">
        <f t="shared" si="16"/>
        <v>0</v>
      </c>
      <c r="BD129" s="40">
        <f t="shared" si="17"/>
        <v>0</v>
      </c>
      <c r="BE129" s="27" t="s">
        <v>57</v>
      </c>
      <c r="BF129" s="54"/>
      <c r="BG129" s="48"/>
      <c r="BH129" s="28">
        <f t="shared" si="18"/>
        <v>0</v>
      </c>
      <c r="BI129" s="29">
        <f t="shared" si="19"/>
        <v>0</v>
      </c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17"/>
      <c r="DD129" s="30">
        <f t="shared" si="374"/>
        <v>0</v>
      </c>
      <c r="DE129" s="31">
        <f t="shared" si="375"/>
        <v>0</v>
      </c>
      <c r="DF129" s="31">
        <f t="shared" si="376"/>
        <v>0</v>
      </c>
      <c r="DG129" s="31">
        <f t="shared" si="377"/>
        <v>0</v>
      </c>
      <c r="DH129" s="31">
        <f t="shared" si="378"/>
        <v>0</v>
      </c>
      <c r="DI129" s="31">
        <f t="shared" si="379"/>
        <v>0</v>
      </c>
      <c r="DJ129" s="31">
        <f t="shared" si="380"/>
        <v>0</v>
      </c>
      <c r="DK129" s="31">
        <f t="shared" si="381"/>
        <v>0</v>
      </c>
      <c r="DL129" s="31">
        <f t="shared" si="382"/>
        <v>0</v>
      </c>
      <c r="DM129" s="31">
        <f t="shared" si="383"/>
        <v>0</v>
      </c>
      <c r="DN129" s="31">
        <f t="shared" si="384"/>
        <v>0</v>
      </c>
      <c r="DO129" s="31">
        <f t="shared" si="385"/>
        <v>0</v>
      </c>
      <c r="DP129" s="31">
        <f t="shared" si="386"/>
        <v>0</v>
      </c>
      <c r="DQ129" s="31">
        <f t="shared" si="387"/>
        <v>0</v>
      </c>
      <c r="DR129" s="31">
        <f t="shared" si="388"/>
        <v>0</v>
      </c>
      <c r="DS129" s="31">
        <f t="shared" si="389"/>
        <v>0</v>
      </c>
      <c r="DT129" s="31">
        <f t="shared" si="390"/>
        <v>0</v>
      </c>
      <c r="DU129" s="31">
        <f t="shared" si="391"/>
        <v>0</v>
      </c>
      <c r="DV129" s="31">
        <f t="shared" si="392"/>
        <v>0</v>
      </c>
      <c r="DW129" s="31">
        <f t="shared" si="393"/>
        <v>0</v>
      </c>
      <c r="DX129" s="31">
        <f t="shared" si="394"/>
        <v>0</v>
      </c>
      <c r="DY129" s="31">
        <f t="shared" si="395"/>
        <v>0</v>
      </c>
      <c r="DZ129" s="31">
        <f t="shared" si="396"/>
        <v>0</v>
      </c>
      <c r="EA129" s="31">
        <f t="shared" si="397"/>
        <v>0</v>
      </c>
      <c r="EB129" s="31">
        <f t="shared" si="398"/>
        <v>0</v>
      </c>
      <c r="EC129" s="31">
        <f t="shared" si="399"/>
        <v>0</v>
      </c>
      <c r="ED129" s="31">
        <f t="shared" si="400"/>
        <v>0</v>
      </c>
      <c r="EE129" s="31">
        <f t="shared" si="401"/>
        <v>0</v>
      </c>
      <c r="EF129" s="31">
        <f t="shared" si="402"/>
        <v>0</v>
      </c>
      <c r="EG129" s="31">
        <f t="shared" si="403"/>
        <v>0</v>
      </c>
      <c r="EH129" s="31">
        <f t="shared" si="404"/>
        <v>0</v>
      </c>
      <c r="EI129" s="31">
        <f t="shared" si="405"/>
        <v>0</v>
      </c>
      <c r="EJ129" s="31">
        <f t="shared" si="406"/>
        <v>0</v>
      </c>
      <c r="EK129" s="31">
        <f t="shared" si="407"/>
        <v>0</v>
      </c>
      <c r="EL129" s="31">
        <f t="shared" si="408"/>
        <v>0</v>
      </c>
      <c r="EM129" s="31">
        <f t="shared" si="409"/>
        <v>0</v>
      </c>
      <c r="EN129" s="31">
        <f t="shared" si="410"/>
        <v>0</v>
      </c>
      <c r="EO129" s="31">
        <f t="shared" si="411"/>
        <v>0</v>
      </c>
      <c r="EP129" s="31">
        <f t="shared" si="412"/>
        <v>0</v>
      </c>
      <c r="EQ129" s="31">
        <f t="shared" si="413"/>
        <v>0</v>
      </c>
      <c r="ER129" s="31">
        <f t="shared" si="414"/>
        <v>0</v>
      </c>
      <c r="ES129" s="109">
        <f t="shared" si="415"/>
        <v>0</v>
      </c>
      <c r="ET129" s="14"/>
      <c r="EU129" s="30">
        <f t="shared" si="416"/>
        <v>0</v>
      </c>
      <c r="EV129" s="31">
        <f t="shared" ca="1" si="417"/>
        <v>0</v>
      </c>
      <c r="EW129" s="31">
        <f t="shared" ca="1" si="418"/>
        <v>0</v>
      </c>
      <c r="EX129" s="31">
        <f t="shared" ca="1" si="419"/>
        <v>0</v>
      </c>
      <c r="EY129" s="31">
        <f t="shared" ca="1" si="420"/>
        <v>0</v>
      </c>
      <c r="EZ129" s="31">
        <f t="shared" ca="1" si="421"/>
        <v>0</v>
      </c>
      <c r="FA129" s="31">
        <f t="shared" ca="1" si="422"/>
        <v>0</v>
      </c>
      <c r="FB129" s="31">
        <f t="shared" ca="1" si="423"/>
        <v>0</v>
      </c>
      <c r="FC129" s="31">
        <f t="shared" ca="1" si="424"/>
        <v>0</v>
      </c>
      <c r="FD129" s="31">
        <f t="shared" ca="1" si="425"/>
        <v>0</v>
      </c>
      <c r="FE129" s="31">
        <f t="shared" ca="1" si="426"/>
        <v>0</v>
      </c>
      <c r="FF129" s="31">
        <f t="shared" ca="1" si="427"/>
        <v>0</v>
      </c>
      <c r="FG129" s="31">
        <f t="shared" ca="1" si="428"/>
        <v>0</v>
      </c>
      <c r="FH129" s="31">
        <f t="shared" ca="1" si="429"/>
        <v>0</v>
      </c>
      <c r="FI129" s="31">
        <f t="shared" ca="1" si="430"/>
        <v>0</v>
      </c>
      <c r="FJ129" s="31">
        <f t="shared" ca="1" si="431"/>
        <v>0</v>
      </c>
      <c r="FK129" s="31">
        <f t="shared" ca="1" si="432"/>
        <v>0</v>
      </c>
      <c r="FL129" s="31">
        <f t="shared" ca="1" si="433"/>
        <v>0</v>
      </c>
      <c r="FM129" s="31">
        <f t="shared" ca="1" si="434"/>
        <v>0</v>
      </c>
      <c r="FN129" s="31">
        <f t="shared" ca="1" si="435"/>
        <v>0</v>
      </c>
      <c r="FO129" s="31">
        <f t="shared" ca="1" si="436"/>
        <v>0</v>
      </c>
      <c r="FP129" s="31">
        <f t="shared" ca="1" si="437"/>
        <v>0</v>
      </c>
      <c r="FQ129" s="31">
        <f t="shared" ca="1" si="438"/>
        <v>0</v>
      </c>
      <c r="FR129" s="31">
        <f t="shared" ca="1" si="439"/>
        <v>0</v>
      </c>
      <c r="FS129" s="31">
        <f t="shared" ca="1" si="440"/>
        <v>0</v>
      </c>
      <c r="FT129" s="31">
        <f t="shared" ca="1" si="441"/>
        <v>0</v>
      </c>
      <c r="FU129" s="31">
        <f t="shared" ca="1" si="442"/>
        <v>0</v>
      </c>
      <c r="FV129" s="31">
        <f t="shared" ca="1" si="443"/>
        <v>0</v>
      </c>
      <c r="FW129" s="31">
        <f t="shared" ca="1" si="444"/>
        <v>0</v>
      </c>
      <c r="FX129" s="31">
        <f t="shared" ca="1" si="445"/>
        <v>0</v>
      </c>
      <c r="FY129" s="31">
        <f t="shared" ca="1" si="446"/>
        <v>0</v>
      </c>
      <c r="FZ129" s="31">
        <f t="shared" ca="1" si="447"/>
        <v>0</v>
      </c>
      <c r="GA129" s="31">
        <f t="shared" ca="1" si="448"/>
        <v>0</v>
      </c>
      <c r="GB129" s="31">
        <f t="shared" ca="1" si="449"/>
        <v>0</v>
      </c>
      <c r="GC129" s="31">
        <f t="shared" ca="1" si="450"/>
        <v>0</v>
      </c>
      <c r="GD129" s="31">
        <f t="shared" ca="1" si="451"/>
        <v>0</v>
      </c>
      <c r="GE129" s="31">
        <f t="shared" ca="1" si="452"/>
        <v>0</v>
      </c>
      <c r="GF129" s="31">
        <f t="shared" ca="1" si="453"/>
        <v>0</v>
      </c>
      <c r="GG129" s="31">
        <f t="shared" ca="1" si="454"/>
        <v>0</v>
      </c>
      <c r="GH129" s="31">
        <f t="shared" ca="1" si="455"/>
        <v>0</v>
      </c>
      <c r="GI129" s="31">
        <f t="shared" ca="1" si="456"/>
        <v>0</v>
      </c>
      <c r="GJ129" s="109">
        <f t="shared" ca="1" si="457"/>
        <v>0</v>
      </c>
      <c r="GK129" s="14"/>
      <c r="GL129" s="14"/>
      <c r="GM129" s="14"/>
      <c r="GN129" s="14"/>
      <c r="GO129" s="14"/>
      <c r="GP129" s="14"/>
      <c r="GQ129" s="14"/>
      <c r="GR129" s="14"/>
      <c r="GS129" s="14"/>
    </row>
    <row r="130" spans="1:201" ht="12.75" customHeight="1" x14ac:dyDescent="0.2">
      <c r="A130" s="161"/>
      <c r="B130" s="11"/>
      <c r="C130" s="115"/>
      <c r="D130" s="6"/>
      <c r="E130" s="278"/>
      <c r="F130" s="278"/>
      <c r="G130" s="116"/>
      <c r="H130" s="6"/>
      <c r="I130" s="6"/>
      <c r="J130" s="6"/>
      <c r="K130" s="261"/>
      <c r="L130" s="164"/>
      <c r="M130" s="164"/>
      <c r="N130" s="6"/>
      <c r="O130" s="6"/>
      <c r="P130" s="6"/>
      <c r="Q130" s="6"/>
      <c r="R130" s="6"/>
      <c r="S130" s="161"/>
      <c r="T130" s="6"/>
      <c r="U130" s="6"/>
      <c r="V130" s="6"/>
      <c r="W130" s="261"/>
      <c r="X130" s="6"/>
      <c r="Y130" s="261"/>
      <c r="Z130" s="214"/>
      <c r="AA130" s="6"/>
      <c r="AB130" s="214"/>
      <c r="AC130" s="238"/>
      <c r="AD130" s="238"/>
      <c r="AE130" s="161"/>
      <c r="AF130" s="6"/>
      <c r="AG130" s="6"/>
      <c r="AH130" s="6"/>
      <c r="AI130" s="261"/>
      <c r="AJ130" s="6"/>
      <c r="AK130" s="261"/>
      <c r="AL130" s="214"/>
      <c r="AM130" s="6"/>
      <c r="AN130" s="214"/>
      <c r="AO130" s="238"/>
      <c r="AP130" s="238"/>
      <c r="AQ130" s="17"/>
      <c r="AR130" s="235"/>
      <c r="AS130" s="221" t="s">
        <v>55</v>
      </c>
      <c r="AT130" s="54"/>
      <c r="AU130" s="254"/>
      <c r="AV130" s="259"/>
      <c r="AW130" s="38">
        <f t="shared" si="14"/>
        <v>0</v>
      </c>
      <c r="AX130" s="39">
        <f t="shared" si="15"/>
        <v>0</v>
      </c>
      <c r="AY130" s="224" t="s">
        <v>56</v>
      </c>
      <c r="AZ130" s="54"/>
      <c r="BA130" s="64"/>
      <c r="BB130" s="48"/>
      <c r="BC130" s="25">
        <f t="shared" si="16"/>
        <v>0</v>
      </c>
      <c r="BD130" s="40">
        <f t="shared" si="17"/>
        <v>0</v>
      </c>
      <c r="BE130" s="27" t="s">
        <v>57</v>
      </c>
      <c r="BF130" s="54"/>
      <c r="BG130" s="48"/>
      <c r="BH130" s="28">
        <f t="shared" si="18"/>
        <v>0</v>
      </c>
      <c r="BI130" s="29">
        <f t="shared" si="19"/>
        <v>0</v>
      </c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17"/>
      <c r="DD130" s="30">
        <f t="shared" si="374"/>
        <v>0</v>
      </c>
      <c r="DE130" s="31">
        <f t="shared" si="375"/>
        <v>0</v>
      </c>
      <c r="DF130" s="31">
        <f t="shared" si="376"/>
        <v>0</v>
      </c>
      <c r="DG130" s="31">
        <f t="shared" si="377"/>
        <v>0</v>
      </c>
      <c r="DH130" s="31">
        <f t="shared" si="378"/>
        <v>0</v>
      </c>
      <c r="DI130" s="31">
        <f t="shared" si="379"/>
        <v>0</v>
      </c>
      <c r="DJ130" s="31">
        <f t="shared" si="380"/>
        <v>0</v>
      </c>
      <c r="DK130" s="31">
        <f t="shared" si="381"/>
        <v>0</v>
      </c>
      <c r="DL130" s="31">
        <f t="shared" si="382"/>
        <v>0</v>
      </c>
      <c r="DM130" s="31">
        <f t="shared" si="383"/>
        <v>0</v>
      </c>
      <c r="DN130" s="31">
        <f t="shared" si="384"/>
        <v>0</v>
      </c>
      <c r="DO130" s="31">
        <f t="shared" si="385"/>
        <v>0</v>
      </c>
      <c r="DP130" s="31">
        <f t="shared" si="386"/>
        <v>0</v>
      </c>
      <c r="DQ130" s="31">
        <f t="shared" si="387"/>
        <v>0</v>
      </c>
      <c r="DR130" s="31">
        <f t="shared" si="388"/>
        <v>0</v>
      </c>
      <c r="DS130" s="31">
        <f t="shared" si="389"/>
        <v>0</v>
      </c>
      <c r="DT130" s="31">
        <f t="shared" si="390"/>
        <v>0</v>
      </c>
      <c r="DU130" s="31">
        <f t="shared" si="391"/>
        <v>0</v>
      </c>
      <c r="DV130" s="31">
        <f t="shared" si="392"/>
        <v>0</v>
      </c>
      <c r="DW130" s="31">
        <f t="shared" si="393"/>
        <v>0</v>
      </c>
      <c r="DX130" s="31">
        <f t="shared" si="394"/>
        <v>0</v>
      </c>
      <c r="DY130" s="31">
        <f t="shared" si="395"/>
        <v>0</v>
      </c>
      <c r="DZ130" s="31">
        <f t="shared" si="396"/>
        <v>0</v>
      </c>
      <c r="EA130" s="31">
        <f t="shared" si="397"/>
        <v>0</v>
      </c>
      <c r="EB130" s="31">
        <f t="shared" si="398"/>
        <v>0</v>
      </c>
      <c r="EC130" s="31">
        <f t="shared" si="399"/>
        <v>0</v>
      </c>
      <c r="ED130" s="31">
        <f t="shared" si="400"/>
        <v>0</v>
      </c>
      <c r="EE130" s="31">
        <f t="shared" si="401"/>
        <v>0</v>
      </c>
      <c r="EF130" s="31">
        <f t="shared" si="402"/>
        <v>0</v>
      </c>
      <c r="EG130" s="31">
        <f t="shared" si="403"/>
        <v>0</v>
      </c>
      <c r="EH130" s="31">
        <f t="shared" si="404"/>
        <v>0</v>
      </c>
      <c r="EI130" s="31">
        <f t="shared" si="405"/>
        <v>0</v>
      </c>
      <c r="EJ130" s="31">
        <f t="shared" si="406"/>
        <v>0</v>
      </c>
      <c r="EK130" s="31">
        <f t="shared" si="407"/>
        <v>0</v>
      </c>
      <c r="EL130" s="31">
        <f t="shared" si="408"/>
        <v>0</v>
      </c>
      <c r="EM130" s="31">
        <f t="shared" si="409"/>
        <v>0</v>
      </c>
      <c r="EN130" s="31">
        <f t="shared" si="410"/>
        <v>0</v>
      </c>
      <c r="EO130" s="31">
        <f t="shared" si="411"/>
        <v>0</v>
      </c>
      <c r="EP130" s="31">
        <f t="shared" si="412"/>
        <v>0</v>
      </c>
      <c r="EQ130" s="31">
        <f t="shared" si="413"/>
        <v>0</v>
      </c>
      <c r="ER130" s="31">
        <f t="shared" si="414"/>
        <v>0</v>
      </c>
      <c r="ES130" s="109">
        <f t="shared" si="415"/>
        <v>0</v>
      </c>
      <c r="ET130" s="14"/>
      <c r="EU130" s="30">
        <f t="shared" si="416"/>
        <v>0</v>
      </c>
      <c r="EV130" s="31">
        <f t="shared" ca="1" si="417"/>
        <v>0</v>
      </c>
      <c r="EW130" s="31">
        <f t="shared" ca="1" si="418"/>
        <v>0</v>
      </c>
      <c r="EX130" s="31">
        <f t="shared" ca="1" si="419"/>
        <v>0</v>
      </c>
      <c r="EY130" s="31">
        <f t="shared" ca="1" si="420"/>
        <v>0</v>
      </c>
      <c r="EZ130" s="31">
        <f t="shared" ca="1" si="421"/>
        <v>0</v>
      </c>
      <c r="FA130" s="31">
        <f t="shared" ca="1" si="422"/>
        <v>0</v>
      </c>
      <c r="FB130" s="31">
        <f t="shared" ca="1" si="423"/>
        <v>0</v>
      </c>
      <c r="FC130" s="31">
        <f t="shared" ca="1" si="424"/>
        <v>0</v>
      </c>
      <c r="FD130" s="31">
        <f t="shared" ca="1" si="425"/>
        <v>0</v>
      </c>
      <c r="FE130" s="31">
        <f t="shared" ca="1" si="426"/>
        <v>0</v>
      </c>
      <c r="FF130" s="31">
        <f t="shared" ca="1" si="427"/>
        <v>0</v>
      </c>
      <c r="FG130" s="31">
        <f t="shared" ca="1" si="428"/>
        <v>0</v>
      </c>
      <c r="FH130" s="31">
        <f t="shared" ca="1" si="429"/>
        <v>0</v>
      </c>
      <c r="FI130" s="31">
        <f t="shared" ca="1" si="430"/>
        <v>0</v>
      </c>
      <c r="FJ130" s="31">
        <f t="shared" ca="1" si="431"/>
        <v>0</v>
      </c>
      <c r="FK130" s="31">
        <f t="shared" ca="1" si="432"/>
        <v>0</v>
      </c>
      <c r="FL130" s="31">
        <f t="shared" ca="1" si="433"/>
        <v>0</v>
      </c>
      <c r="FM130" s="31">
        <f t="shared" ca="1" si="434"/>
        <v>0</v>
      </c>
      <c r="FN130" s="31">
        <f t="shared" ca="1" si="435"/>
        <v>0</v>
      </c>
      <c r="FO130" s="31">
        <f t="shared" ca="1" si="436"/>
        <v>0</v>
      </c>
      <c r="FP130" s="31">
        <f t="shared" ca="1" si="437"/>
        <v>0</v>
      </c>
      <c r="FQ130" s="31">
        <f t="shared" ca="1" si="438"/>
        <v>0</v>
      </c>
      <c r="FR130" s="31">
        <f t="shared" ca="1" si="439"/>
        <v>0</v>
      </c>
      <c r="FS130" s="31">
        <f t="shared" ca="1" si="440"/>
        <v>0</v>
      </c>
      <c r="FT130" s="31">
        <f t="shared" ca="1" si="441"/>
        <v>0</v>
      </c>
      <c r="FU130" s="31">
        <f t="shared" ca="1" si="442"/>
        <v>0</v>
      </c>
      <c r="FV130" s="31">
        <f t="shared" ca="1" si="443"/>
        <v>0</v>
      </c>
      <c r="FW130" s="31">
        <f t="shared" ca="1" si="444"/>
        <v>0</v>
      </c>
      <c r="FX130" s="31">
        <f t="shared" ca="1" si="445"/>
        <v>0</v>
      </c>
      <c r="FY130" s="31">
        <f t="shared" ca="1" si="446"/>
        <v>0</v>
      </c>
      <c r="FZ130" s="31">
        <f t="shared" ca="1" si="447"/>
        <v>0</v>
      </c>
      <c r="GA130" s="31">
        <f t="shared" ca="1" si="448"/>
        <v>0</v>
      </c>
      <c r="GB130" s="31">
        <f t="shared" ca="1" si="449"/>
        <v>0</v>
      </c>
      <c r="GC130" s="31">
        <f t="shared" ca="1" si="450"/>
        <v>0</v>
      </c>
      <c r="GD130" s="31">
        <f t="shared" ca="1" si="451"/>
        <v>0</v>
      </c>
      <c r="GE130" s="31">
        <f t="shared" ca="1" si="452"/>
        <v>0</v>
      </c>
      <c r="GF130" s="31">
        <f t="shared" ca="1" si="453"/>
        <v>0</v>
      </c>
      <c r="GG130" s="31">
        <f t="shared" ca="1" si="454"/>
        <v>0</v>
      </c>
      <c r="GH130" s="31">
        <f t="shared" ca="1" si="455"/>
        <v>0</v>
      </c>
      <c r="GI130" s="31">
        <f t="shared" ca="1" si="456"/>
        <v>0</v>
      </c>
      <c r="GJ130" s="109">
        <f t="shared" ca="1" si="457"/>
        <v>0</v>
      </c>
      <c r="GK130" s="14"/>
      <c r="GL130" s="14"/>
      <c r="GM130" s="14"/>
      <c r="GN130" s="14"/>
      <c r="GO130" s="14"/>
      <c r="GP130" s="14"/>
      <c r="GQ130" s="14"/>
      <c r="GR130" s="14"/>
      <c r="GS130" s="14"/>
    </row>
    <row r="131" spans="1:201" ht="12.75" customHeight="1" x14ac:dyDescent="0.2">
      <c r="A131" s="161"/>
      <c r="B131" s="11"/>
      <c r="C131" s="115"/>
      <c r="D131" s="6"/>
      <c r="E131" s="278"/>
      <c r="F131" s="278"/>
      <c r="G131" s="116"/>
      <c r="H131" s="6"/>
      <c r="I131" s="6"/>
      <c r="J131" s="6"/>
      <c r="K131" s="261"/>
      <c r="L131" s="164"/>
      <c r="M131" s="164"/>
      <c r="N131" s="6"/>
      <c r="O131" s="6"/>
      <c r="P131" s="6"/>
      <c r="Q131" s="6"/>
      <c r="R131" s="6"/>
      <c r="S131" s="161"/>
      <c r="T131" s="6"/>
      <c r="U131" s="6"/>
      <c r="V131" s="6"/>
      <c r="W131" s="261"/>
      <c r="X131" s="6"/>
      <c r="Y131" s="261"/>
      <c r="Z131" s="214"/>
      <c r="AA131" s="6"/>
      <c r="AB131" s="214"/>
      <c r="AC131" s="238"/>
      <c r="AD131" s="238"/>
      <c r="AE131" s="161"/>
      <c r="AF131" s="6"/>
      <c r="AG131" s="6"/>
      <c r="AH131" s="6"/>
      <c r="AI131" s="261"/>
      <c r="AJ131" s="6"/>
      <c r="AK131" s="261"/>
      <c r="AL131" s="214"/>
      <c r="AM131" s="6"/>
      <c r="AN131" s="214"/>
      <c r="AO131" s="238"/>
      <c r="AP131" s="238"/>
      <c r="AQ131" s="17"/>
      <c r="AR131" s="235"/>
      <c r="AS131" s="221" t="s">
        <v>55</v>
      </c>
      <c r="AT131" s="54"/>
      <c r="AU131" s="254"/>
      <c r="AV131" s="259"/>
      <c r="AW131" s="38">
        <f t="shared" si="14"/>
        <v>0</v>
      </c>
      <c r="AX131" s="39">
        <f t="shared" si="15"/>
        <v>0</v>
      </c>
      <c r="AY131" s="224" t="s">
        <v>56</v>
      </c>
      <c r="AZ131" s="54"/>
      <c r="BA131" s="64"/>
      <c r="BB131" s="48"/>
      <c r="BC131" s="25">
        <f t="shared" si="16"/>
        <v>0</v>
      </c>
      <c r="BD131" s="40">
        <f t="shared" si="17"/>
        <v>0</v>
      </c>
      <c r="BE131" s="27" t="s">
        <v>57</v>
      </c>
      <c r="BF131" s="54"/>
      <c r="BG131" s="48"/>
      <c r="BH131" s="28">
        <f t="shared" si="18"/>
        <v>0</v>
      </c>
      <c r="BI131" s="29">
        <f t="shared" si="19"/>
        <v>0</v>
      </c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17"/>
      <c r="DD131" s="30">
        <f t="shared" si="374"/>
        <v>0</v>
      </c>
      <c r="DE131" s="31">
        <f t="shared" si="375"/>
        <v>0</v>
      </c>
      <c r="DF131" s="31">
        <f t="shared" si="376"/>
        <v>0</v>
      </c>
      <c r="DG131" s="31">
        <f t="shared" si="377"/>
        <v>0</v>
      </c>
      <c r="DH131" s="31">
        <f t="shared" si="378"/>
        <v>0</v>
      </c>
      <c r="DI131" s="31">
        <f t="shared" si="379"/>
        <v>0</v>
      </c>
      <c r="DJ131" s="31">
        <f t="shared" si="380"/>
        <v>0</v>
      </c>
      <c r="DK131" s="31">
        <f t="shared" si="381"/>
        <v>0</v>
      </c>
      <c r="DL131" s="31">
        <f t="shared" si="382"/>
        <v>0</v>
      </c>
      <c r="DM131" s="31">
        <f t="shared" si="383"/>
        <v>0</v>
      </c>
      <c r="DN131" s="31">
        <f t="shared" si="384"/>
        <v>0</v>
      </c>
      <c r="DO131" s="31">
        <f t="shared" si="385"/>
        <v>0</v>
      </c>
      <c r="DP131" s="31">
        <f t="shared" si="386"/>
        <v>0</v>
      </c>
      <c r="DQ131" s="31">
        <f t="shared" si="387"/>
        <v>0</v>
      </c>
      <c r="DR131" s="31">
        <f t="shared" si="388"/>
        <v>0</v>
      </c>
      <c r="DS131" s="31">
        <f t="shared" si="389"/>
        <v>0</v>
      </c>
      <c r="DT131" s="31">
        <f t="shared" si="390"/>
        <v>0</v>
      </c>
      <c r="DU131" s="31">
        <f t="shared" si="391"/>
        <v>0</v>
      </c>
      <c r="DV131" s="31">
        <f t="shared" si="392"/>
        <v>0</v>
      </c>
      <c r="DW131" s="31">
        <f t="shared" si="393"/>
        <v>0</v>
      </c>
      <c r="DX131" s="31">
        <f t="shared" si="394"/>
        <v>0</v>
      </c>
      <c r="DY131" s="31">
        <f t="shared" si="395"/>
        <v>0</v>
      </c>
      <c r="DZ131" s="31">
        <f t="shared" si="396"/>
        <v>0</v>
      </c>
      <c r="EA131" s="31">
        <f t="shared" si="397"/>
        <v>0</v>
      </c>
      <c r="EB131" s="31">
        <f t="shared" si="398"/>
        <v>0</v>
      </c>
      <c r="EC131" s="31">
        <f t="shared" si="399"/>
        <v>0</v>
      </c>
      <c r="ED131" s="31">
        <f t="shared" si="400"/>
        <v>0</v>
      </c>
      <c r="EE131" s="31">
        <f t="shared" si="401"/>
        <v>0</v>
      </c>
      <c r="EF131" s="31">
        <f t="shared" si="402"/>
        <v>0</v>
      </c>
      <c r="EG131" s="31">
        <f t="shared" si="403"/>
        <v>0</v>
      </c>
      <c r="EH131" s="31">
        <f t="shared" si="404"/>
        <v>0</v>
      </c>
      <c r="EI131" s="31">
        <f t="shared" si="405"/>
        <v>0</v>
      </c>
      <c r="EJ131" s="31">
        <f t="shared" si="406"/>
        <v>0</v>
      </c>
      <c r="EK131" s="31">
        <f t="shared" si="407"/>
        <v>0</v>
      </c>
      <c r="EL131" s="31">
        <f t="shared" si="408"/>
        <v>0</v>
      </c>
      <c r="EM131" s="31">
        <f t="shared" si="409"/>
        <v>0</v>
      </c>
      <c r="EN131" s="31">
        <f t="shared" si="410"/>
        <v>0</v>
      </c>
      <c r="EO131" s="31">
        <f t="shared" si="411"/>
        <v>0</v>
      </c>
      <c r="EP131" s="31">
        <f t="shared" si="412"/>
        <v>0</v>
      </c>
      <c r="EQ131" s="31">
        <f t="shared" si="413"/>
        <v>0</v>
      </c>
      <c r="ER131" s="31">
        <f t="shared" si="414"/>
        <v>0</v>
      </c>
      <c r="ES131" s="109">
        <f t="shared" si="415"/>
        <v>0</v>
      </c>
      <c r="ET131" s="14"/>
      <c r="EU131" s="30">
        <f t="shared" si="416"/>
        <v>0</v>
      </c>
      <c r="EV131" s="31">
        <f t="shared" ca="1" si="417"/>
        <v>0</v>
      </c>
      <c r="EW131" s="31">
        <f t="shared" ca="1" si="418"/>
        <v>0</v>
      </c>
      <c r="EX131" s="31">
        <f t="shared" ca="1" si="419"/>
        <v>0</v>
      </c>
      <c r="EY131" s="31">
        <f t="shared" ca="1" si="420"/>
        <v>0</v>
      </c>
      <c r="EZ131" s="31">
        <f t="shared" ca="1" si="421"/>
        <v>0</v>
      </c>
      <c r="FA131" s="31">
        <f t="shared" ca="1" si="422"/>
        <v>0</v>
      </c>
      <c r="FB131" s="31">
        <f t="shared" ca="1" si="423"/>
        <v>0</v>
      </c>
      <c r="FC131" s="31">
        <f t="shared" ca="1" si="424"/>
        <v>0</v>
      </c>
      <c r="FD131" s="31">
        <f t="shared" ca="1" si="425"/>
        <v>0</v>
      </c>
      <c r="FE131" s="31">
        <f t="shared" ca="1" si="426"/>
        <v>0</v>
      </c>
      <c r="FF131" s="31">
        <f t="shared" ca="1" si="427"/>
        <v>0</v>
      </c>
      <c r="FG131" s="31">
        <f t="shared" ca="1" si="428"/>
        <v>0</v>
      </c>
      <c r="FH131" s="31">
        <f t="shared" ca="1" si="429"/>
        <v>0</v>
      </c>
      <c r="FI131" s="31">
        <f t="shared" ca="1" si="430"/>
        <v>0</v>
      </c>
      <c r="FJ131" s="31">
        <f t="shared" ca="1" si="431"/>
        <v>0</v>
      </c>
      <c r="FK131" s="31">
        <f t="shared" ca="1" si="432"/>
        <v>0</v>
      </c>
      <c r="FL131" s="31">
        <f t="shared" ca="1" si="433"/>
        <v>0</v>
      </c>
      <c r="FM131" s="31">
        <f t="shared" ca="1" si="434"/>
        <v>0</v>
      </c>
      <c r="FN131" s="31">
        <f t="shared" ca="1" si="435"/>
        <v>0</v>
      </c>
      <c r="FO131" s="31">
        <f t="shared" ca="1" si="436"/>
        <v>0</v>
      </c>
      <c r="FP131" s="31">
        <f t="shared" ca="1" si="437"/>
        <v>0</v>
      </c>
      <c r="FQ131" s="31">
        <f t="shared" ca="1" si="438"/>
        <v>0</v>
      </c>
      <c r="FR131" s="31">
        <f t="shared" ca="1" si="439"/>
        <v>0</v>
      </c>
      <c r="FS131" s="31">
        <f t="shared" ca="1" si="440"/>
        <v>0</v>
      </c>
      <c r="FT131" s="31">
        <f t="shared" ca="1" si="441"/>
        <v>0</v>
      </c>
      <c r="FU131" s="31">
        <f t="shared" ca="1" si="442"/>
        <v>0</v>
      </c>
      <c r="FV131" s="31">
        <f t="shared" ca="1" si="443"/>
        <v>0</v>
      </c>
      <c r="FW131" s="31">
        <f t="shared" ca="1" si="444"/>
        <v>0</v>
      </c>
      <c r="FX131" s="31">
        <f t="shared" ca="1" si="445"/>
        <v>0</v>
      </c>
      <c r="FY131" s="31">
        <f t="shared" ca="1" si="446"/>
        <v>0</v>
      </c>
      <c r="FZ131" s="31">
        <f t="shared" ca="1" si="447"/>
        <v>0</v>
      </c>
      <c r="GA131" s="31">
        <f t="shared" ca="1" si="448"/>
        <v>0</v>
      </c>
      <c r="GB131" s="31">
        <f t="shared" ca="1" si="449"/>
        <v>0</v>
      </c>
      <c r="GC131" s="31">
        <f t="shared" ca="1" si="450"/>
        <v>0</v>
      </c>
      <c r="GD131" s="31">
        <f t="shared" ca="1" si="451"/>
        <v>0</v>
      </c>
      <c r="GE131" s="31">
        <f t="shared" ca="1" si="452"/>
        <v>0</v>
      </c>
      <c r="GF131" s="31">
        <f t="shared" ca="1" si="453"/>
        <v>0</v>
      </c>
      <c r="GG131" s="31">
        <f t="shared" ca="1" si="454"/>
        <v>0</v>
      </c>
      <c r="GH131" s="31">
        <f t="shared" ca="1" si="455"/>
        <v>0</v>
      </c>
      <c r="GI131" s="31">
        <f t="shared" ca="1" si="456"/>
        <v>0</v>
      </c>
      <c r="GJ131" s="109">
        <f t="shared" ca="1" si="457"/>
        <v>0</v>
      </c>
      <c r="GK131" s="14"/>
      <c r="GL131" s="14"/>
      <c r="GM131" s="14"/>
      <c r="GN131" s="14"/>
      <c r="GO131" s="14"/>
      <c r="GP131" s="14"/>
      <c r="GQ131" s="14"/>
      <c r="GR131" s="14"/>
      <c r="GS131" s="14"/>
    </row>
    <row r="132" spans="1:201" ht="12.75" customHeight="1" x14ac:dyDescent="0.2">
      <c r="A132" s="161"/>
      <c r="B132" s="11"/>
      <c r="C132" s="115"/>
      <c r="D132" s="6"/>
      <c r="E132" s="278"/>
      <c r="F132" s="278"/>
      <c r="G132" s="116"/>
      <c r="H132" s="6"/>
      <c r="I132" s="6"/>
      <c r="J132" s="6"/>
      <c r="K132" s="261"/>
      <c r="L132" s="164"/>
      <c r="M132" s="164"/>
      <c r="N132" s="6"/>
      <c r="O132" s="6"/>
      <c r="P132" s="6"/>
      <c r="Q132" s="6"/>
      <c r="R132" s="6"/>
      <c r="S132" s="161"/>
      <c r="T132" s="6"/>
      <c r="U132" s="6"/>
      <c r="V132" s="6"/>
      <c r="W132" s="261"/>
      <c r="X132" s="6"/>
      <c r="Y132" s="261"/>
      <c r="Z132" s="214"/>
      <c r="AA132" s="6"/>
      <c r="AB132" s="214"/>
      <c r="AC132" s="238"/>
      <c r="AD132" s="238"/>
      <c r="AE132" s="161"/>
      <c r="AF132" s="6"/>
      <c r="AG132" s="6"/>
      <c r="AH132" s="6"/>
      <c r="AI132" s="261"/>
      <c r="AJ132" s="6"/>
      <c r="AK132" s="261"/>
      <c r="AL132" s="214"/>
      <c r="AM132" s="6"/>
      <c r="AN132" s="214"/>
      <c r="AO132" s="238"/>
      <c r="AP132" s="238"/>
      <c r="AQ132" s="17"/>
      <c r="AR132" s="235"/>
      <c r="AS132" s="221" t="s">
        <v>55</v>
      </c>
      <c r="AT132" s="54"/>
      <c r="AU132" s="254"/>
      <c r="AV132" s="259"/>
      <c r="AW132" s="38">
        <f t="shared" si="14"/>
        <v>0</v>
      </c>
      <c r="AX132" s="39">
        <f t="shared" si="15"/>
        <v>0</v>
      </c>
      <c r="AY132" s="224" t="s">
        <v>56</v>
      </c>
      <c r="AZ132" s="54"/>
      <c r="BA132" s="64"/>
      <c r="BB132" s="48"/>
      <c r="BC132" s="25">
        <f t="shared" si="16"/>
        <v>0</v>
      </c>
      <c r="BD132" s="40">
        <f t="shared" si="17"/>
        <v>0</v>
      </c>
      <c r="BE132" s="27" t="s">
        <v>57</v>
      </c>
      <c r="BF132" s="54"/>
      <c r="BG132" s="48"/>
      <c r="BH132" s="28">
        <f t="shared" si="18"/>
        <v>0</v>
      </c>
      <c r="BI132" s="29">
        <f t="shared" si="19"/>
        <v>0</v>
      </c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17"/>
      <c r="DD132" s="30">
        <f t="shared" si="374"/>
        <v>0</v>
      </c>
      <c r="DE132" s="31">
        <f t="shared" si="375"/>
        <v>0</v>
      </c>
      <c r="DF132" s="31">
        <f t="shared" si="376"/>
        <v>0</v>
      </c>
      <c r="DG132" s="31">
        <f t="shared" si="377"/>
        <v>0</v>
      </c>
      <c r="DH132" s="31">
        <f t="shared" si="378"/>
        <v>0</v>
      </c>
      <c r="DI132" s="31">
        <f t="shared" si="379"/>
        <v>0</v>
      </c>
      <c r="DJ132" s="31">
        <f t="shared" si="380"/>
        <v>0</v>
      </c>
      <c r="DK132" s="31">
        <f t="shared" si="381"/>
        <v>0</v>
      </c>
      <c r="DL132" s="31">
        <f t="shared" si="382"/>
        <v>0</v>
      </c>
      <c r="DM132" s="31">
        <f t="shared" si="383"/>
        <v>0</v>
      </c>
      <c r="DN132" s="31">
        <f t="shared" si="384"/>
        <v>0</v>
      </c>
      <c r="DO132" s="31">
        <f t="shared" si="385"/>
        <v>0</v>
      </c>
      <c r="DP132" s="31">
        <f t="shared" si="386"/>
        <v>0</v>
      </c>
      <c r="DQ132" s="31">
        <f t="shared" si="387"/>
        <v>0</v>
      </c>
      <c r="DR132" s="31">
        <f t="shared" si="388"/>
        <v>0</v>
      </c>
      <c r="DS132" s="31">
        <f t="shared" si="389"/>
        <v>0</v>
      </c>
      <c r="DT132" s="31">
        <f t="shared" si="390"/>
        <v>0</v>
      </c>
      <c r="DU132" s="31">
        <f t="shared" si="391"/>
        <v>0</v>
      </c>
      <c r="DV132" s="31">
        <f t="shared" si="392"/>
        <v>0</v>
      </c>
      <c r="DW132" s="31">
        <f t="shared" si="393"/>
        <v>0</v>
      </c>
      <c r="DX132" s="31">
        <f t="shared" si="394"/>
        <v>0</v>
      </c>
      <c r="DY132" s="31">
        <f t="shared" si="395"/>
        <v>0</v>
      </c>
      <c r="DZ132" s="31">
        <f t="shared" si="396"/>
        <v>0</v>
      </c>
      <c r="EA132" s="31">
        <f t="shared" si="397"/>
        <v>0</v>
      </c>
      <c r="EB132" s="31">
        <f t="shared" si="398"/>
        <v>0</v>
      </c>
      <c r="EC132" s="31">
        <f t="shared" si="399"/>
        <v>0</v>
      </c>
      <c r="ED132" s="31">
        <f t="shared" si="400"/>
        <v>0</v>
      </c>
      <c r="EE132" s="31">
        <f t="shared" si="401"/>
        <v>0</v>
      </c>
      <c r="EF132" s="31">
        <f t="shared" si="402"/>
        <v>0</v>
      </c>
      <c r="EG132" s="31">
        <f t="shared" si="403"/>
        <v>0</v>
      </c>
      <c r="EH132" s="31">
        <f t="shared" si="404"/>
        <v>0</v>
      </c>
      <c r="EI132" s="31">
        <f t="shared" si="405"/>
        <v>0</v>
      </c>
      <c r="EJ132" s="31">
        <f t="shared" si="406"/>
        <v>0</v>
      </c>
      <c r="EK132" s="31">
        <f t="shared" si="407"/>
        <v>0</v>
      </c>
      <c r="EL132" s="31">
        <f t="shared" si="408"/>
        <v>0</v>
      </c>
      <c r="EM132" s="31">
        <f t="shared" si="409"/>
        <v>0</v>
      </c>
      <c r="EN132" s="31">
        <f t="shared" si="410"/>
        <v>0</v>
      </c>
      <c r="EO132" s="31">
        <f t="shared" si="411"/>
        <v>0</v>
      </c>
      <c r="EP132" s="31">
        <f t="shared" si="412"/>
        <v>0</v>
      </c>
      <c r="EQ132" s="31">
        <f t="shared" si="413"/>
        <v>0</v>
      </c>
      <c r="ER132" s="31">
        <f t="shared" si="414"/>
        <v>0</v>
      </c>
      <c r="ES132" s="109">
        <f t="shared" si="415"/>
        <v>0</v>
      </c>
      <c r="ET132" s="14"/>
      <c r="EU132" s="30">
        <f t="shared" si="416"/>
        <v>0</v>
      </c>
      <c r="EV132" s="31">
        <f t="shared" ca="1" si="417"/>
        <v>0</v>
      </c>
      <c r="EW132" s="31">
        <f t="shared" ca="1" si="418"/>
        <v>0</v>
      </c>
      <c r="EX132" s="31">
        <f t="shared" ca="1" si="419"/>
        <v>0</v>
      </c>
      <c r="EY132" s="31">
        <f t="shared" ca="1" si="420"/>
        <v>0</v>
      </c>
      <c r="EZ132" s="31">
        <f t="shared" ca="1" si="421"/>
        <v>0</v>
      </c>
      <c r="FA132" s="31">
        <f t="shared" ca="1" si="422"/>
        <v>0</v>
      </c>
      <c r="FB132" s="31">
        <f t="shared" ca="1" si="423"/>
        <v>0</v>
      </c>
      <c r="FC132" s="31">
        <f t="shared" ca="1" si="424"/>
        <v>0</v>
      </c>
      <c r="FD132" s="31">
        <f t="shared" ca="1" si="425"/>
        <v>0</v>
      </c>
      <c r="FE132" s="31">
        <f t="shared" ca="1" si="426"/>
        <v>0</v>
      </c>
      <c r="FF132" s="31">
        <f t="shared" ca="1" si="427"/>
        <v>0</v>
      </c>
      <c r="FG132" s="31">
        <f t="shared" ca="1" si="428"/>
        <v>0</v>
      </c>
      <c r="FH132" s="31">
        <f t="shared" ca="1" si="429"/>
        <v>0</v>
      </c>
      <c r="FI132" s="31">
        <f t="shared" ca="1" si="430"/>
        <v>0</v>
      </c>
      <c r="FJ132" s="31">
        <f t="shared" ca="1" si="431"/>
        <v>0</v>
      </c>
      <c r="FK132" s="31">
        <f t="shared" ca="1" si="432"/>
        <v>0</v>
      </c>
      <c r="FL132" s="31">
        <f t="shared" ca="1" si="433"/>
        <v>0</v>
      </c>
      <c r="FM132" s="31">
        <f t="shared" ca="1" si="434"/>
        <v>0</v>
      </c>
      <c r="FN132" s="31">
        <f t="shared" ca="1" si="435"/>
        <v>0</v>
      </c>
      <c r="FO132" s="31">
        <f t="shared" ca="1" si="436"/>
        <v>0</v>
      </c>
      <c r="FP132" s="31">
        <f t="shared" ca="1" si="437"/>
        <v>0</v>
      </c>
      <c r="FQ132" s="31">
        <f t="shared" ca="1" si="438"/>
        <v>0</v>
      </c>
      <c r="FR132" s="31">
        <f t="shared" ca="1" si="439"/>
        <v>0</v>
      </c>
      <c r="FS132" s="31">
        <f t="shared" ca="1" si="440"/>
        <v>0</v>
      </c>
      <c r="FT132" s="31">
        <f t="shared" ca="1" si="441"/>
        <v>0</v>
      </c>
      <c r="FU132" s="31">
        <f t="shared" ca="1" si="442"/>
        <v>0</v>
      </c>
      <c r="FV132" s="31">
        <f t="shared" ca="1" si="443"/>
        <v>0</v>
      </c>
      <c r="FW132" s="31">
        <f t="shared" ca="1" si="444"/>
        <v>0</v>
      </c>
      <c r="FX132" s="31">
        <f t="shared" ca="1" si="445"/>
        <v>0</v>
      </c>
      <c r="FY132" s="31">
        <f t="shared" ca="1" si="446"/>
        <v>0</v>
      </c>
      <c r="FZ132" s="31">
        <f t="shared" ca="1" si="447"/>
        <v>0</v>
      </c>
      <c r="GA132" s="31">
        <f t="shared" ca="1" si="448"/>
        <v>0</v>
      </c>
      <c r="GB132" s="31">
        <f t="shared" ca="1" si="449"/>
        <v>0</v>
      </c>
      <c r="GC132" s="31">
        <f t="shared" ca="1" si="450"/>
        <v>0</v>
      </c>
      <c r="GD132" s="31">
        <f t="shared" ca="1" si="451"/>
        <v>0</v>
      </c>
      <c r="GE132" s="31">
        <f t="shared" ca="1" si="452"/>
        <v>0</v>
      </c>
      <c r="GF132" s="31">
        <f t="shared" ca="1" si="453"/>
        <v>0</v>
      </c>
      <c r="GG132" s="31">
        <f t="shared" ca="1" si="454"/>
        <v>0</v>
      </c>
      <c r="GH132" s="31">
        <f t="shared" ca="1" si="455"/>
        <v>0</v>
      </c>
      <c r="GI132" s="31">
        <f t="shared" ca="1" si="456"/>
        <v>0</v>
      </c>
      <c r="GJ132" s="109">
        <f t="shared" ca="1" si="457"/>
        <v>0</v>
      </c>
      <c r="GK132" s="14"/>
      <c r="GL132" s="14"/>
      <c r="GM132" s="14"/>
      <c r="GN132" s="14"/>
      <c r="GO132" s="14"/>
      <c r="GP132" s="14"/>
      <c r="GQ132" s="14"/>
      <c r="GR132" s="14"/>
      <c r="GS132" s="14"/>
    </row>
    <row r="133" spans="1:201" ht="12.75" customHeight="1" x14ac:dyDescent="0.2">
      <c r="A133" s="161"/>
      <c r="B133" s="11"/>
      <c r="C133" s="115"/>
      <c r="D133" s="6"/>
      <c r="E133" s="278"/>
      <c r="F133" s="278"/>
      <c r="G133" s="116"/>
      <c r="H133" s="6"/>
      <c r="I133" s="6"/>
      <c r="J133" s="6"/>
      <c r="K133" s="261"/>
      <c r="L133" s="164"/>
      <c r="M133" s="164"/>
      <c r="N133" s="6"/>
      <c r="O133" s="6"/>
      <c r="P133" s="6"/>
      <c r="Q133" s="6"/>
      <c r="R133" s="6"/>
      <c r="S133" s="161"/>
      <c r="T133" s="6"/>
      <c r="U133" s="6"/>
      <c r="V133" s="6"/>
      <c r="W133" s="261"/>
      <c r="X133" s="6"/>
      <c r="Y133" s="261"/>
      <c r="Z133" s="214"/>
      <c r="AA133" s="6"/>
      <c r="AB133" s="214"/>
      <c r="AC133" s="238"/>
      <c r="AD133" s="238"/>
      <c r="AE133" s="161"/>
      <c r="AF133" s="6"/>
      <c r="AG133" s="6"/>
      <c r="AH133" s="6"/>
      <c r="AI133" s="261"/>
      <c r="AJ133" s="6"/>
      <c r="AK133" s="261"/>
      <c r="AL133" s="214"/>
      <c r="AM133" s="6"/>
      <c r="AN133" s="214"/>
      <c r="AO133" s="238"/>
      <c r="AP133" s="238"/>
      <c r="AQ133" s="17"/>
      <c r="AR133" s="235"/>
      <c r="AS133" s="221" t="s">
        <v>55</v>
      </c>
      <c r="AT133" s="54"/>
      <c r="AU133" s="254"/>
      <c r="AV133" s="259"/>
      <c r="AW133" s="38">
        <f t="shared" si="14"/>
        <v>0</v>
      </c>
      <c r="AX133" s="39">
        <f t="shared" si="15"/>
        <v>0</v>
      </c>
      <c r="AY133" s="224" t="s">
        <v>56</v>
      </c>
      <c r="AZ133" s="54"/>
      <c r="BA133" s="64"/>
      <c r="BB133" s="48"/>
      <c r="BC133" s="25">
        <f t="shared" si="16"/>
        <v>0</v>
      </c>
      <c r="BD133" s="40">
        <f t="shared" si="17"/>
        <v>0</v>
      </c>
      <c r="BE133" s="27" t="s">
        <v>57</v>
      </c>
      <c r="BF133" s="54"/>
      <c r="BG133" s="48"/>
      <c r="BH133" s="28">
        <f t="shared" si="18"/>
        <v>0</v>
      </c>
      <c r="BI133" s="29">
        <f t="shared" si="19"/>
        <v>0</v>
      </c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17"/>
      <c r="DD133" s="30">
        <f t="shared" si="374"/>
        <v>0</v>
      </c>
      <c r="DE133" s="31">
        <f t="shared" si="375"/>
        <v>0</v>
      </c>
      <c r="DF133" s="31">
        <f t="shared" si="376"/>
        <v>0</v>
      </c>
      <c r="DG133" s="31">
        <f t="shared" si="377"/>
        <v>0</v>
      </c>
      <c r="DH133" s="31">
        <f t="shared" si="378"/>
        <v>0</v>
      </c>
      <c r="DI133" s="31">
        <f t="shared" si="379"/>
        <v>0</v>
      </c>
      <c r="DJ133" s="31">
        <f t="shared" si="380"/>
        <v>0</v>
      </c>
      <c r="DK133" s="31">
        <f t="shared" si="381"/>
        <v>0</v>
      </c>
      <c r="DL133" s="31">
        <f t="shared" si="382"/>
        <v>0</v>
      </c>
      <c r="DM133" s="31">
        <f t="shared" si="383"/>
        <v>0</v>
      </c>
      <c r="DN133" s="31">
        <f t="shared" si="384"/>
        <v>0</v>
      </c>
      <c r="DO133" s="31">
        <f t="shared" si="385"/>
        <v>0</v>
      </c>
      <c r="DP133" s="31">
        <f t="shared" si="386"/>
        <v>0</v>
      </c>
      <c r="DQ133" s="31">
        <f t="shared" si="387"/>
        <v>0</v>
      </c>
      <c r="DR133" s="31">
        <f t="shared" si="388"/>
        <v>0</v>
      </c>
      <c r="DS133" s="31">
        <f t="shared" si="389"/>
        <v>0</v>
      </c>
      <c r="DT133" s="31">
        <f t="shared" si="390"/>
        <v>0</v>
      </c>
      <c r="DU133" s="31">
        <f t="shared" si="391"/>
        <v>0</v>
      </c>
      <c r="DV133" s="31">
        <f t="shared" si="392"/>
        <v>0</v>
      </c>
      <c r="DW133" s="31">
        <f t="shared" si="393"/>
        <v>0</v>
      </c>
      <c r="DX133" s="31">
        <f t="shared" si="394"/>
        <v>0</v>
      </c>
      <c r="DY133" s="31">
        <f t="shared" si="395"/>
        <v>0</v>
      </c>
      <c r="DZ133" s="31">
        <f t="shared" si="396"/>
        <v>0</v>
      </c>
      <c r="EA133" s="31">
        <f t="shared" si="397"/>
        <v>0</v>
      </c>
      <c r="EB133" s="31">
        <f t="shared" si="398"/>
        <v>0</v>
      </c>
      <c r="EC133" s="31">
        <f t="shared" si="399"/>
        <v>0</v>
      </c>
      <c r="ED133" s="31">
        <f t="shared" si="400"/>
        <v>0</v>
      </c>
      <c r="EE133" s="31">
        <f t="shared" si="401"/>
        <v>0</v>
      </c>
      <c r="EF133" s="31">
        <f t="shared" si="402"/>
        <v>0</v>
      </c>
      <c r="EG133" s="31">
        <f t="shared" si="403"/>
        <v>0</v>
      </c>
      <c r="EH133" s="31">
        <f t="shared" si="404"/>
        <v>0</v>
      </c>
      <c r="EI133" s="31">
        <f t="shared" si="405"/>
        <v>0</v>
      </c>
      <c r="EJ133" s="31">
        <f t="shared" si="406"/>
        <v>0</v>
      </c>
      <c r="EK133" s="31">
        <f t="shared" si="407"/>
        <v>0</v>
      </c>
      <c r="EL133" s="31">
        <f t="shared" si="408"/>
        <v>0</v>
      </c>
      <c r="EM133" s="31">
        <f t="shared" si="409"/>
        <v>0</v>
      </c>
      <c r="EN133" s="31">
        <f t="shared" si="410"/>
        <v>0</v>
      </c>
      <c r="EO133" s="31">
        <f t="shared" si="411"/>
        <v>0</v>
      </c>
      <c r="EP133" s="31">
        <f t="shared" si="412"/>
        <v>0</v>
      </c>
      <c r="EQ133" s="31">
        <f t="shared" si="413"/>
        <v>0</v>
      </c>
      <c r="ER133" s="31">
        <f t="shared" si="414"/>
        <v>0</v>
      </c>
      <c r="ES133" s="109">
        <f t="shared" si="415"/>
        <v>0</v>
      </c>
      <c r="ET133" s="14"/>
      <c r="EU133" s="30">
        <f t="shared" si="416"/>
        <v>0</v>
      </c>
      <c r="EV133" s="31">
        <f t="shared" ca="1" si="417"/>
        <v>0</v>
      </c>
      <c r="EW133" s="31">
        <f t="shared" ca="1" si="418"/>
        <v>0</v>
      </c>
      <c r="EX133" s="31">
        <f t="shared" ca="1" si="419"/>
        <v>0</v>
      </c>
      <c r="EY133" s="31">
        <f t="shared" ca="1" si="420"/>
        <v>0</v>
      </c>
      <c r="EZ133" s="31">
        <f t="shared" ca="1" si="421"/>
        <v>0</v>
      </c>
      <c r="FA133" s="31">
        <f t="shared" ca="1" si="422"/>
        <v>0</v>
      </c>
      <c r="FB133" s="31">
        <f t="shared" ca="1" si="423"/>
        <v>0</v>
      </c>
      <c r="FC133" s="31">
        <f t="shared" ca="1" si="424"/>
        <v>0</v>
      </c>
      <c r="FD133" s="31">
        <f t="shared" ca="1" si="425"/>
        <v>0</v>
      </c>
      <c r="FE133" s="31">
        <f t="shared" ca="1" si="426"/>
        <v>0</v>
      </c>
      <c r="FF133" s="31">
        <f t="shared" ca="1" si="427"/>
        <v>0</v>
      </c>
      <c r="FG133" s="31">
        <f t="shared" ca="1" si="428"/>
        <v>0</v>
      </c>
      <c r="FH133" s="31">
        <f t="shared" ca="1" si="429"/>
        <v>0</v>
      </c>
      <c r="FI133" s="31">
        <f t="shared" ca="1" si="430"/>
        <v>0</v>
      </c>
      <c r="FJ133" s="31">
        <f t="shared" ca="1" si="431"/>
        <v>0</v>
      </c>
      <c r="FK133" s="31">
        <f t="shared" ca="1" si="432"/>
        <v>0</v>
      </c>
      <c r="FL133" s="31">
        <f t="shared" ca="1" si="433"/>
        <v>0</v>
      </c>
      <c r="FM133" s="31">
        <f t="shared" ca="1" si="434"/>
        <v>0</v>
      </c>
      <c r="FN133" s="31">
        <f t="shared" ca="1" si="435"/>
        <v>0</v>
      </c>
      <c r="FO133" s="31">
        <f t="shared" ca="1" si="436"/>
        <v>0</v>
      </c>
      <c r="FP133" s="31">
        <f t="shared" ca="1" si="437"/>
        <v>0</v>
      </c>
      <c r="FQ133" s="31">
        <f t="shared" ca="1" si="438"/>
        <v>0</v>
      </c>
      <c r="FR133" s="31">
        <f t="shared" ca="1" si="439"/>
        <v>0</v>
      </c>
      <c r="FS133" s="31">
        <f t="shared" ca="1" si="440"/>
        <v>0</v>
      </c>
      <c r="FT133" s="31">
        <f t="shared" ca="1" si="441"/>
        <v>0</v>
      </c>
      <c r="FU133" s="31">
        <f t="shared" ca="1" si="442"/>
        <v>0</v>
      </c>
      <c r="FV133" s="31">
        <f t="shared" ca="1" si="443"/>
        <v>0</v>
      </c>
      <c r="FW133" s="31">
        <f t="shared" ca="1" si="444"/>
        <v>0</v>
      </c>
      <c r="FX133" s="31">
        <f t="shared" ca="1" si="445"/>
        <v>0</v>
      </c>
      <c r="FY133" s="31">
        <f t="shared" ca="1" si="446"/>
        <v>0</v>
      </c>
      <c r="FZ133" s="31">
        <f t="shared" ca="1" si="447"/>
        <v>0</v>
      </c>
      <c r="GA133" s="31">
        <f t="shared" ca="1" si="448"/>
        <v>0</v>
      </c>
      <c r="GB133" s="31">
        <f t="shared" ca="1" si="449"/>
        <v>0</v>
      </c>
      <c r="GC133" s="31">
        <f t="shared" ca="1" si="450"/>
        <v>0</v>
      </c>
      <c r="GD133" s="31">
        <f t="shared" ca="1" si="451"/>
        <v>0</v>
      </c>
      <c r="GE133" s="31">
        <f t="shared" ca="1" si="452"/>
        <v>0</v>
      </c>
      <c r="GF133" s="31">
        <f t="shared" ca="1" si="453"/>
        <v>0</v>
      </c>
      <c r="GG133" s="31">
        <f t="shared" ca="1" si="454"/>
        <v>0</v>
      </c>
      <c r="GH133" s="31">
        <f t="shared" ca="1" si="455"/>
        <v>0</v>
      </c>
      <c r="GI133" s="31">
        <f t="shared" ca="1" si="456"/>
        <v>0</v>
      </c>
      <c r="GJ133" s="109">
        <f t="shared" ca="1" si="457"/>
        <v>0</v>
      </c>
      <c r="GK133" s="14"/>
      <c r="GL133" s="14"/>
      <c r="GM133" s="14"/>
      <c r="GN133" s="14"/>
      <c r="GO133" s="14"/>
      <c r="GP133" s="14"/>
      <c r="GQ133" s="14"/>
      <c r="GR133" s="14"/>
      <c r="GS133" s="14"/>
    </row>
    <row r="134" spans="1:201" ht="12.75" customHeight="1" x14ac:dyDescent="0.2">
      <c r="A134" s="161"/>
      <c r="B134" s="11"/>
      <c r="C134" s="115"/>
      <c r="D134" s="6"/>
      <c r="E134" s="278"/>
      <c r="F134" s="278"/>
      <c r="G134" s="116"/>
      <c r="H134" s="6"/>
      <c r="I134" s="6"/>
      <c r="J134" s="6"/>
      <c r="K134" s="261"/>
      <c r="L134" s="164"/>
      <c r="M134" s="164"/>
      <c r="N134" s="6"/>
      <c r="O134" s="6"/>
      <c r="P134" s="6"/>
      <c r="Q134" s="6"/>
      <c r="R134" s="6"/>
      <c r="S134" s="161"/>
      <c r="T134" s="6"/>
      <c r="U134" s="6"/>
      <c r="V134" s="6"/>
      <c r="W134" s="261"/>
      <c r="X134" s="6"/>
      <c r="Y134" s="261"/>
      <c r="Z134" s="214"/>
      <c r="AA134" s="6"/>
      <c r="AB134" s="214"/>
      <c r="AC134" s="238"/>
      <c r="AD134" s="238"/>
      <c r="AE134" s="161"/>
      <c r="AF134" s="6"/>
      <c r="AG134" s="6"/>
      <c r="AH134" s="6"/>
      <c r="AI134" s="261"/>
      <c r="AJ134" s="6"/>
      <c r="AK134" s="261"/>
      <c r="AL134" s="214"/>
      <c r="AM134" s="6"/>
      <c r="AN134" s="214"/>
      <c r="AO134" s="238"/>
      <c r="AP134" s="238"/>
      <c r="AQ134" s="17"/>
      <c r="AR134" s="235"/>
      <c r="AS134" s="221" t="s">
        <v>55</v>
      </c>
      <c r="AT134" s="54"/>
      <c r="AU134" s="254"/>
      <c r="AV134" s="259"/>
      <c r="AW134" s="38">
        <f t="shared" si="14"/>
        <v>0</v>
      </c>
      <c r="AX134" s="39">
        <f t="shared" si="15"/>
        <v>0</v>
      </c>
      <c r="AY134" s="224" t="s">
        <v>56</v>
      </c>
      <c r="AZ134" s="54"/>
      <c r="BA134" s="64"/>
      <c r="BB134" s="48"/>
      <c r="BC134" s="25">
        <f t="shared" si="16"/>
        <v>0</v>
      </c>
      <c r="BD134" s="40">
        <f t="shared" si="17"/>
        <v>0</v>
      </c>
      <c r="BE134" s="27" t="s">
        <v>57</v>
      </c>
      <c r="BF134" s="54"/>
      <c r="BG134" s="48"/>
      <c r="BH134" s="28">
        <f t="shared" si="18"/>
        <v>0</v>
      </c>
      <c r="BI134" s="29">
        <f t="shared" si="19"/>
        <v>0</v>
      </c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17"/>
      <c r="DD134" s="99">
        <f t="shared" si="374"/>
        <v>0</v>
      </c>
      <c r="DE134" s="100">
        <f t="shared" si="375"/>
        <v>0</v>
      </c>
      <c r="DF134" s="100">
        <f t="shared" si="376"/>
        <v>0</v>
      </c>
      <c r="DG134" s="100">
        <f t="shared" si="377"/>
        <v>0</v>
      </c>
      <c r="DH134" s="100">
        <f t="shared" si="378"/>
        <v>0</v>
      </c>
      <c r="DI134" s="100">
        <f t="shared" si="379"/>
        <v>0</v>
      </c>
      <c r="DJ134" s="100">
        <f t="shared" si="380"/>
        <v>0</v>
      </c>
      <c r="DK134" s="100">
        <f t="shared" si="381"/>
        <v>0</v>
      </c>
      <c r="DL134" s="100">
        <f t="shared" si="382"/>
        <v>0</v>
      </c>
      <c r="DM134" s="100">
        <f t="shared" si="383"/>
        <v>0</v>
      </c>
      <c r="DN134" s="100">
        <f t="shared" si="384"/>
        <v>0</v>
      </c>
      <c r="DO134" s="100">
        <f t="shared" si="385"/>
        <v>0</v>
      </c>
      <c r="DP134" s="100">
        <f t="shared" si="386"/>
        <v>0</v>
      </c>
      <c r="DQ134" s="100">
        <f t="shared" si="387"/>
        <v>0</v>
      </c>
      <c r="DR134" s="100">
        <f t="shared" si="388"/>
        <v>0</v>
      </c>
      <c r="DS134" s="100">
        <f t="shared" si="389"/>
        <v>0</v>
      </c>
      <c r="DT134" s="100">
        <f t="shared" si="390"/>
        <v>0</v>
      </c>
      <c r="DU134" s="100">
        <f t="shared" si="391"/>
        <v>0</v>
      </c>
      <c r="DV134" s="100">
        <f t="shared" si="392"/>
        <v>0</v>
      </c>
      <c r="DW134" s="100">
        <f t="shared" si="393"/>
        <v>0</v>
      </c>
      <c r="DX134" s="100">
        <f t="shared" si="394"/>
        <v>0</v>
      </c>
      <c r="DY134" s="100">
        <f t="shared" si="395"/>
        <v>0</v>
      </c>
      <c r="DZ134" s="100">
        <f t="shared" si="396"/>
        <v>0</v>
      </c>
      <c r="EA134" s="100">
        <f t="shared" si="397"/>
        <v>0</v>
      </c>
      <c r="EB134" s="100">
        <f t="shared" si="398"/>
        <v>0</v>
      </c>
      <c r="EC134" s="100">
        <f t="shared" si="399"/>
        <v>0</v>
      </c>
      <c r="ED134" s="100">
        <f t="shared" si="400"/>
        <v>0</v>
      </c>
      <c r="EE134" s="100">
        <f t="shared" si="401"/>
        <v>0</v>
      </c>
      <c r="EF134" s="100">
        <f t="shared" si="402"/>
        <v>0</v>
      </c>
      <c r="EG134" s="100">
        <f t="shared" si="403"/>
        <v>0</v>
      </c>
      <c r="EH134" s="100">
        <f t="shared" si="404"/>
        <v>0</v>
      </c>
      <c r="EI134" s="100">
        <f t="shared" si="405"/>
        <v>0</v>
      </c>
      <c r="EJ134" s="100">
        <f t="shared" si="406"/>
        <v>0</v>
      </c>
      <c r="EK134" s="100">
        <f t="shared" si="407"/>
        <v>0</v>
      </c>
      <c r="EL134" s="100">
        <f t="shared" si="408"/>
        <v>0</v>
      </c>
      <c r="EM134" s="100">
        <f t="shared" si="409"/>
        <v>0</v>
      </c>
      <c r="EN134" s="100">
        <f t="shared" si="410"/>
        <v>0</v>
      </c>
      <c r="EO134" s="100">
        <f t="shared" si="411"/>
        <v>0</v>
      </c>
      <c r="EP134" s="100">
        <f t="shared" si="412"/>
        <v>0</v>
      </c>
      <c r="EQ134" s="100">
        <f t="shared" si="413"/>
        <v>0</v>
      </c>
      <c r="ER134" s="100">
        <f t="shared" si="414"/>
        <v>0</v>
      </c>
      <c r="ES134" s="134">
        <f t="shared" si="415"/>
        <v>0</v>
      </c>
      <c r="ET134" s="14"/>
      <c r="EU134" s="99">
        <f t="shared" si="416"/>
        <v>0</v>
      </c>
      <c r="EV134" s="100">
        <f t="shared" ca="1" si="417"/>
        <v>0</v>
      </c>
      <c r="EW134" s="100">
        <f t="shared" ca="1" si="418"/>
        <v>0</v>
      </c>
      <c r="EX134" s="100">
        <f t="shared" ca="1" si="419"/>
        <v>0</v>
      </c>
      <c r="EY134" s="100">
        <f t="shared" ca="1" si="420"/>
        <v>0</v>
      </c>
      <c r="EZ134" s="100">
        <f t="shared" ca="1" si="421"/>
        <v>0</v>
      </c>
      <c r="FA134" s="100">
        <f t="shared" ca="1" si="422"/>
        <v>0</v>
      </c>
      <c r="FB134" s="100">
        <f t="shared" ca="1" si="423"/>
        <v>0</v>
      </c>
      <c r="FC134" s="100">
        <f t="shared" ca="1" si="424"/>
        <v>0</v>
      </c>
      <c r="FD134" s="100">
        <f t="shared" ca="1" si="425"/>
        <v>0</v>
      </c>
      <c r="FE134" s="100">
        <f t="shared" ca="1" si="426"/>
        <v>0</v>
      </c>
      <c r="FF134" s="100">
        <f t="shared" ca="1" si="427"/>
        <v>0</v>
      </c>
      <c r="FG134" s="100">
        <f t="shared" ca="1" si="428"/>
        <v>0</v>
      </c>
      <c r="FH134" s="100">
        <f t="shared" ca="1" si="429"/>
        <v>0</v>
      </c>
      <c r="FI134" s="100">
        <f t="shared" ca="1" si="430"/>
        <v>0</v>
      </c>
      <c r="FJ134" s="100">
        <f t="shared" ca="1" si="431"/>
        <v>0</v>
      </c>
      <c r="FK134" s="100">
        <f t="shared" ca="1" si="432"/>
        <v>0</v>
      </c>
      <c r="FL134" s="100">
        <f t="shared" ca="1" si="433"/>
        <v>0</v>
      </c>
      <c r="FM134" s="100">
        <f t="shared" ca="1" si="434"/>
        <v>0</v>
      </c>
      <c r="FN134" s="100">
        <f t="shared" ca="1" si="435"/>
        <v>0</v>
      </c>
      <c r="FO134" s="100">
        <f t="shared" ca="1" si="436"/>
        <v>0</v>
      </c>
      <c r="FP134" s="100">
        <f t="shared" ca="1" si="437"/>
        <v>0</v>
      </c>
      <c r="FQ134" s="100">
        <f t="shared" ca="1" si="438"/>
        <v>0</v>
      </c>
      <c r="FR134" s="100">
        <f t="shared" ca="1" si="439"/>
        <v>0</v>
      </c>
      <c r="FS134" s="100">
        <f t="shared" ca="1" si="440"/>
        <v>0</v>
      </c>
      <c r="FT134" s="100">
        <f t="shared" ca="1" si="441"/>
        <v>0</v>
      </c>
      <c r="FU134" s="100">
        <f t="shared" ca="1" si="442"/>
        <v>0</v>
      </c>
      <c r="FV134" s="100">
        <f t="shared" ca="1" si="443"/>
        <v>0</v>
      </c>
      <c r="FW134" s="100">
        <f t="shared" ca="1" si="444"/>
        <v>0</v>
      </c>
      <c r="FX134" s="100">
        <f t="shared" ca="1" si="445"/>
        <v>0</v>
      </c>
      <c r="FY134" s="100">
        <f t="shared" ca="1" si="446"/>
        <v>0</v>
      </c>
      <c r="FZ134" s="100">
        <f t="shared" ca="1" si="447"/>
        <v>0</v>
      </c>
      <c r="GA134" s="100">
        <f t="shared" ca="1" si="448"/>
        <v>0</v>
      </c>
      <c r="GB134" s="100">
        <f t="shared" ca="1" si="449"/>
        <v>0</v>
      </c>
      <c r="GC134" s="100">
        <f t="shared" ca="1" si="450"/>
        <v>0</v>
      </c>
      <c r="GD134" s="100">
        <f t="shared" ca="1" si="451"/>
        <v>0</v>
      </c>
      <c r="GE134" s="100">
        <f t="shared" ca="1" si="452"/>
        <v>0</v>
      </c>
      <c r="GF134" s="100">
        <f t="shared" ca="1" si="453"/>
        <v>0</v>
      </c>
      <c r="GG134" s="100">
        <f t="shared" ca="1" si="454"/>
        <v>0</v>
      </c>
      <c r="GH134" s="100">
        <f t="shared" ca="1" si="455"/>
        <v>0</v>
      </c>
      <c r="GI134" s="100">
        <f t="shared" ca="1" si="456"/>
        <v>0</v>
      </c>
      <c r="GJ134" s="134">
        <f t="shared" ca="1" si="457"/>
        <v>0</v>
      </c>
      <c r="GK134" s="14"/>
      <c r="GL134" s="14"/>
      <c r="GM134" s="14"/>
      <c r="GN134" s="14"/>
      <c r="GO134" s="14"/>
      <c r="GP134" s="14"/>
      <c r="GQ134" s="14"/>
      <c r="GR134" s="14"/>
      <c r="GS134" s="14"/>
    </row>
    <row r="135" spans="1:201" ht="12.75" customHeight="1" x14ac:dyDescent="0.2">
      <c r="A135" s="161"/>
      <c r="B135" s="11"/>
      <c r="C135" s="115"/>
      <c r="D135" s="6"/>
      <c r="E135" s="278"/>
      <c r="F135" s="278"/>
      <c r="G135" s="116"/>
      <c r="H135" s="6"/>
      <c r="I135" s="6"/>
      <c r="J135" s="6"/>
      <c r="K135" s="261"/>
      <c r="L135" s="164"/>
      <c r="M135" s="164"/>
      <c r="N135" s="6"/>
      <c r="O135" s="6"/>
      <c r="P135" s="6"/>
      <c r="Q135" s="6"/>
      <c r="R135" s="6"/>
      <c r="S135" s="161"/>
      <c r="T135" s="6"/>
      <c r="U135" s="6"/>
      <c r="V135" s="6"/>
      <c r="W135" s="261"/>
      <c r="X135" s="6"/>
      <c r="Y135" s="261"/>
      <c r="Z135" s="214"/>
      <c r="AA135" s="6"/>
      <c r="AB135" s="214"/>
      <c r="AC135" s="238"/>
      <c r="AD135" s="238"/>
      <c r="AE135" s="161"/>
      <c r="AF135" s="6"/>
      <c r="AG135" s="6"/>
      <c r="AH135" s="6"/>
      <c r="AI135" s="261"/>
      <c r="AJ135" s="6"/>
      <c r="AK135" s="261"/>
      <c r="AL135" s="214"/>
      <c r="AM135" s="6"/>
      <c r="AN135" s="214"/>
      <c r="AO135" s="238"/>
      <c r="AP135" s="238"/>
      <c r="AQ135" s="17"/>
      <c r="AR135" s="235"/>
      <c r="AS135" s="221" t="s">
        <v>55</v>
      </c>
      <c r="AT135" s="54"/>
      <c r="AU135" s="254"/>
      <c r="AV135" s="259"/>
      <c r="AW135" s="38">
        <f t="shared" si="14"/>
        <v>0</v>
      </c>
      <c r="AX135" s="39">
        <f t="shared" si="15"/>
        <v>0</v>
      </c>
      <c r="AY135" s="224" t="s">
        <v>56</v>
      </c>
      <c r="AZ135" s="54"/>
      <c r="BA135" s="64"/>
      <c r="BB135" s="48"/>
      <c r="BC135" s="25">
        <f t="shared" si="16"/>
        <v>0</v>
      </c>
      <c r="BD135" s="40">
        <f t="shared" si="17"/>
        <v>0</v>
      </c>
      <c r="BE135" s="27" t="s">
        <v>57</v>
      </c>
      <c r="BF135" s="54"/>
      <c r="BG135" s="48"/>
      <c r="BH135" s="28">
        <f t="shared" si="18"/>
        <v>0</v>
      </c>
      <c r="BI135" s="29">
        <f t="shared" si="19"/>
        <v>0</v>
      </c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0"/>
      <c r="DE135" s="85"/>
      <c r="DF135" s="85"/>
      <c r="DG135" s="85"/>
      <c r="DH135" s="85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  <c r="DS135" s="60"/>
      <c r="DT135" s="60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</row>
    <row r="136" spans="1:201" ht="12.75" customHeight="1" x14ac:dyDescent="0.2">
      <c r="A136" s="161"/>
      <c r="B136" s="11"/>
      <c r="C136" s="115"/>
      <c r="D136" s="6"/>
      <c r="E136" s="278"/>
      <c r="F136" s="278"/>
      <c r="G136" s="116"/>
      <c r="H136" s="6"/>
      <c r="I136" s="6"/>
      <c r="J136" s="6"/>
      <c r="K136" s="261"/>
      <c r="L136" s="164"/>
      <c r="M136" s="164"/>
      <c r="N136" s="6"/>
      <c r="O136" s="6"/>
      <c r="P136" s="6"/>
      <c r="Q136" s="6"/>
      <c r="R136" s="6"/>
      <c r="S136" s="161"/>
      <c r="T136" s="6"/>
      <c r="U136" s="6"/>
      <c r="V136" s="6"/>
      <c r="W136" s="261"/>
      <c r="X136" s="6"/>
      <c r="Y136" s="261"/>
      <c r="Z136" s="214"/>
      <c r="AA136" s="6"/>
      <c r="AB136" s="214"/>
      <c r="AC136" s="238"/>
      <c r="AD136" s="238"/>
      <c r="AE136" s="161"/>
      <c r="AF136" s="6"/>
      <c r="AG136" s="6"/>
      <c r="AH136" s="6"/>
      <c r="AI136" s="261"/>
      <c r="AJ136" s="6"/>
      <c r="AK136" s="261"/>
      <c r="AL136" s="214"/>
      <c r="AM136" s="6"/>
      <c r="AN136" s="214"/>
      <c r="AO136" s="238"/>
      <c r="AP136" s="238"/>
      <c r="AQ136" s="17"/>
      <c r="AR136" s="235"/>
      <c r="AS136" s="221" t="s">
        <v>55</v>
      </c>
      <c r="AT136" s="54"/>
      <c r="AU136" s="254"/>
      <c r="AV136" s="259"/>
      <c r="AW136" s="38">
        <f t="shared" si="14"/>
        <v>0</v>
      </c>
      <c r="AX136" s="39">
        <f t="shared" si="15"/>
        <v>0</v>
      </c>
      <c r="AY136" s="224" t="s">
        <v>56</v>
      </c>
      <c r="AZ136" s="54"/>
      <c r="BA136" s="64"/>
      <c r="BB136" s="48"/>
      <c r="BC136" s="25">
        <f t="shared" si="16"/>
        <v>0</v>
      </c>
      <c r="BD136" s="40">
        <f t="shared" si="17"/>
        <v>0</v>
      </c>
      <c r="BE136" s="27" t="s">
        <v>57</v>
      </c>
      <c r="BF136" s="54"/>
      <c r="BG136" s="48"/>
      <c r="BH136" s="28">
        <f t="shared" si="18"/>
        <v>0</v>
      </c>
      <c r="BI136" s="29">
        <f t="shared" si="19"/>
        <v>0</v>
      </c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85"/>
      <c r="DF136" s="85"/>
      <c r="DG136" s="85"/>
      <c r="DH136" s="85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</row>
    <row r="137" spans="1:201" ht="12.75" customHeight="1" x14ac:dyDescent="0.2">
      <c r="A137" s="161"/>
      <c r="B137" s="11"/>
      <c r="C137" s="115"/>
      <c r="D137" s="6"/>
      <c r="E137" s="278"/>
      <c r="F137" s="278"/>
      <c r="G137" s="116"/>
      <c r="H137" s="6"/>
      <c r="I137" s="6"/>
      <c r="J137" s="6"/>
      <c r="K137" s="261"/>
      <c r="L137" s="164"/>
      <c r="M137" s="164"/>
      <c r="N137" s="6"/>
      <c r="O137" s="6"/>
      <c r="P137" s="6"/>
      <c r="Q137" s="6"/>
      <c r="R137" s="6"/>
      <c r="S137" s="161"/>
      <c r="T137" s="6"/>
      <c r="U137" s="6"/>
      <c r="V137" s="6"/>
      <c r="W137" s="261"/>
      <c r="X137" s="6"/>
      <c r="Y137" s="261"/>
      <c r="Z137" s="214"/>
      <c r="AA137" s="6"/>
      <c r="AB137" s="214"/>
      <c r="AC137" s="238"/>
      <c r="AD137" s="238"/>
      <c r="AE137" s="161"/>
      <c r="AF137" s="6"/>
      <c r="AG137" s="6"/>
      <c r="AH137" s="6"/>
      <c r="AI137" s="261"/>
      <c r="AJ137" s="6"/>
      <c r="AK137" s="261"/>
      <c r="AL137" s="214"/>
      <c r="AM137" s="6"/>
      <c r="AN137" s="214"/>
      <c r="AO137" s="238"/>
      <c r="AP137" s="238"/>
      <c r="AQ137" s="17"/>
      <c r="AR137" s="235"/>
      <c r="AS137" s="221" t="s">
        <v>55</v>
      </c>
      <c r="AT137" s="54"/>
      <c r="AU137" s="254"/>
      <c r="AV137" s="259"/>
      <c r="AW137" s="38">
        <f t="shared" si="14"/>
        <v>0</v>
      </c>
      <c r="AX137" s="39">
        <f t="shared" si="15"/>
        <v>0</v>
      </c>
      <c r="AY137" s="224" t="s">
        <v>56</v>
      </c>
      <c r="AZ137" s="54"/>
      <c r="BA137" s="64"/>
      <c r="BB137" s="48"/>
      <c r="BC137" s="25">
        <f t="shared" si="16"/>
        <v>0</v>
      </c>
      <c r="BD137" s="40">
        <f t="shared" si="17"/>
        <v>0</v>
      </c>
      <c r="BE137" s="27" t="s">
        <v>57</v>
      </c>
      <c r="BF137" s="54"/>
      <c r="BG137" s="48"/>
      <c r="BH137" s="28">
        <f t="shared" si="18"/>
        <v>0</v>
      </c>
      <c r="BI137" s="29">
        <f t="shared" si="19"/>
        <v>0</v>
      </c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85"/>
      <c r="DF137" s="85"/>
      <c r="DG137" s="85"/>
      <c r="DH137" s="85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</row>
    <row r="138" spans="1:201" ht="12.75" customHeight="1" x14ac:dyDescent="0.2">
      <c r="A138" s="161"/>
      <c r="B138" s="11"/>
      <c r="C138" s="115"/>
      <c r="D138" s="6"/>
      <c r="E138" s="278"/>
      <c r="F138" s="278"/>
      <c r="G138" s="116"/>
      <c r="H138" s="6"/>
      <c r="I138" s="6"/>
      <c r="J138" s="6"/>
      <c r="K138" s="261"/>
      <c r="L138" s="164"/>
      <c r="M138" s="164"/>
      <c r="N138" s="6"/>
      <c r="O138" s="6"/>
      <c r="P138" s="6"/>
      <c r="Q138" s="6"/>
      <c r="R138" s="6"/>
      <c r="S138" s="161"/>
      <c r="T138" s="6"/>
      <c r="U138" s="6"/>
      <c r="V138" s="6"/>
      <c r="W138" s="261"/>
      <c r="X138" s="6"/>
      <c r="Y138" s="261"/>
      <c r="Z138" s="214"/>
      <c r="AA138" s="6"/>
      <c r="AB138" s="214"/>
      <c r="AC138" s="238"/>
      <c r="AD138" s="238"/>
      <c r="AE138" s="161"/>
      <c r="AF138" s="6"/>
      <c r="AG138" s="6"/>
      <c r="AH138" s="6"/>
      <c r="AI138" s="261"/>
      <c r="AJ138" s="6"/>
      <c r="AK138" s="261"/>
      <c r="AL138" s="214"/>
      <c r="AM138" s="6"/>
      <c r="AN138" s="214"/>
      <c r="AO138" s="238"/>
      <c r="AP138" s="238"/>
      <c r="AQ138" s="17"/>
      <c r="AR138" s="235"/>
      <c r="AS138" s="221" t="s">
        <v>55</v>
      </c>
      <c r="AT138" s="54"/>
      <c r="AU138" s="254"/>
      <c r="AV138" s="259"/>
      <c r="AW138" s="38">
        <f t="shared" si="14"/>
        <v>0</v>
      </c>
      <c r="AX138" s="39">
        <f t="shared" si="15"/>
        <v>0</v>
      </c>
      <c r="AY138" s="224" t="s">
        <v>56</v>
      </c>
      <c r="AZ138" s="54"/>
      <c r="BA138" s="64"/>
      <c r="BB138" s="48"/>
      <c r="BC138" s="25">
        <f t="shared" si="16"/>
        <v>0</v>
      </c>
      <c r="BD138" s="40">
        <f t="shared" si="17"/>
        <v>0</v>
      </c>
      <c r="BE138" s="27" t="s">
        <v>57</v>
      </c>
      <c r="BF138" s="54"/>
      <c r="BG138" s="48"/>
      <c r="BH138" s="28">
        <f t="shared" si="18"/>
        <v>0</v>
      </c>
      <c r="BI138" s="29">
        <f t="shared" si="19"/>
        <v>0</v>
      </c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85"/>
      <c r="DF138" s="85"/>
      <c r="DG138" s="85"/>
      <c r="DH138" s="85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</row>
    <row r="139" spans="1:201" ht="12.75" customHeight="1" x14ac:dyDescent="0.2">
      <c r="A139" s="161"/>
      <c r="B139" s="11"/>
      <c r="C139" s="115"/>
      <c r="D139" s="6"/>
      <c r="E139" s="278"/>
      <c r="F139" s="278"/>
      <c r="G139" s="116"/>
      <c r="H139" s="6"/>
      <c r="I139" s="6"/>
      <c r="J139" s="6"/>
      <c r="K139" s="261"/>
      <c r="L139" s="164"/>
      <c r="M139" s="164"/>
      <c r="N139" s="6"/>
      <c r="O139" s="6"/>
      <c r="P139" s="6"/>
      <c r="Q139" s="6"/>
      <c r="R139" s="6"/>
      <c r="S139" s="161"/>
      <c r="T139" s="6"/>
      <c r="U139" s="6"/>
      <c r="V139" s="6"/>
      <c r="W139" s="261"/>
      <c r="X139" s="6"/>
      <c r="Y139" s="261"/>
      <c r="Z139" s="214"/>
      <c r="AA139" s="6"/>
      <c r="AB139" s="214"/>
      <c r="AC139" s="238"/>
      <c r="AD139" s="238"/>
      <c r="AE139" s="161"/>
      <c r="AF139" s="6"/>
      <c r="AG139" s="6"/>
      <c r="AH139" s="6"/>
      <c r="AI139" s="261"/>
      <c r="AJ139" s="6"/>
      <c r="AK139" s="261"/>
      <c r="AL139" s="214"/>
      <c r="AM139" s="6"/>
      <c r="AN139" s="214"/>
      <c r="AO139" s="238"/>
      <c r="AP139" s="238"/>
      <c r="AQ139" s="17"/>
      <c r="AR139" s="235"/>
      <c r="AS139" s="221" t="s">
        <v>55</v>
      </c>
      <c r="AT139" s="54"/>
      <c r="AU139" s="254"/>
      <c r="AV139" s="259"/>
      <c r="AW139" s="38">
        <f t="shared" si="14"/>
        <v>0</v>
      </c>
      <c r="AX139" s="39">
        <f t="shared" si="15"/>
        <v>0</v>
      </c>
      <c r="AY139" s="224" t="s">
        <v>56</v>
      </c>
      <c r="AZ139" s="54"/>
      <c r="BA139" s="64"/>
      <c r="BB139" s="48"/>
      <c r="BC139" s="25">
        <f t="shared" si="16"/>
        <v>0</v>
      </c>
      <c r="BD139" s="40">
        <f t="shared" si="17"/>
        <v>0</v>
      </c>
      <c r="BE139" s="27" t="s">
        <v>57</v>
      </c>
      <c r="BF139" s="54"/>
      <c r="BG139" s="48"/>
      <c r="BH139" s="28">
        <f t="shared" si="18"/>
        <v>0</v>
      </c>
      <c r="BI139" s="29">
        <f t="shared" si="19"/>
        <v>0</v>
      </c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85"/>
      <c r="DF139" s="85"/>
      <c r="DG139" s="85"/>
      <c r="DH139" s="85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</row>
    <row r="140" spans="1:201" ht="12.75" customHeight="1" x14ac:dyDescent="0.2">
      <c r="A140" s="161"/>
      <c r="B140" s="11"/>
      <c r="C140" s="115"/>
      <c r="D140" s="6"/>
      <c r="E140" s="278"/>
      <c r="F140" s="278"/>
      <c r="G140" s="116"/>
      <c r="H140" s="6"/>
      <c r="I140" s="6"/>
      <c r="J140" s="6"/>
      <c r="K140" s="261"/>
      <c r="L140" s="164"/>
      <c r="M140" s="164"/>
      <c r="N140" s="6"/>
      <c r="O140" s="6"/>
      <c r="P140" s="6"/>
      <c r="Q140" s="6"/>
      <c r="R140" s="6"/>
      <c r="S140" s="161"/>
      <c r="T140" s="6"/>
      <c r="U140" s="6"/>
      <c r="V140" s="6"/>
      <c r="W140" s="261"/>
      <c r="X140" s="6"/>
      <c r="Y140" s="261"/>
      <c r="Z140" s="214"/>
      <c r="AA140" s="6"/>
      <c r="AB140" s="214"/>
      <c r="AC140" s="238"/>
      <c r="AD140" s="238"/>
      <c r="AE140" s="161"/>
      <c r="AF140" s="6"/>
      <c r="AG140" s="6"/>
      <c r="AH140" s="6"/>
      <c r="AI140" s="261"/>
      <c r="AJ140" s="6"/>
      <c r="AK140" s="261"/>
      <c r="AL140" s="214"/>
      <c r="AM140" s="6"/>
      <c r="AN140" s="214"/>
      <c r="AO140" s="238"/>
      <c r="AP140" s="238"/>
      <c r="AQ140" s="17"/>
      <c r="AR140" s="235"/>
      <c r="AS140" s="221" t="s">
        <v>55</v>
      </c>
      <c r="AT140" s="54"/>
      <c r="AU140" s="254"/>
      <c r="AV140" s="259"/>
      <c r="AW140" s="38">
        <f t="shared" si="14"/>
        <v>0</v>
      </c>
      <c r="AX140" s="39">
        <f t="shared" si="15"/>
        <v>0</v>
      </c>
      <c r="AY140" s="224" t="s">
        <v>56</v>
      </c>
      <c r="AZ140" s="54"/>
      <c r="BA140" s="64"/>
      <c r="BB140" s="48"/>
      <c r="BC140" s="25">
        <f t="shared" si="16"/>
        <v>0</v>
      </c>
      <c r="BD140" s="40">
        <f t="shared" si="17"/>
        <v>0</v>
      </c>
      <c r="BE140" s="27" t="s">
        <v>57</v>
      </c>
      <c r="BF140" s="54"/>
      <c r="BG140" s="48"/>
      <c r="BH140" s="28">
        <f t="shared" si="18"/>
        <v>0</v>
      </c>
      <c r="BI140" s="29">
        <f t="shared" si="19"/>
        <v>0</v>
      </c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85"/>
      <c r="DF140" s="85"/>
      <c r="DG140" s="85"/>
      <c r="DH140" s="85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</row>
    <row r="141" spans="1:201" ht="12.75" customHeight="1" x14ac:dyDescent="0.2">
      <c r="A141" s="161"/>
      <c r="B141" s="11"/>
      <c r="C141" s="115"/>
      <c r="D141" s="6"/>
      <c r="E141" s="278"/>
      <c r="F141" s="278"/>
      <c r="G141" s="116"/>
      <c r="H141" s="6"/>
      <c r="I141" s="6"/>
      <c r="J141" s="6"/>
      <c r="K141" s="261"/>
      <c r="L141" s="164"/>
      <c r="M141" s="164"/>
      <c r="N141" s="6"/>
      <c r="O141" s="6"/>
      <c r="P141" s="6"/>
      <c r="Q141" s="6"/>
      <c r="R141" s="6"/>
      <c r="S141" s="161"/>
      <c r="T141" s="6"/>
      <c r="U141" s="6"/>
      <c r="V141" s="6"/>
      <c r="W141" s="261"/>
      <c r="X141" s="6"/>
      <c r="Y141" s="261"/>
      <c r="Z141" s="214"/>
      <c r="AA141" s="6"/>
      <c r="AB141" s="214"/>
      <c r="AC141" s="238"/>
      <c r="AD141" s="238"/>
      <c r="AE141" s="161"/>
      <c r="AF141" s="6"/>
      <c r="AG141" s="6"/>
      <c r="AH141" s="6"/>
      <c r="AI141" s="261"/>
      <c r="AJ141" s="6"/>
      <c r="AK141" s="261"/>
      <c r="AL141" s="214"/>
      <c r="AM141" s="6"/>
      <c r="AN141" s="214"/>
      <c r="AO141" s="238"/>
      <c r="AP141" s="238"/>
      <c r="AQ141" s="17"/>
      <c r="AR141" s="235"/>
      <c r="AS141" s="221" t="s">
        <v>55</v>
      </c>
      <c r="AT141" s="54"/>
      <c r="AU141" s="254"/>
      <c r="AV141" s="259"/>
      <c r="AW141" s="38">
        <f t="shared" si="14"/>
        <v>0</v>
      </c>
      <c r="AX141" s="39">
        <f t="shared" si="15"/>
        <v>0</v>
      </c>
      <c r="AY141" s="224" t="s">
        <v>56</v>
      </c>
      <c r="AZ141" s="54"/>
      <c r="BA141" s="64"/>
      <c r="BB141" s="48"/>
      <c r="BC141" s="25">
        <f t="shared" si="16"/>
        <v>0</v>
      </c>
      <c r="BD141" s="40">
        <f t="shared" si="17"/>
        <v>0</v>
      </c>
      <c r="BE141" s="27" t="s">
        <v>57</v>
      </c>
      <c r="BF141" s="54"/>
      <c r="BG141" s="48"/>
      <c r="BH141" s="28">
        <f t="shared" si="18"/>
        <v>0</v>
      </c>
      <c r="BI141" s="29">
        <f t="shared" si="19"/>
        <v>0</v>
      </c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85"/>
      <c r="DF141" s="85"/>
      <c r="DG141" s="85"/>
      <c r="DH141" s="85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</row>
    <row r="142" spans="1:201" ht="12.75" customHeight="1" x14ac:dyDescent="0.2">
      <c r="A142" s="161"/>
      <c r="B142" s="11"/>
      <c r="C142" s="115"/>
      <c r="D142" s="6"/>
      <c r="E142" s="278"/>
      <c r="F142" s="278"/>
      <c r="G142" s="116"/>
      <c r="H142" s="6"/>
      <c r="I142" s="6"/>
      <c r="J142" s="6"/>
      <c r="K142" s="261"/>
      <c r="L142" s="164"/>
      <c r="M142" s="164"/>
      <c r="N142" s="6"/>
      <c r="O142" s="6"/>
      <c r="P142" s="6"/>
      <c r="Q142" s="6"/>
      <c r="R142" s="6"/>
      <c r="S142" s="161"/>
      <c r="T142" s="6"/>
      <c r="U142" s="6"/>
      <c r="V142" s="6"/>
      <c r="W142" s="261"/>
      <c r="X142" s="6"/>
      <c r="Y142" s="261"/>
      <c r="Z142" s="214"/>
      <c r="AA142" s="6"/>
      <c r="AB142" s="214"/>
      <c r="AC142" s="238"/>
      <c r="AD142" s="238"/>
      <c r="AE142" s="161"/>
      <c r="AF142" s="6"/>
      <c r="AG142" s="6"/>
      <c r="AH142" s="6"/>
      <c r="AI142" s="261"/>
      <c r="AJ142" s="6"/>
      <c r="AK142" s="261"/>
      <c r="AL142" s="214"/>
      <c r="AM142" s="6"/>
      <c r="AN142" s="214"/>
      <c r="AO142" s="238"/>
      <c r="AP142" s="238"/>
      <c r="AQ142" s="17"/>
      <c r="AR142" s="235"/>
      <c r="AS142" s="221" t="s">
        <v>55</v>
      </c>
      <c r="AT142" s="54"/>
      <c r="AU142" s="254"/>
      <c r="AV142" s="259"/>
      <c r="AW142" s="38">
        <f t="shared" si="14"/>
        <v>0</v>
      </c>
      <c r="AX142" s="39">
        <f t="shared" si="15"/>
        <v>0</v>
      </c>
      <c r="AY142" s="224" t="s">
        <v>56</v>
      </c>
      <c r="AZ142" s="54"/>
      <c r="BA142" s="64"/>
      <c r="BB142" s="48"/>
      <c r="BC142" s="25">
        <f t="shared" si="16"/>
        <v>0</v>
      </c>
      <c r="BD142" s="40">
        <f t="shared" si="17"/>
        <v>0</v>
      </c>
      <c r="BE142" s="27" t="s">
        <v>57</v>
      </c>
      <c r="BF142" s="54"/>
      <c r="BG142" s="48"/>
      <c r="BH142" s="28">
        <f t="shared" si="18"/>
        <v>0</v>
      </c>
      <c r="BI142" s="29">
        <f t="shared" si="19"/>
        <v>0</v>
      </c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85"/>
      <c r="DF142" s="85"/>
      <c r="DG142" s="85"/>
      <c r="DH142" s="85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</row>
    <row r="143" spans="1:201" ht="12.75" customHeight="1" x14ac:dyDescent="0.2">
      <c r="A143" s="161"/>
      <c r="B143" s="11"/>
      <c r="C143" s="115"/>
      <c r="D143" s="6"/>
      <c r="E143" s="278"/>
      <c r="F143" s="278"/>
      <c r="G143" s="116"/>
      <c r="H143" s="6"/>
      <c r="I143" s="6"/>
      <c r="J143" s="6"/>
      <c r="K143" s="261"/>
      <c r="L143" s="164"/>
      <c r="M143" s="164"/>
      <c r="N143" s="6"/>
      <c r="O143" s="6"/>
      <c r="P143" s="6"/>
      <c r="Q143" s="6"/>
      <c r="R143" s="6"/>
      <c r="S143" s="161"/>
      <c r="T143" s="6"/>
      <c r="U143" s="6"/>
      <c r="V143" s="6"/>
      <c r="W143" s="261"/>
      <c r="X143" s="6"/>
      <c r="Y143" s="261"/>
      <c r="Z143" s="214"/>
      <c r="AA143" s="6"/>
      <c r="AB143" s="214"/>
      <c r="AC143" s="238"/>
      <c r="AD143" s="238"/>
      <c r="AE143" s="161"/>
      <c r="AF143" s="6"/>
      <c r="AG143" s="6"/>
      <c r="AH143" s="6"/>
      <c r="AI143" s="261"/>
      <c r="AJ143" s="6"/>
      <c r="AK143" s="261"/>
      <c r="AL143" s="214"/>
      <c r="AM143" s="6"/>
      <c r="AN143" s="214"/>
      <c r="AO143" s="238"/>
      <c r="AP143" s="238"/>
      <c r="AQ143" s="17"/>
      <c r="AR143" s="235"/>
      <c r="AS143" s="221" t="s">
        <v>55</v>
      </c>
      <c r="AT143" s="54"/>
      <c r="AU143" s="254"/>
      <c r="AV143" s="259"/>
      <c r="AW143" s="38">
        <f t="shared" si="14"/>
        <v>0</v>
      </c>
      <c r="AX143" s="39">
        <f t="shared" si="15"/>
        <v>0</v>
      </c>
      <c r="AY143" s="224" t="s">
        <v>56</v>
      </c>
      <c r="AZ143" s="54"/>
      <c r="BA143" s="64"/>
      <c r="BB143" s="48"/>
      <c r="BC143" s="25">
        <f t="shared" si="16"/>
        <v>0</v>
      </c>
      <c r="BD143" s="40">
        <f t="shared" si="17"/>
        <v>0</v>
      </c>
      <c r="BE143" s="27" t="s">
        <v>57</v>
      </c>
      <c r="BF143" s="54"/>
      <c r="BG143" s="48"/>
      <c r="BH143" s="28">
        <f t="shared" si="18"/>
        <v>0</v>
      </c>
      <c r="BI143" s="29">
        <f t="shared" si="19"/>
        <v>0</v>
      </c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85"/>
      <c r="DF143" s="85"/>
      <c r="DG143" s="85"/>
      <c r="DH143" s="85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</row>
    <row r="144" spans="1:201" ht="12.75" customHeight="1" x14ac:dyDescent="0.2">
      <c r="A144" s="161"/>
      <c r="B144" s="11"/>
      <c r="C144" s="115"/>
      <c r="D144" s="6"/>
      <c r="E144" s="278"/>
      <c r="F144" s="278"/>
      <c r="G144" s="116"/>
      <c r="H144" s="6"/>
      <c r="I144" s="6"/>
      <c r="J144" s="6"/>
      <c r="K144" s="261"/>
      <c r="L144" s="164"/>
      <c r="M144" s="164"/>
      <c r="N144" s="6"/>
      <c r="O144" s="6"/>
      <c r="P144" s="6"/>
      <c r="Q144" s="6"/>
      <c r="R144" s="6"/>
      <c r="S144" s="161"/>
      <c r="T144" s="6"/>
      <c r="U144" s="6"/>
      <c r="V144" s="6"/>
      <c r="W144" s="261"/>
      <c r="X144" s="6"/>
      <c r="Y144" s="261"/>
      <c r="Z144" s="214"/>
      <c r="AA144" s="6"/>
      <c r="AB144" s="214"/>
      <c r="AC144" s="238"/>
      <c r="AD144" s="238"/>
      <c r="AE144" s="161"/>
      <c r="AF144" s="6"/>
      <c r="AG144" s="6"/>
      <c r="AH144" s="6"/>
      <c r="AI144" s="261"/>
      <c r="AJ144" s="6"/>
      <c r="AK144" s="261"/>
      <c r="AL144" s="214"/>
      <c r="AM144" s="6"/>
      <c r="AN144" s="214"/>
      <c r="AO144" s="238"/>
      <c r="AP144" s="238"/>
      <c r="AQ144" s="17"/>
      <c r="AR144" s="235"/>
      <c r="AS144" s="221" t="s">
        <v>55</v>
      </c>
      <c r="AT144" s="54"/>
      <c r="AU144" s="254"/>
      <c r="AV144" s="259"/>
      <c r="AW144" s="38">
        <f t="shared" si="14"/>
        <v>0</v>
      </c>
      <c r="AX144" s="39">
        <f t="shared" si="15"/>
        <v>0</v>
      </c>
      <c r="AY144" s="224" t="s">
        <v>56</v>
      </c>
      <c r="AZ144" s="54"/>
      <c r="BA144" s="64"/>
      <c r="BB144" s="48"/>
      <c r="BC144" s="25">
        <f t="shared" si="16"/>
        <v>0</v>
      </c>
      <c r="BD144" s="40">
        <f t="shared" si="17"/>
        <v>0</v>
      </c>
      <c r="BE144" s="27" t="s">
        <v>57</v>
      </c>
      <c r="BF144" s="54"/>
      <c r="BG144" s="48"/>
      <c r="BH144" s="28">
        <f t="shared" si="18"/>
        <v>0</v>
      </c>
      <c r="BI144" s="29">
        <f t="shared" si="19"/>
        <v>0</v>
      </c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85"/>
      <c r="DF144" s="85"/>
      <c r="DG144" s="85"/>
      <c r="DH144" s="85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</row>
    <row r="145" spans="1:201" ht="12.75" customHeight="1" x14ac:dyDescent="0.2">
      <c r="A145" s="161"/>
      <c r="B145" s="11"/>
      <c r="C145" s="115"/>
      <c r="D145" s="6"/>
      <c r="E145" s="278"/>
      <c r="F145" s="278"/>
      <c r="G145" s="116"/>
      <c r="H145" s="6"/>
      <c r="I145" s="6"/>
      <c r="J145" s="6"/>
      <c r="K145" s="261"/>
      <c r="L145" s="164"/>
      <c r="M145" s="164"/>
      <c r="N145" s="6"/>
      <c r="O145" s="6"/>
      <c r="P145" s="6"/>
      <c r="Q145" s="6"/>
      <c r="R145" s="6"/>
      <c r="S145" s="161"/>
      <c r="T145" s="6"/>
      <c r="U145" s="6"/>
      <c r="V145" s="6"/>
      <c r="W145" s="261"/>
      <c r="X145" s="6"/>
      <c r="Y145" s="261"/>
      <c r="Z145" s="214"/>
      <c r="AA145" s="6"/>
      <c r="AB145" s="214"/>
      <c r="AC145" s="238"/>
      <c r="AD145" s="238"/>
      <c r="AE145" s="161"/>
      <c r="AF145" s="6"/>
      <c r="AG145" s="6"/>
      <c r="AH145" s="6"/>
      <c r="AI145" s="261"/>
      <c r="AJ145" s="6"/>
      <c r="AK145" s="261"/>
      <c r="AL145" s="214"/>
      <c r="AM145" s="6"/>
      <c r="AN145" s="214"/>
      <c r="AO145" s="238"/>
      <c r="AP145" s="238"/>
      <c r="AQ145" s="17"/>
      <c r="AR145" s="235"/>
      <c r="AS145" s="221" t="s">
        <v>55</v>
      </c>
      <c r="AT145" s="54"/>
      <c r="AU145" s="254"/>
      <c r="AV145" s="259"/>
      <c r="AW145" s="38">
        <f t="shared" si="14"/>
        <v>0</v>
      </c>
      <c r="AX145" s="39">
        <f t="shared" si="15"/>
        <v>0</v>
      </c>
      <c r="AY145" s="224" t="s">
        <v>56</v>
      </c>
      <c r="AZ145" s="54"/>
      <c r="BA145" s="64"/>
      <c r="BB145" s="48"/>
      <c r="BC145" s="25">
        <f t="shared" si="16"/>
        <v>0</v>
      </c>
      <c r="BD145" s="40">
        <f t="shared" si="17"/>
        <v>0</v>
      </c>
      <c r="BE145" s="27" t="s">
        <v>57</v>
      </c>
      <c r="BF145" s="54"/>
      <c r="BG145" s="48"/>
      <c r="BH145" s="28">
        <f t="shared" si="18"/>
        <v>0</v>
      </c>
      <c r="BI145" s="29">
        <f t="shared" si="19"/>
        <v>0</v>
      </c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85"/>
      <c r="DF145" s="85"/>
      <c r="DG145" s="85"/>
      <c r="DH145" s="85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</row>
    <row r="146" spans="1:201" ht="12.75" customHeight="1" x14ac:dyDescent="0.2">
      <c r="A146" s="161"/>
      <c r="B146" s="11"/>
      <c r="C146" s="115"/>
      <c r="D146" s="6"/>
      <c r="E146" s="278"/>
      <c r="F146" s="278"/>
      <c r="G146" s="116"/>
      <c r="H146" s="6"/>
      <c r="I146" s="6"/>
      <c r="J146" s="6"/>
      <c r="K146" s="261"/>
      <c r="L146" s="164"/>
      <c r="M146" s="164"/>
      <c r="N146" s="6"/>
      <c r="O146" s="6"/>
      <c r="P146" s="6"/>
      <c r="Q146" s="6"/>
      <c r="R146" s="6"/>
      <c r="S146" s="161"/>
      <c r="T146" s="6"/>
      <c r="U146" s="6"/>
      <c r="V146" s="6"/>
      <c r="W146" s="261"/>
      <c r="X146" s="6"/>
      <c r="Y146" s="261"/>
      <c r="Z146" s="214"/>
      <c r="AA146" s="6"/>
      <c r="AB146" s="214"/>
      <c r="AC146" s="238"/>
      <c r="AD146" s="238"/>
      <c r="AE146" s="161"/>
      <c r="AF146" s="6"/>
      <c r="AG146" s="6"/>
      <c r="AH146" s="6"/>
      <c r="AI146" s="261"/>
      <c r="AJ146" s="6"/>
      <c r="AK146" s="261"/>
      <c r="AL146" s="214"/>
      <c r="AM146" s="6"/>
      <c r="AN146" s="214"/>
      <c r="AO146" s="238"/>
      <c r="AP146" s="238"/>
      <c r="AQ146" s="17"/>
      <c r="AR146" s="235"/>
      <c r="AS146" s="221" t="s">
        <v>55</v>
      </c>
      <c r="AT146" s="54"/>
      <c r="AU146" s="254"/>
      <c r="AV146" s="259"/>
      <c r="AW146" s="38">
        <f t="shared" si="14"/>
        <v>0</v>
      </c>
      <c r="AX146" s="39">
        <f t="shared" si="15"/>
        <v>0</v>
      </c>
      <c r="AY146" s="224" t="s">
        <v>56</v>
      </c>
      <c r="AZ146" s="54"/>
      <c r="BA146" s="64"/>
      <c r="BB146" s="48"/>
      <c r="BC146" s="25">
        <f t="shared" si="16"/>
        <v>0</v>
      </c>
      <c r="BD146" s="40">
        <f t="shared" si="17"/>
        <v>0</v>
      </c>
      <c r="BE146" s="27" t="s">
        <v>57</v>
      </c>
      <c r="BF146" s="54"/>
      <c r="BG146" s="48"/>
      <c r="BH146" s="28">
        <f t="shared" si="18"/>
        <v>0</v>
      </c>
      <c r="BI146" s="29">
        <f t="shared" si="19"/>
        <v>0</v>
      </c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85"/>
      <c r="DF146" s="85"/>
      <c r="DG146" s="85"/>
      <c r="DH146" s="85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</row>
    <row r="147" spans="1:201" ht="12.75" customHeight="1" x14ac:dyDescent="0.2">
      <c r="A147" s="161"/>
      <c r="B147" s="11"/>
      <c r="C147" s="115"/>
      <c r="D147" s="6"/>
      <c r="E147" s="278"/>
      <c r="F147" s="278"/>
      <c r="G147" s="116"/>
      <c r="H147" s="6"/>
      <c r="I147" s="6"/>
      <c r="J147" s="6"/>
      <c r="K147" s="261"/>
      <c r="L147" s="164"/>
      <c r="M147" s="164"/>
      <c r="N147" s="6"/>
      <c r="O147" s="6"/>
      <c r="P147" s="6"/>
      <c r="Q147" s="6"/>
      <c r="R147" s="6"/>
      <c r="S147" s="161"/>
      <c r="T147" s="6"/>
      <c r="U147" s="6"/>
      <c r="V147" s="6"/>
      <c r="W147" s="261"/>
      <c r="X147" s="6"/>
      <c r="Y147" s="261"/>
      <c r="Z147" s="214"/>
      <c r="AA147" s="6"/>
      <c r="AB147" s="214"/>
      <c r="AC147" s="238"/>
      <c r="AD147" s="238"/>
      <c r="AE147" s="161"/>
      <c r="AF147" s="6"/>
      <c r="AG147" s="6"/>
      <c r="AH147" s="6"/>
      <c r="AI147" s="261"/>
      <c r="AJ147" s="6"/>
      <c r="AK147" s="261"/>
      <c r="AL147" s="214"/>
      <c r="AM147" s="6"/>
      <c r="AN147" s="214"/>
      <c r="AO147" s="238"/>
      <c r="AP147" s="238"/>
      <c r="AQ147" s="17"/>
      <c r="AR147" s="235"/>
      <c r="AS147" s="221" t="s">
        <v>55</v>
      </c>
      <c r="AT147" s="54"/>
      <c r="AU147" s="254"/>
      <c r="AV147" s="259"/>
      <c r="AW147" s="38">
        <f t="shared" si="14"/>
        <v>0</v>
      </c>
      <c r="AX147" s="39">
        <f t="shared" si="15"/>
        <v>0</v>
      </c>
      <c r="AY147" s="224" t="s">
        <v>56</v>
      </c>
      <c r="AZ147" s="54"/>
      <c r="BA147" s="64"/>
      <c r="BB147" s="48"/>
      <c r="BC147" s="25">
        <f t="shared" si="16"/>
        <v>0</v>
      </c>
      <c r="BD147" s="40">
        <f t="shared" si="17"/>
        <v>0</v>
      </c>
      <c r="BE147" s="27" t="s">
        <v>57</v>
      </c>
      <c r="BF147" s="54"/>
      <c r="BG147" s="48"/>
      <c r="BH147" s="28">
        <f t="shared" si="18"/>
        <v>0</v>
      </c>
      <c r="BI147" s="29">
        <f t="shared" si="19"/>
        <v>0</v>
      </c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85"/>
      <c r="DF147" s="85"/>
      <c r="DG147" s="85"/>
      <c r="DH147" s="85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</row>
    <row r="148" spans="1:201" ht="12.75" customHeight="1" x14ac:dyDescent="0.2">
      <c r="A148" s="161"/>
      <c r="B148" s="11"/>
      <c r="C148" s="115"/>
      <c r="D148" s="6"/>
      <c r="E148" s="278"/>
      <c r="F148" s="278"/>
      <c r="G148" s="116"/>
      <c r="H148" s="6"/>
      <c r="I148" s="6"/>
      <c r="J148" s="6"/>
      <c r="K148" s="261"/>
      <c r="L148" s="164"/>
      <c r="M148" s="164"/>
      <c r="N148" s="6"/>
      <c r="O148" s="6"/>
      <c r="P148" s="6"/>
      <c r="Q148" s="6"/>
      <c r="R148" s="6"/>
      <c r="S148" s="161"/>
      <c r="T148" s="6"/>
      <c r="U148" s="6"/>
      <c r="V148" s="6"/>
      <c r="W148" s="261"/>
      <c r="X148" s="6"/>
      <c r="Y148" s="261"/>
      <c r="Z148" s="214"/>
      <c r="AA148" s="6"/>
      <c r="AB148" s="214"/>
      <c r="AC148" s="238"/>
      <c r="AD148" s="238"/>
      <c r="AE148" s="161"/>
      <c r="AF148" s="6"/>
      <c r="AG148" s="6"/>
      <c r="AH148" s="6"/>
      <c r="AI148" s="261"/>
      <c r="AJ148" s="6"/>
      <c r="AK148" s="261"/>
      <c r="AL148" s="214"/>
      <c r="AM148" s="6"/>
      <c r="AN148" s="214"/>
      <c r="AO148" s="238"/>
      <c r="AP148" s="238"/>
      <c r="AQ148" s="17"/>
      <c r="AR148" s="235"/>
      <c r="AS148" s="221" t="s">
        <v>55</v>
      </c>
      <c r="AT148" s="54"/>
      <c r="AU148" s="254"/>
      <c r="AV148" s="259"/>
      <c r="AW148" s="38">
        <f t="shared" si="14"/>
        <v>0</v>
      </c>
      <c r="AX148" s="39">
        <f t="shared" si="15"/>
        <v>0</v>
      </c>
      <c r="AY148" s="224" t="s">
        <v>56</v>
      </c>
      <c r="AZ148" s="54"/>
      <c r="BA148" s="64"/>
      <c r="BB148" s="48"/>
      <c r="BC148" s="25">
        <f t="shared" si="16"/>
        <v>0</v>
      </c>
      <c r="BD148" s="40">
        <f t="shared" si="17"/>
        <v>0</v>
      </c>
      <c r="BE148" s="27" t="s">
        <v>57</v>
      </c>
      <c r="BF148" s="54"/>
      <c r="BG148" s="48"/>
      <c r="BH148" s="28">
        <f t="shared" si="18"/>
        <v>0</v>
      </c>
      <c r="BI148" s="29">
        <f t="shared" si="19"/>
        <v>0</v>
      </c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85"/>
      <c r="DF148" s="85"/>
      <c r="DG148" s="85"/>
      <c r="DH148" s="85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</row>
    <row r="149" spans="1:201" ht="12.75" customHeight="1" x14ac:dyDescent="0.2">
      <c r="A149" s="161"/>
      <c r="B149" s="11"/>
      <c r="C149" s="115"/>
      <c r="D149" s="6"/>
      <c r="E149" s="278"/>
      <c r="F149" s="278"/>
      <c r="G149" s="116"/>
      <c r="H149" s="6"/>
      <c r="I149" s="6"/>
      <c r="J149" s="6"/>
      <c r="K149" s="261"/>
      <c r="L149" s="164"/>
      <c r="M149" s="164"/>
      <c r="N149" s="6"/>
      <c r="O149" s="6"/>
      <c r="P149" s="6"/>
      <c r="Q149" s="6"/>
      <c r="R149" s="6"/>
      <c r="S149" s="161"/>
      <c r="T149" s="6"/>
      <c r="U149" s="6"/>
      <c r="V149" s="6"/>
      <c r="W149" s="261"/>
      <c r="X149" s="6"/>
      <c r="Y149" s="261"/>
      <c r="Z149" s="214"/>
      <c r="AA149" s="6"/>
      <c r="AB149" s="214"/>
      <c r="AC149" s="238"/>
      <c r="AD149" s="238"/>
      <c r="AE149" s="161"/>
      <c r="AF149" s="6"/>
      <c r="AG149" s="6"/>
      <c r="AH149" s="6"/>
      <c r="AI149" s="261"/>
      <c r="AJ149" s="6"/>
      <c r="AK149" s="261"/>
      <c r="AL149" s="214"/>
      <c r="AM149" s="6"/>
      <c r="AN149" s="214"/>
      <c r="AO149" s="238"/>
      <c r="AP149" s="238"/>
      <c r="AQ149" s="17"/>
      <c r="AR149" s="235"/>
      <c r="AS149" s="221" t="s">
        <v>55</v>
      </c>
      <c r="AT149" s="54"/>
      <c r="AU149" s="254"/>
      <c r="AV149" s="259"/>
      <c r="AW149" s="38">
        <f t="shared" si="14"/>
        <v>0</v>
      </c>
      <c r="AX149" s="39">
        <f t="shared" si="15"/>
        <v>0</v>
      </c>
      <c r="AY149" s="224" t="s">
        <v>56</v>
      </c>
      <c r="AZ149" s="54"/>
      <c r="BA149" s="64"/>
      <c r="BB149" s="48"/>
      <c r="BC149" s="25">
        <f t="shared" si="16"/>
        <v>0</v>
      </c>
      <c r="BD149" s="40">
        <f t="shared" si="17"/>
        <v>0</v>
      </c>
      <c r="BE149" s="27" t="s">
        <v>57</v>
      </c>
      <c r="BF149" s="54"/>
      <c r="BG149" s="48"/>
      <c r="BH149" s="28">
        <f t="shared" si="18"/>
        <v>0</v>
      </c>
      <c r="BI149" s="29">
        <f t="shared" si="19"/>
        <v>0</v>
      </c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85"/>
      <c r="DF149" s="85"/>
      <c r="DG149" s="85"/>
      <c r="DH149" s="85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</row>
    <row r="150" spans="1:201" ht="12.75" customHeight="1" x14ac:dyDescent="0.2">
      <c r="A150" s="161"/>
      <c r="B150" s="11"/>
      <c r="C150" s="115"/>
      <c r="D150" s="6"/>
      <c r="E150" s="278"/>
      <c r="F150" s="278"/>
      <c r="G150" s="116"/>
      <c r="H150" s="6"/>
      <c r="I150" s="6"/>
      <c r="J150" s="6"/>
      <c r="K150" s="261"/>
      <c r="L150" s="164"/>
      <c r="M150" s="164"/>
      <c r="N150" s="6"/>
      <c r="O150" s="6"/>
      <c r="P150" s="6"/>
      <c r="Q150" s="6"/>
      <c r="R150" s="6"/>
      <c r="S150" s="161"/>
      <c r="T150" s="6"/>
      <c r="U150" s="6"/>
      <c r="V150" s="6"/>
      <c r="W150" s="261"/>
      <c r="X150" s="6"/>
      <c r="Y150" s="261"/>
      <c r="Z150" s="214"/>
      <c r="AA150" s="6"/>
      <c r="AB150" s="214"/>
      <c r="AC150" s="238"/>
      <c r="AD150" s="238"/>
      <c r="AE150" s="161"/>
      <c r="AF150" s="6"/>
      <c r="AG150" s="6"/>
      <c r="AH150" s="6"/>
      <c r="AI150" s="261"/>
      <c r="AJ150" s="6"/>
      <c r="AK150" s="261"/>
      <c r="AL150" s="214"/>
      <c r="AM150" s="6"/>
      <c r="AN150" s="214"/>
      <c r="AO150" s="238"/>
      <c r="AP150" s="238"/>
      <c r="AQ150" s="17"/>
      <c r="AR150" s="235"/>
      <c r="AS150" s="221" t="s">
        <v>55</v>
      </c>
      <c r="AT150" s="54"/>
      <c r="AU150" s="254"/>
      <c r="AV150" s="259"/>
      <c r="AW150" s="38">
        <f t="shared" si="14"/>
        <v>0</v>
      </c>
      <c r="AX150" s="39">
        <f t="shared" si="15"/>
        <v>0</v>
      </c>
      <c r="AY150" s="224" t="s">
        <v>56</v>
      </c>
      <c r="AZ150" s="54"/>
      <c r="BA150" s="64"/>
      <c r="BB150" s="48"/>
      <c r="BC150" s="25">
        <f t="shared" si="16"/>
        <v>0</v>
      </c>
      <c r="BD150" s="40">
        <f t="shared" si="17"/>
        <v>0</v>
      </c>
      <c r="BE150" s="27" t="s">
        <v>57</v>
      </c>
      <c r="BF150" s="54"/>
      <c r="BG150" s="48"/>
      <c r="BH150" s="28">
        <f t="shared" si="18"/>
        <v>0</v>
      </c>
      <c r="BI150" s="29">
        <f t="shared" si="19"/>
        <v>0</v>
      </c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85"/>
      <c r="DF150" s="85"/>
      <c r="DG150" s="85"/>
      <c r="DH150" s="85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</row>
    <row r="151" spans="1:201" ht="12.75" customHeight="1" x14ac:dyDescent="0.2">
      <c r="A151" s="161"/>
      <c r="B151" s="11"/>
      <c r="C151" s="115"/>
      <c r="D151" s="6"/>
      <c r="E151" s="278"/>
      <c r="F151" s="278"/>
      <c r="G151" s="116"/>
      <c r="H151" s="6"/>
      <c r="I151" s="6"/>
      <c r="J151" s="6"/>
      <c r="K151" s="261"/>
      <c r="L151" s="164"/>
      <c r="M151" s="164"/>
      <c r="N151" s="6"/>
      <c r="O151" s="6"/>
      <c r="P151" s="6"/>
      <c r="Q151" s="6"/>
      <c r="R151" s="6"/>
      <c r="S151" s="161"/>
      <c r="T151" s="6"/>
      <c r="U151" s="6"/>
      <c r="V151" s="6"/>
      <c r="W151" s="261"/>
      <c r="X151" s="6"/>
      <c r="Y151" s="261"/>
      <c r="Z151" s="214"/>
      <c r="AA151" s="6"/>
      <c r="AB151" s="214"/>
      <c r="AC151" s="238"/>
      <c r="AD151" s="238"/>
      <c r="AE151" s="161"/>
      <c r="AF151" s="6"/>
      <c r="AG151" s="6"/>
      <c r="AH151" s="6"/>
      <c r="AI151" s="261"/>
      <c r="AJ151" s="6"/>
      <c r="AK151" s="261"/>
      <c r="AL151" s="214"/>
      <c r="AM151" s="6"/>
      <c r="AN151" s="214"/>
      <c r="AO151" s="238"/>
      <c r="AP151" s="238"/>
      <c r="AQ151" s="17"/>
      <c r="AR151" s="235"/>
      <c r="AS151" s="221" t="s">
        <v>55</v>
      </c>
      <c r="AT151" s="54"/>
      <c r="AU151" s="254"/>
      <c r="AV151" s="259"/>
      <c r="AW151" s="38">
        <f t="shared" si="14"/>
        <v>0</v>
      </c>
      <c r="AX151" s="39">
        <f t="shared" si="15"/>
        <v>0</v>
      </c>
      <c r="AY151" s="224" t="s">
        <v>56</v>
      </c>
      <c r="AZ151" s="54"/>
      <c r="BA151" s="64"/>
      <c r="BB151" s="48"/>
      <c r="BC151" s="25">
        <f t="shared" si="16"/>
        <v>0</v>
      </c>
      <c r="BD151" s="40">
        <f t="shared" si="17"/>
        <v>0</v>
      </c>
      <c r="BE151" s="27" t="s">
        <v>57</v>
      </c>
      <c r="BF151" s="54"/>
      <c r="BG151" s="48"/>
      <c r="BH151" s="28">
        <f t="shared" si="18"/>
        <v>0</v>
      </c>
      <c r="BI151" s="29">
        <f t="shared" si="19"/>
        <v>0</v>
      </c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85"/>
      <c r="DF151" s="85"/>
      <c r="DG151" s="85"/>
      <c r="DH151" s="85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</row>
    <row r="152" spans="1:201" ht="12.75" customHeight="1" x14ac:dyDescent="0.2">
      <c r="A152" s="161"/>
      <c r="B152" s="11"/>
      <c r="C152" s="115"/>
      <c r="D152" s="6"/>
      <c r="E152" s="278"/>
      <c r="F152" s="278"/>
      <c r="G152" s="116"/>
      <c r="H152" s="6"/>
      <c r="I152" s="6"/>
      <c r="J152" s="6"/>
      <c r="K152" s="261"/>
      <c r="L152" s="164"/>
      <c r="M152" s="164"/>
      <c r="N152" s="6"/>
      <c r="O152" s="6"/>
      <c r="P152" s="6"/>
      <c r="Q152" s="6"/>
      <c r="R152" s="6"/>
      <c r="S152" s="161"/>
      <c r="T152" s="6"/>
      <c r="U152" s="6"/>
      <c r="V152" s="6"/>
      <c r="W152" s="261"/>
      <c r="X152" s="6"/>
      <c r="Y152" s="261"/>
      <c r="Z152" s="214"/>
      <c r="AA152" s="6"/>
      <c r="AB152" s="214"/>
      <c r="AC152" s="238"/>
      <c r="AD152" s="238"/>
      <c r="AE152" s="161"/>
      <c r="AF152" s="6"/>
      <c r="AG152" s="6"/>
      <c r="AH152" s="6"/>
      <c r="AI152" s="261"/>
      <c r="AJ152" s="6"/>
      <c r="AK152" s="261"/>
      <c r="AL152" s="214"/>
      <c r="AM152" s="6"/>
      <c r="AN152" s="214"/>
      <c r="AO152" s="238"/>
      <c r="AP152" s="238"/>
      <c r="AQ152" s="17"/>
      <c r="AR152" s="235"/>
      <c r="AS152" s="221" t="s">
        <v>55</v>
      </c>
      <c r="AT152" s="54"/>
      <c r="AU152" s="254"/>
      <c r="AV152" s="259"/>
      <c r="AW152" s="38">
        <f t="shared" si="14"/>
        <v>0</v>
      </c>
      <c r="AX152" s="39">
        <f t="shared" si="15"/>
        <v>0</v>
      </c>
      <c r="AY152" s="224" t="s">
        <v>56</v>
      </c>
      <c r="AZ152" s="54"/>
      <c r="BA152" s="64"/>
      <c r="BB152" s="48"/>
      <c r="BC152" s="25">
        <f t="shared" si="16"/>
        <v>0</v>
      </c>
      <c r="BD152" s="40">
        <f t="shared" si="17"/>
        <v>0</v>
      </c>
      <c r="BE152" s="27" t="s">
        <v>57</v>
      </c>
      <c r="BF152" s="54"/>
      <c r="BG152" s="48"/>
      <c r="BH152" s="28">
        <f t="shared" si="18"/>
        <v>0</v>
      </c>
      <c r="BI152" s="29">
        <f t="shared" si="19"/>
        <v>0</v>
      </c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85"/>
      <c r="DF152" s="85"/>
      <c r="DG152" s="85"/>
      <c r="DH152" s="85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</row>
    <row r="153" spans="1:201" ht="12.75" customHeight="1" x14ac:dyDescent="0.2">
      <c r="A153" s="161"/>
      <c r="B153" s="11"/>
      <c r="C153" s="115"/>
      <c r="D153" s="6"/>
      <c r="E153" s="278"/>
      <c r="F153" s="278"/>
      <c r="G153" s="116"/>
      <c r="H153" s="6"/>
      <c r="I153" s="6"/>
      <c r="J153" s="6"/>
      <c r="K153" s="261"/>
      <c r="L153" s="164"/>
      <c r="M153" s="164"/>
      <c r="N153" s="6"/>
      <c r="O153" s="6"/>
      <c r="P153" s="6"/>
      <c r="Q153" s="6"/>
      <c r="R153" s="6"/>
      <c r="S153" s="161"/>
      <c r="T153" s="6"/>
      <c r="U153" s="6"/>
      <c r="V153" s="6"/>
      <c r="W153" s="261"/>
      <c r="X153" s="6"/>
      <c r="Y153" s="261"/>
      <c r="Z153" s="214"/>
      <c r="AA153" s="6"/>
      <c r="AB153" s="214"/>
      <c r="AC153" s="238"/>
      <c r="AD153" s="238"/>
      <c r="AE153" s="161"/>
      <c r="AF153" s="6"/>
      <c r="AG153" s="6"/>
      <c r="AH153" s="6"/>
      <c r="AI153" s="261"/>
      <c r="AJ153" s="6"/>
      <c r="AK153" s="261"/>
      <c r="AL153" s="214"/>
      <c r="AM153" s="6"/>
      <c r="AN153" s="214"/>
      <c r="AO153" s="238"/>
      <c r="AP153" s="238"/>
      <c r="AQ153" s="17"/>
      <c r="AR153" s="235"/>
      <c r="AS153" s="221" t="s">
        <v>55</v>
      </c>
      <c r="AT153" s="54"/>
      <c r="AU153" s="254"/>
      <c r="AV153" s="259"/>
      <c r="AW153" s="38">
        <f t="shared" si="14"/>
        <v>0</v>
      </c>
      <c r="AX153" s="39">
        <f t="shared" si="15"/>
        <v>0</v>
      </c>
      <c r="AY153" s="224" t="s">
        <v>56</v>
      </c>
      <c r="AZ153" s="54"/>
      <c r="BA153" s="64"/>
      <c r="BB153" s="48"/>
      <c r="BC153" s="25">
        <f t="shared" si="16"/>
        <v>0</v>
      </c>
      <c r="BD153" s="40">
        <f t="shared" si="17"/>
        <v>0</v>
      </c>
      <c r="BE153" s="27" t="s">
        <v>57</v>
      </c>
      <c r="BF153" s="54"/>
      <c r="BG153" s="48"/>
      <c r="BH153" s="28">
        <f t="shared" si="18"/>
        <v>0</v>
      </c>
      <c r="BI153" s="29">
        <f t="shared" si="19"/>
        <v>0</v>
      </c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85"/>
      <c r="DF153" s="85"/>
      <c r="DG153" s="85"/>
      <c r="DH153" s="85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</row>
    <row r="154" spans="1:201" ht="12.75" customHeight="1" x14ac:dyDescent="0.2">
      <c r="A154" s="161"/>
      <c r="B154" s="11"/>
      <c r="C154" s="115"/>
      <c r="D154" s="6"/>
      <c r="E154" s="278"/>
      <c r="F154" s="278"/>
      <c r="G154" s="116"/>
      <c r="H154" s="6"/>
      <c r="I154" s="6"/>
      <c r="J154" s="6"/>
      <c r="K154" s="261"/>
      <c r="L154" s="164"/>
      <c r="M154" s="164"/>
      <c r="N154" s="6"/>
      <c r="O154" s="6"/>
      <c r="P154" s="6"/>
      <c r="Q154" s="6"/>
      <c r="R154" s="6"/>
      <c r="S154" s="161"/>
      <c r="T154" s="6"/>
      <c r="U154" s="6"/>
      <c r="V154" s="6"/>
      <c r="W154" s="261"/>
      <c r="X154" s="6"/>
      <c r="Y154" s="261"/>
      <c r="Z154" s="214"/>
      <c r="AA154" s="6"/>
      <c r="AB154" s="214"/>
      <c r="AC154" s="238"/>
      <c r="AD154" s="238"/>
      <c r="AE154" s="161"/>
      <c r="AF154" s="6"/>
      <c r="AG154" s="6"/>
      <c r="AH154" s="6"/>
      <c r="AI154" s="261"/>
      <c r="AJ154" s="6"/>
      <c r="AK154" s="261"/>
      <c r="AL154" s="214"/>
      <c r="AM154" s="6"/>
      <c r="AN154" s="214"/>
      <c r="AO154" s="238"/>
      <c r="AP154" s="238"/>
      <c r="AQ154" s="17"/>
      <c r="AR154" s="235"/>
      <c r="AS154" s="221" t="s">
        <v>55</v>
      </c>
      <c r="AT154" s="54"/>
      <c r="AU154" s="254"/>
      <c r="AV154" s="259"/>
      <c r="AW154" s="38">
        <f t="shared" si="14"/>
        <v>0</v>
      </c>
      <c r="AX154" s="39">
        <f t="shared" si="15"/>
        <v>0</v>
      </c>
      <c r="AY154" s="224" t="s">
        <v>56</v>
      </c>
      <c r="AZ154" s="54"/>
      <c r="BA154" s="64"/>
      <c r="BB154" s="48"/>
      <c r="BC154" s="25">
        <f t="shared" si="16"/>
        <v>0</v>
      </c>
      <c r="BD154" s="40">
        <f t="shared" si="17"/>
        <v>0</v>
      </c>
      <c r="BE154" s="27" t="s">
        <v>57</v>
      </c>
      <c r="BF154" s="54"/>
      <c r="BG154" s="48"/>
      <c r="BH154" s="28">
        <f t="shared" si="18"/>
        <v>0</v>
      </c>
      <c r="BI154" s="29">
        <f t="shared" si="19"/>
        <v>0</v>
      </c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85"/>
      <c r="DF154" s="85"/>
      <c r="DG154" s="85"/>
      <c r="DH154" s="85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</row>
    <row r="155" spans="1:201" ht="12.75" customHeight="1" x14ac:dyDescent="0.2">
      <c r="A155" s="161"/>
      <c r="B155" s="11"/>
      <c r="C155" s="115"/>
      <c r="D155" s="6"/>
      <c r="E155" s="278"/>
      <c r="F155" s="278"/>
      <c r="G155" s="116"/>
      <c r="H155" s="6"/>
      <c r="I155" s="6"/>
      <c r="J155" s="6"/>
      <c r="K155" s="261"/>
      <c r="L155" s="164"/>
      <c r="M155" s="164"/>
      <c r="N155" s="6"/>
      <c r="O155" s="6"/>
      <c r="P155" s="6"/>
      <c r="Q155" s="6"/>
      <c r="R155" s="6"/>
      <c r="S155" s="161"/>
      <c r="T155" s="6"/>
      <c r="U155" s="6"/>
      <c r="V155" s="6"/>
      <c r="W155" s="261"/>
      <c r="X155" s="6"/>
      <c r="Y155" s="261"/>
      <c r="Z155" s="214"/>
      <c r="AA155" s="6"/>
      <c r="AB155" s="214"/>
      <c r="AC155" s="238"/>
      <c r="AD155" s="238"/>
      <c r="AE155" s="161"/>
      <c r="AF155" s="6"/>
      <c r="AG155" s="6"/>
      <c r="AH155" s="6"/>
      <c r="AI155" s="261"/>
      <c r="AJ155" s="6"/>
      <c r="AK155" s="261"/>
      <c r="AL155" s="214"/>
      <c r="AM155" s="6"/>
      <c r="AN155" s="214"/>
      <c r="AO155" s="238"/>
      <c r="AP155" s="238"/>
      <c r="AQ155" s="17"/>
      <c r="AR155" s="235"/>
      <c r="AS155" s="221" t="s">
        <v>55</v>
      </c>
      <c r="AT155" s="54"/>
      <c r="AU155" s="254"/>
      <c r="AV155" s="259"/>
      <c r="AW155" s="38">
        <f t="shared" si="14"/>
        <v>0</v>
      </c>
      <c r="AX155" s="39">
        <f t="shared" si="15"/>
        <v>0</v>
      </c>
      <c r="AY155" s="224" t="s">
        <v>56</v>
      </c>
      <c r="AZ155" s="54"/>
      <c r="BA155" s="64"/>
      <c r="BB155" s="48"/>
      <c r="BC155" s="25">
        <f t="shared" si="16"/>
        <v>0</v>
      </c>
      <c r="BD155" s="40">
        <f t="shared" si="17"/>
        <v>0</v>
      </c>
      <c r="BE155" s="27" t="s">
        <v>57</v>
      </c>
      <c r="BF155" s="54"/>
      <c r="BG155" s="48"/>
      <c r="BH155" s="28">
        <f t="shared" si="18"/>
        <v>0</v>
      </c>
      <c r="BI155" s="29">
        <f t="shared" si="19"/>
        <v>0</v>
      </c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85"/>
      <c r="DF155" s="85"/>
      <c r="DG155" s="85"/>
      <c r="DH155" s="85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</row>
    <row r="156" spans="1:201" ht="12.75" customHeight="1" x14ac:dyDescent="0.2">
      <c r="A156" s="161"/>
      <c r="B156" s="11"/>
      <c r="C156" s="115"/>
      <c r="D156" s="6"/>
      <c r="E156" s="278"/>
      <c r="F156" s="278"/>
      <c r="G156" s="116"/>
      <c r="H156" s="6"/>
      <c r="I156" s="6"/>
      <c r="J156" s="6"/>
      <c r="K156" s="261"/>
      <c r="L156" s="164"/>
      <c r="M156" s="164"/>
      <c r="N156" s="6"/>
      <c r="O156" s="6"/>
      <c r="P156" s="6"/>
      <c r="Q156" s="6"/>
      <c r="R156" s="6"/>
      <c r="S156" s="161"/>
      <c r="T156" s="6"/>
      <c r="U156" s="6"/>
      <c r="V156" s="6"/>
      <c r="W156" s="261"/>
      <c r="X156" s="6"/>
      <c r="Y156" s="261"/>
      <c r="Z156" s="214"/>
      <c r="AA156" s="6"/>
      <c r="AB156" s="214"/>
      <c r="AC156" s="238"/>
      <c r="AD156" s="238"/>
      <c r="AE156" s="161"/>
      <c r="AF156" s="6"/>
      <c r="AG156" s="6"/>
      <c r="AH156" s="6"/>
      <c r="AI156" s="261"/>
      <c r="AJ156" s="6"/>
      <c r="AK156" s="261"/>
      <c r="AL156" s="214"/>
      <c r="AM156" s="6"/>
      <c r="AN156" s="214"/>
      <c r="AO156" s="238"/>
      <c r="AP156" s="238"/>
      <c r="AQ156" s="17"/>
      <c r="AR156" s="235"/>
      <c r="AS156" s="221" t="s">
        <v>55</v>
      </c>
      <c r="AT156" s="54"/>
      <c r="AU156" s="254"/>
      <c r="AV156" s="259"/>
      <c r="AW156" s="38">
        <f t="shared" si="14"/>
        <v>0</v>
      </c>
      <c r="AX156" s="39">
        <f t="shared" si="15"/>
        <v>0</v>
      </c>
      <c r="AY156" s="224" t="s">
        <v>56</v>
      </c>
      <c r="AZ156" s="54"/>
      <c r="BA156" s="64"/>
      <c r="BB156" s="48"/>
      <c r="BC156" s="25">
        <f t="shared" si="16"/>
        <v>0</v>
      </c>
      <c r="BD156" s="40">
        <f t="shared" si="17"/>
        <v>0</v>
      </c>
      <c r="BE156" s="27" t="s">
        <v>57</v>
      </c>
      <c r="BF156" s="54"/>
      <c r="BG156" s="48"/>
      <c r="BH156" s="28">
        <f t="shared" si="18"/>
        <v>0</v>
      </c>
      <c r="BI156" s="29">
        <f t="shared" si="19"/>
        <v>0</v>
      </c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85"/>
      <c r="DF156" s="85"/>
      <c r="DG156" s="85"/>
      <c r="DH156" s="85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</row>
    <row r="157" spans="1:201" ht="12.75" customHeight="1" x14ac:dyDescent="0.2">
      <c r="A157" s="161"/>
      <c r="B157" s="11"/>
      <c r="C157" s="115"/>
      <c r="D157" s="6"/>
      <c r="E157" s="278"/>
      <c r="F157" s="278"/>
      <c r="G157" s="116"/>
      <c r="H157" s="6"/>
      <c r="I157" s="6"/>
      <c r="J157" s="6"/>
      <c r="K157" s="261"/>
      <c r="L157" s="164"/>
      <c r="M157" s="164"/>
      <c r="N157" s="6"/>
      <c r="O157" s="6"/>
      <c r="P157" s="6"/>
      <c r="Q157" s="6"/>
      <c r="R157" s="6"/>
      <c r="S157" s="161"/>
      <c r="T157" s="6"/>
      <c r="U157" s="6"/>
      <c r="V157" s="6"/>
      <c r="W157" s="261"/>
      <c r="X157" s="6"/>
      <c r="Y157" s="261"/>
      <c r="Z157" s="214"/>
      <c r="AA157" s="6"/>
      <c r="AB157" s="214"/>
      <c r="AC157" s="238"/>
      <c r="AD157" s="238"/>
      <c r="AE157" s="161"/>
      <c r="AF157" s="6"/>
      <c r="AG157" s="6"/>
      <c r="AH157" s="6"/>
      <c r="AI157" s="261"/>
      <c r="AJ157" s="6"/>
      <c r="AK157" s="261"/>
      <c r="AL157" s="214"/>
      <c r="AM157" s="6"/>
      <c r="AN157" s="214"/>
      <c r="AO157" s="238"/>
      <c r="AP157" s="238"/>
      <c r="AQ157" s="17"/>
      <c r="AR157" s="235"/>
      <c r="AS157" s="221" t="s">
        <v>55</v>
      </c>
      <c r="AT157" s="54"/>
      <c r="AU157" s="254"/>
      <c r="AV157" s="259"/>
      <c r="AW157" s="38">
        <f t="shared" si="14"/>
        <v>0</v>
      </c>
      <c r="AX157" s="39">
        <f t="shared" si="15"/>
        <v>0</v>
      </c>
      <c r="AY157" s="224" t="s">
        <v>56</v>
      </c>
      <c r="AZ157" s="54"/>
      <c r="BA157" s="64"/>
      <c r="BB157" s="48"/>
      <c r="BC157" s="25">
        <f t="shared" si="16"/>
        <v>0</v>
      </c>
      <c r="BD157" s="40">
        <f t="shared" si="17"/>
        <v>0</v>
      </c>
      <c r="BE157" s="27" t="s">
        <v>57</v>
      </c>
      <c r="BF157" s="54"/>
      <c r="BG157" s="48"/>
      <c r="BH157" s="28">
        <f t="shared" si="18"/>
        <v>0</v>
      </c>
      <c r="BI157" s="29">
        <f t="shared" si="19"/>
        <v>0</v>
      </c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85"/>
      <c r="DF157" s="85"/>
      <c r="DG157" s="85"/>
      <c r="DH157" s="85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</row>
    <row r="158" spans="1:201" ht="12.75" customHeight="1" x14ac:dyDescent="0.2">
      <c r="A158" s="161"/>
      <c r="B158" s="11"/>
      <c r="C158" s="115"/>
      <c r="D158" s="6"/>
      <c r="E158" s="278"/>
      <c r="F158" s="278"/>
      <c r="G158" s="116"/>
      <c r="H158" s="6"/>
      <c r="I158" s="6"/>
      <c r="J158" s="6"/>
      <c r="K158" s="261"/>
      <c r="L158" s="164"/>
      <c r="M158" s="164"/>
      <c r="N158" s="6"/>
      <c r="O158" s="6"/>
      <c r="P158" s="6"/>
      <c r="Q158" s="6"/>
      <c r="R158" s="6"/>
      <c r="S158" s="161"/>
      <c r="T158" s="6"/>
      <c r="U158" s="6"/>
      <c r="V158" s="6"/>
      <c r="W158" s="261"/>
      <c r="X158" s="6"/>
      <c r="Y158" s="261"/>
      <c r="Z158" s="214"/>
      <c r="AA158" s="6"/>
      <c r="AB158" s="214"/>
      <c r="AC158" s="238"/>
      <c r="AD158" s="238"/>
      <c r="AE158" s="161"/>
      <c r="AF158" s="6"/>
      <c r="AG158" s="6"/>
      <c r="AH158" s="6"/>
      <c r="AI158" s="261"/>
      <c r="AJ158" s="6"/>
      <c r="AK158" s="261"/>
      <c r="AL158" s="214"/>
      <c r="AM158" s="6"/>
      <c r="AN158" s="214"/>
      <c r="AO158" s="238"/>
      <c r="AP158" s="238"/>
      <c r="AQ158" s="17"/>
      <c r="AR158" s="235"/>
      <c r="AS158" s="221" t="s">
        <v>55</v>
      </c>
      <c r="AT158" s="54"/>
      <c r="AU158" s="254"/>
      <c r="AV158" s="259"/>
      <c r="AW158" s="38">
        <f t="shared" si="14"/>
        <v>0</v>
      </c>
      <c r="AX158" s="39">
        <f t="shared" si="15"/>
        <v>0</v>
      </c>
      <c r="AY158" s="224" t="s">
        <v>56</v>
      </c>
      <c r="AZ158" s="54"/>
      <c r="BA158" s="64"/>
      <c r="BB158" s="48"/>
      <c r="BC158" s="25">
        <f t="shared" si="16"/>
        <v>0</v>
      </c>
      <c r="BD158" s="40">
        <f t="shared" si="17"/>
        <v>0</v>
      </c>
      <c r="BE158" s="27" t="s">
        <v>57</v>
      </c>
      <c r="BF158" s="54"/>
      <c r="BG158" s="48"/>
      <c r="BH158" s="28">
        <f t="shared" si="18"/>
        <v>0</v>
      </c>
      <c r="BI158" s="29">
        <f t="shared" si="19"/>
        <v>0</v>
      </c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85"/>
      <c r="DF158" s="85"/>
      <c r="DG158" s="85"/>
      <c r="DH158" s="85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</row>
    <row r="159" spans="1:201" ht="12.75" customHeight="1" x14ac:dyDescent="0.2">
      <c r="A159" s="161"/>
      <c r="B159" s="11"/>
      <c r="C159" s="115"/>
      <c r="D159" s="6"/>
      <c r="E159" s="278"/>
      <c r="F159" s="278"/>
      <c r="G159" s="116"/>
      <c r="H159" s="6"/>
      <c r="I159" s="6"/>
      <c r="J159" s="6"/>
      <c r="K159" s="261"/>
      <c r="L159" s="164"/>
      <c r="M159" s="164"/>
      <c r="N159" s="6"/>
      <c r="O159" s="6"/>
      <c r="P159" s="6"/>
      <c r="Q159" s="6"/>
      <c r="R159" s="6"/>
      <c r="S159" s="161"/>
      <c r="T159" s="6"/>
      <c r="U159" s="6"/>
      <c r="V159" s="6"/>
      <c r="W159" s="261"/>
      <c r="X159" s="6"/>
      <c r="Y159" s="261"/>
      <c r="Z159" s="214"/>
      <c r="AA159" s="6"/>
      <c r="AB159" s="214"/>
      <c r="AC159" s="238"/>
      <c r="AD159" s="238"/>
      <c r="AE159" s="161"/>
      <c r="AF159" s="6"/>
      <c r="AG159" s="6"/>
      <c r="AH159" s="6"/>
      <c r="AI159" s="261"/>
      <c r="AJ159" s="6"/>
      <c r="AK159" s="261"/>
      <c r="AL159" s="214"/>
      <c r="AM159" s="6"/>
      <c r="AN159" s="214"/>
      <c r="AO159" s="238"/>
      <c r="AP159" s="238"/>
      <c r="AQ159" s="17"/>
      <c r="AR159" s="235"/>
      <c r="AS159" s="221" t="s">
        <v>55</v>
      </c>
      <c r="AT159" s="54"/>
      <c r="AU159" s="254"/>
      <c r="AV159" s="259"/>
      <c r="AW159" s="38">
        <f t="shared" si="14"/>
        <v>0</v>
      </c>
      <c r="AX159" s="39">
        <f t="shared" si="15"/>
        <v>0</v>
      </c>
      <c r="AY159" s="224" t="s">
        <v>56</v>
      </c>
      <c r="AZ159" s="54"/>
      <c r="BA159" s="64"/>
      <c r="BB159" s="48"/>
      <c r="BC159" s="25">
        <f t="shared" si="16"/>
        <v>0</v>
      </c>
      <c r="BD159" s="40">
        <f t="shared" si="17"/>
        <v>0</v>
      </c>
      <c r="BE159" s="27" t="s">
        <v>57</v>
      </c>
      <c r="BF159" s="54"/>
      <c r="BG159" s="48"/>
      <c r="BH159" s="28">
        <f t="shared" si="18"/>
        <v>0</v>
      </c>
      <c r="BI159" s="29">
        <f t="shared" si="19"/>
        <v>0</v>
      </c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85"/>
      <c r="DF159" s="85"/>
      <c r="DG159" s="85"/>
      <c r="DH159" s="85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</row>
    <row r="160" spans="1:201" ht="12.75" customHeight="1" x14ac:dyDescent="0.2">
      <c r="A160" s="161"/>
      <c r="B160" s="11"/>
      <c r="C160" s="115"/>
      <c r="D160" s="6"/>
      <c r="E160" s="278"/>
      <c r="F160" s="278"/>
      <c r="G160" s="116"/>
      <c r="H160" s="6"/>
      <c r="I160" s="6"/>
      <c r="J160" s="6"/>
      <c r="K160" s="261"/>
      <c r="L160" s="164"/>
      <c r="M160" s="164"/>
      <c r="N160" s="6"/>
      <c r="O160" s="6"/>
      <c r="P160" s="6"/>
      <c r="Q160" s="6"/>
      <c r="R160" s="6"/>
      <c r="S160" s="161"/>
      <c r="T160" s="6"/>
      <c r="U160" s="6"/>
      <c r="V160" s="6"/>
      <c r="W160" s="261"/>
      <c r="X160" s="6"/>
      <c r="Y160" s="261"/>
      <c r="Z160" s="214"/>
      <c r="AA160" s="6"/>
      <c r="AB160" s="214"/>
      <c r="AC160" s="238"/>
      <c r="AD160" s="238"/>
      <c r="AE160" s="161"/>
      <c r="AF160" s="6"/>
      <c r="AG160" s="6"/>
      <c r="AH160" s="6"/>
      <c r="AI160" s="261"/>
      <c r="AJ160" s="6"/>
      <c r="AK160" s="261"/>
      <c r="AL160" s="214"/>
      <c r="AM160" s="6"/>
      <c r="AN160" s="214"/>
      <c r="AO160" s="238"/>
      <c r="AP160" s="238"/>
      <c r="AQ160" s="17"/>
      <c r="AR160" s="235"/>
      <c r="AS160" s="221" t="s">
        <v>55</v>
      </c>
      <c r="AT160" s="54"/>
      <c r="AU160" s="254"/>
      <c r="AV160" s="259"/>
      <c r="AW160" s="38">
        <f t="shared" si="14"/>
        <v>0</v>
      </c>
      <c r="AX160" s="39">
        <f t="shared" si="15"/>
        <v>0</v>
      </c>
      <c r="AY160" s="224" t="s">
        <v>56</v>
      </c>
      <c r="AZ160" s="54"/>
      <c r="BA160" s="64"/>
      <c r="BB160" s="48"/>
      <c r="BC160" s="25">
        <f t="shared" si="16"/>
        <v>0</v>
      </c>
      <c r="BD160" s="40">
        <f t="shared" si="17"/>
        <v>0</v>
      </c>
      <c r="BE160" s="27" t="s">
        <v>57</v>
      </c>
      <c r="BF160" s="54"/>
      <c r="BG160" s="48"/>
      <c r="BH160" s="28">
        <f t="shared" si="18"/>
        <v>0</v>
      </c>
      <c r="BI160" s="29">
        <f t="shared" si="19"/>
        <v>0</v>
      </c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85"/>
      <c r="DF160" s="85"/>
      <c r="DG160" s="85"/>
      <c r="DH160" s="85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</row>
    <row r="161" spans="1:201" ht="12.75" customHeight="1" x14ac:dyDescent="0.2">
      <c r="A161" s="161"/>
      <c r="B161" s="11"/>
      <c r="C161" s="115"/>
      <c r="D161" s="6"/>
      <c r="E161" s="278"/>
      <c r="F161" s="278"/>
      <c r="G161" s="116"/>
      <c r="H161" s="6"/>
      <c r="I161" s="6"/>
      <c r="J161" s="6"/>
      <c r="K161" s="261"/>
      <c r="L161" s="164"/>
      <c r="M161" s="164"/>
      <c r="N161" s="6"/>
      <c r="O161" s="6"/>
      <c r="P161" s="6"/>
      <c r="Q161" s="6"/>
      <c r="R161" s="6"/>
      <c r="S161" s="161"/>
      <c r="T161" s="6"/>
      <c r="U161" s="6"/>
      <c r="V161" s="6"/>
      <c r="W161" s="261"/>
      <c r="X161" s="6"/>
      <c r="Y161" s="261"/>
      <c r="Z161" s="214"/>
      <c r="AA161" s="6"/>
      <c r="AB161" s="214"/>
      <c r="AC161" s="238"/>
      <c r="AD161" s="238"/>
      <c r="AE161" s="161"/>
      <c r="AF161" s="6"/>
      <c r="AG161" s="6"/>
      <c r="AH161" s="6"/>
      <c r="AI161" s="261"/>
      <c r="AJ161" s="6"/>
      <c r="AK161" s="261"/>
      <c r="AL161" s="214"/>
      <c r="AM161" s="6"/>
      <c r="AN161" s="214"/>
      <c r="AO161" s="238"/>
      <c r="AP161" s="238"/>
      <c r="AQ161" s="17"/>
      <c r="AR161" s="235"/>
      <c r="AS161" s="221" t="s">
        <v>55</v>
      </c>
      <c r="AT161" s="54"/>
      <c r="AU161" s="254"/>
      <c r="AV161" s="259"/>
      <c r="AW161" s="38">
        <f t="shared" si="14"/>
        <v>0</v>
      </c>
      <c r="AX161" s="39">
        <f t="shared" si="15"/>
        <v>0</v>
      </c>
      <c r="AY161" s="224" t="s">
        <v>56</v>
      </c>
      <c r="AZ161" s="54"/>
      <c r="BA161" s="64"/>
      <c r="BB161" s="48"/>
      <c r="BC161" s="25">
        <f t="shared" si="16"/>
        <v>0</v>
      </c>
      <c r="BD161" s="40">
        <f t="shared" si="17"/>
        <v>0</v>
      </c>
      <c r="BE161" s="27" t="s">
        <v>57</v>
      </c>
      <c r="BF161" s="54"/>
      <c r="BG161" s="48"/>
      <c r="BH161" s="28">
        <f t="shared" si="18"/>
        <v>0</v>
      </c>
      <c r="BI161" s="29">
        <f t="shared" si="19"/>
        <v>0</v>
      </c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85"/>
      <c r="DF161" s="85"/>
      <c r="DG161" s="85"/>
      <c r="DH161" s="85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</row>
    <row r="162" spans="1:201" ht="12.75" customHeight="1" x14ac:dyDescent="0.2">
      <c r="A162" s="161"/>
      <c r="B162" s="11"/>
      <c r="C162" s="115"/>
      <c r="D162" s="6"/>
      <c r="E162" s="278"/>
      <c r="F162" s="278"/>
      <c r="G162" s="116"/>
      <c r="H162" s="6"/>
      <c r="I162" s="6"/>
      <c r="J162" s="6"/>
      <c r="K162" s="261"/>
      <c r="L162" s="164"/>
      <c r="M162" s="164"/>
      <c r="N162" s="6"/>
      <c r="O162" s="6"/>
      <c r="P162" s="6"/>
      <c r="Q162" s="6"/>
      <c r="R162" s="6"/>
      <c r="S162" s="161"/>
      <c r="T162" s="6"/>
      <c r="U162" s="6"/>
      <c r="V162" s="6"/>
      <c r="W162" s="261"/>
      <c r="X162" s="6"/>
      <c r="Y162" s="261"/>
      <c r="Z162" s="214"/>
      <c r="AA162" s="6"/>
      <c r="AB162" s="214"/>
      <c r="AC162" s="238"/>
      <c r="AD162" s="238"/>
      <c r="AE162" s="161"/>
      <c r="AF162" s="6"/>
      <c r="AG162" s="6"/>
      <c r="AH162" s="6"/>
      <c r="AI162" s="261"/>
      <c r="AJ162" s="6"/>
      <c r="AK162" s="261"/>
      <c r="AL162" s="214"/>
      <c r="AM162" s="6"/>
      <c r="AN162" s="214"/>
      <c r="AO162" s="238"/>
      <c r="AP162" s="238"/>
      <c r="AQ162" s="17"/>
      <c r="AR162" s="235"/>
      <c r="AS162" s="221" t="s">
        <v>55</v>
      </c>
      <c r="AT162" s="54"/>
      <c r="AU162" s="254"/>
      <c r="AV162" s="259"/>
      <c r="AW162" s="38">
        <f t="shared" si="14"/>
        <v>0</v>
      </c>
      <c r="AX162" s="39">
        <f t="shared" si="15"/>
        <v>0</v>
      </c>
      <c r="AY162" s="224" t="s">
        <v>56</v>
      </c>
      <c r="AZ162" s="54"/>
      <c r="BA162" s="64"/>
      <c r="BB162" s="48"/>
      <c r="BC162" s="25">
        <f t="shared" si="16"/>
        <v>0</v>
      </c>
      <c r="BD162" s="40">
        <f t="shared" si="17"/>
        <v>0</v>
      </c>
      <c r="BE162" s="27" t="s">
        <v>57</v>
      </c>
      <c r="BF162" s="54"/>
      <c r="BG162" s="48"/>
      <c r="BH162" s="28">
        <f t="shared" si="18"/>
        <v>0</v>
      </c>
      <c r="BI162" s="29">
        <f t="shared" si="19"/>
        <v>0</v>
      </c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85"/>
      <c r="DF162" s="85"/>
      <c r="DG162" s="85"/>
      <c r="DH162" s="85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</row>
    <row r="163" spans="1:201" ht="12.75" customHeight="1" x14ac:dyDescent="0.2">
      <c r="A163" s="161"/>
      <c r="B163" s="11"/>
      <c r="C163" s="115"/>
      <c r="D163" s="6"/>
      <c r="E163" s="278"/>
      <c r="F163" s="278"/>
      <c r="G163" s="116"/>
      <c r="H163" s="6"/>
      <c r="I163" s="6"/>
      <c r="J163" s="6"/>
      <c r="K163" s="261"/>
      <c r="L163" s="164"/>
      <c r="M163" s="164"/>
      <c r="N163" s="6"/>
      <c r="O163" s="6"/>
      <c r="P163" s="6"/>
      <c r="Q163" s="6"/>
      <c r="R163" s="6"/>
      <c r="S163" s="161"/>
      <c r="T163" s="6"/>
      <c r="U163" s="6"/>
      <c r="V163" s="6"/>
      <c r="W163" s="261"/>
      <c r="X163" s="6"/>
      <c r="Y163" s="261"/>
      <c r="Z163" s="214"/>
      <c r="AA163" s="6"/>
      <c r="AB163" s="214"/>
      <c r="AC163" s="238"/>
      <c r="AD163" s="238"/>
      <c r="AE163" s="161"/>
      <c r="AF163" s="6"/>
      <c r="AG163" s="6"/>
      <c r="AH163" s="6"/>
      <c r="AI163" s="261"/>
      <c r="AJ163" s="6"/>
      <c r="AK163" s="261"/>
      <c r="AL163" s="214"/>
      <c r="AM163" s="6"/>
      <c r="AN163" s="214"/>
      <c r="AO163" s="238"/>
      <c r="AP163" s="238"/>
      <c r="AQ163" s="17"/>
      <c r="AR163" s="235"/>
      <c r="AS163" s="221" t="s">
        <v>55</v>
      </c>
      <c r="AT163" s="54"/>
      <c r="AU163" s="254"/>
      <c r="AV163" s="259"/>
      <c r="AW163" s="38">
        <f t="shared" si="14"/>
        <v>0</v>
      </c>
      <c r="AX163" s="39">
        <f t="shared" si="15"/>
        <v>0</v>
      </c>
      <c r="AY163" s="224" t="s">
        <v>56</v>
      </c>
      <c r="AZ163" s="54"/>
      <c r="BA163" s="64"/>
      <c r="BB163" s="48"/>
      <c r="BC163" s="25">
        <f t="shared" si="16"/>
        <v>0</v>
      </c>
      <c r="BD163" s="40">
        <f t="shared" si="17"/>
        <v>0</v>
      </c>
      <c r="BE163" s="27" t="s">
        <v>57</v>
      </c>
      <c r="BF163" s="54"/>
      <c r="BG163" s="48"/>
      <c r="BH163" s="28">
        <f t="shared" si="18"/>
        <v>0</v>
      </c>
      <c r="BI163" s="29">
        <f t="shared" si="19"/>
        <v>0</v>
      </c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85"/>
      <c r="DF163" s="85"/>
      <c r="DG163" s="85"/>
      <c r="DH163" s="85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</row>
    <row r="164" spans="1:201" ht="12.75" customHeight="1" x14ac:dyDescent="0.2">
      <c r="A164" s="161"/>
      <c r="B164" s="11"/>
      <c r="C164" s="115"/>
      <c r="D164" s="6"/>
      <c r="E164" s="278"/>
      <c r="F164" s="278"/>
      <c r="G164" s="116"/>
      <c r="H164" s="6"/>
      <c r="I164" s="6"/>
      <c r="J164" s="6"/>
      <c r="K164" s="261"/>
      <c r="L164" s="164"/>
      <c r="M164" s="164"/>
      <c r="N164" s="6"/>
      <c r="O164" s="6"/>
      <c r="P164" s="6"/>
      <c r="Q164" s="6"/>
      <c r="R164" s="6"/>
      <c r="S164" s="161"/>
      <c r="T164" s="6"/>
      <c r="U164" s="6"/>
      <c r="V164" s="6"/>
      <c r="W164" s="261"/>
      <c r="X164" s="6"/>
      <c r="Y164" s="261"/>
      <c r="Z164" s="214"/>
      <c r="AA164" s="6"/>
      <c r="AB164" s="214"/>
      <c r="AC164" s="238"/>
      <c r="AD164" s="238"/>
      <c r="AE164" s="161"/>
      <c r="AF164" s="6"/>
      <c r="AG164" s="6"/>
      <c r="AH164" s="6"/>
      <c r="AI164" s="261"/>
      <c r="AJ164" s="6"/>
      <c r="AK164" s="261"/>
      <c r="AL164" s="214"/>
      <c r="AM164" s="6"/>
      <c r="AN164" s="214"/>
      <c r="AO164" s="238"/>
      <c r="AP164" s="238"/>
      <c r="AQ164" s="17"/>
      <c r="AR164" s="235"/>
      <c r="AS164" s="221" t="s">
        <v>55</v>
      </c>
      <c r="AT164" s="54"/>
      <c r="AU164" s="254"/>
      <c r="AV164" s="259"/>
      <c r="AW164" s="38">
        <f t="shared" si="14"/>
        <v>0</v>
      </c>
      <c r="AX164" s="39">
        <f t="shared" si="15"/>
        <v>0</v>
      </c>
      <c r="AY164" s="224" t="s">
        <v>56</v>
      </c>
      <c r="AZ164" s="54"/>
      <c r="BA164" s="64"/>
      <c r="BB164" s="48"/>
      <c r="BC164" s="25">
        <f t="shared" si="16"/>
        <v>0</v>
      </c>
      <c r="BD164" s="40">
        <f t="shared" si="17"/>
        <v>0</v>
      </c>
      <c r="BE164" s="27" t="s">
        <v>57</v>
      </c>
      <c r="BF164" s="54"/>
      <c r="BG164" s="48"/>
      <c r="BH164" s="28">
        <f t="shared" si="18"/>
        <v>0</v>
      </c>
      <c r="BI164" s="29">
        <f t="shared" si="19"/>
        <v>0</v>
      </c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85"/>
      <c r="DF164" s="85"/>
      <c r="DG164" s="85"/>
      <c r="DH164" s="85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</row>
    <row r="165" spans="1:201" ht="12.75" customHeight="1" x14ac:dyDescent="0.2">
      <c r="A165" s="161"/>
      <c r="B165" s="11"/>
      <c r="C165" s="115"/>
      <c r="D165" s="6"/>
      <c r="E165" s="278"/>
      <c r="F165" s="278"/>
      <c r="G165" s="116"/>
      <c r="H165" s="6"/>
      <c r="I165" s="6"/>
      <c r="J165" s="6"/>
      <c r="K165" s="261"/>
      <c r="L165" s="164"/>
      <c r="M165" s="164"/>
      <c r="N165" s="6"/>
      <c r="O165" s="6"/>
      <c r="P165" s="6"/>
      <c r="Q165" s="6"/>
      <c r="R165" s="6"/>
      <c r="S165" s="161"/>
      <c r="T165" s="6"/>
      <c r="U165" s="6"/>
      <c r="V165" s="6"/>
      <c r="W165" s="261"/>
      <c r="X165" s="6"/>
      <c r="Y165" s="261"/>
      <c r="Z165" s="214"/>
      <c r="AA165" s="6"/>
      <c r="AB165" s="214"/>
      <c r="AC165" s="238"/>
      <c r="AD165" s="238"/>
      <c r="AE165" s="161"/>
      <c r="AF165" s="6"/>
      <c r="AG165" s="6"/>
      <c r="AH165" s="6"/>
      <c r="AI165" s="261"/>
      <c r="AJ165" s="6"/>
      <c r="AK165" s="261"/>
      <c r="AL165" s="214"/>
      <c r="AM165" s="6"/>
      <c r="AN165" s="214"/>
      <c r="AO165" s="238"/>
      <c r="AP165" s="238"/>
      <c r="AQ165" s="17"/>
      <c r="AR165" s="235"/>
      <c r="AS165" s="221" t="s">
        <v>55</v>
      </c>
      <c r="AT165" s="54"/>
      <c r="AU165" s="254"/>
      <c r="AV165" s="259"/>
      <c r="AW165" s="38">
        <f t="shared" si="14"/>
        <v>0</v>
      </c>
      <c r="AX165" s="39">
        <f t="shared" si="15"/>
        <v>0</v>
      </c>
      <c r="AY165" s="224" t="s">
        <v>56</v>
      </c>
      <c r="AZ165" s="54"/>
      <c r="BA165" s="64"/>
      <c r="BB165" s="48"/>
      <c r="BC165" s="25">
        <f t="shared" si="16"/>
        <v>0</v>
      </c>
      <c r="BD165" s="40">
        <f t="shared" si="17"/>
        <v>0</v>
      </c>
      <c r="BE165" s="27" t="s">
        <v>57</v>
      </c>
      <c r="BF165" s="54"/>
      <c r="BG165" s="48"/>
      <c r="BH165" s="28">
        <f t="shared" si="18"/>
        <v>0</v>
      </c>
      <c r="BI165" s="29">
        <f t="shared" si="19"/>
        <v>0</v>
      </c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85"/>
      <c r="DF165" s="85"/>
      <c r="DG165" s="85"/>
      <c r="DH165" s="85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</row>
    <row r="166" spans="1:201" ht="12.75" customHeight="1" x14ac:dyDescent="0.2">
      <c r="A166" s="161"/>
      <c r="B166" s="11"/>
      <c r="C166" s="115"/>
      <c r="D166" s="6"/>
      <c r="E166" s="278"/>
      <c r="F166" s="278"/>
      <c r="G166" s="116"/>
      <c r="H166" s="6"/>
      <c r="I166" s="6"/>
      <c r="J166" s="6"/>
      <c r="K166" s="261"/>
      <c r="L166" s="164"/>
      <c r="M166" s="164"/>
      <c r="N166" s="6"/>
      <c r="O166" s="6"/>
      <c r="P166" s="6"/>
      <c r="Q166" s="6"/>
      <c r="R166" s="6"/>
      <c r="S166" s="161"/>
      <c r="T166" s="6"/>
      <c r="U166" s="6"/>
      <c r="V166" s="6"/>
      <c r="W166" s="261"/>
      <c r="X166" s="6"/>
      <c r="Y166" s="261"/>
      <c r="Z166" s="214"/>
      <c r="AA166" s="6"/>
      <c r="AB166" s="214"/>
      <c r="AC166" s="238"/>
      <c r="AD166" s="238"/>
      <c r="AE166" s="161"/>
      <c r="AF166" s="6"/>
      <c r="AG166" s="6"/>
      <c r="AH166" s="6"/>
      <c r="AI166" s="261"/>
      <c r="AJ166" s="6"/>
      <c r="AK166" s="261"/>
      <c r="AL166" s="214"/>
      <c r="AM166" s="6"/>
      <c r="AN166" s="214"/>
      <c r="AO166" s="238"/>
      <c r="AP166" s="238"/>
      <c r="AQ166" s="17"/>
      <c r="AR166" s="235"/>
      <c r="AS166" s="221" t="s">
        <v>55</v>
      </c>
      <c r="AT166" s="54"/>
      <c r="AU166" s="254"/>
      <c r="AV166" s="259"/>
      <c r="AW166" s="38">
        <f t="shared" si="14"/>
        <v>0</v>
      </c>
      <c r="AX166" s="39">
        <f t="shared" si="15"/>
        <v>0</v>
      </c>
      <c r="AY166" s="224" t="s">
        <v>56</v>
      </c>
      <c r="AZ166" s="54"/>
      <c r="BA166" s="64"/>
      <c r="BB166" s="48"/>
      <c r="BC166" s="25">
        <f t="shared" si="16"/>
        <v>0</v>
      </c>
      <c r="BD166" s="40">
        <f t="shared" si="17"/>
        <v>0</v>
      </c>
      <c r="BE166" s="27" t="s">
        <v>57</v>
      </c>
      <c r="BF166" s="54"/>
      <c r="BG166" s="48"/>
      <c r="BH166" s="28">
        <f t="shared" si="18"/>
        <v>0</v>
      </c>
      <c r="BI166" s="29">
        <f t="shared" si="19"/>
        <v>0</v>
      </c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85"/>
      <c r="DF166" s="85"/>
      <c r="DG166" s="85"/>
      <c r="DH166" s="85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</row>
    <row r="167" spans="1:201" ht="12.75" customHeight="1" x14ac:dyDescent="0.2">
      <c r="A167" s="161"/>
      <c r="B167" s="11"/>
      <c r="C167" s="115"/>
      <c r="D167" s="6"/>
      <c r="E167" s="278"/>
      <c r="F167" s="278"/>
      <c r="G167" s="116"/>
      <c r="H167" s="6"/>
      <c r="I167" s="6"/>
      <c r="J167" s="6"/>
      <c r="K167" s="261"/>
      <c r="L167" s="164"/>
      <c r="M167" s="164"/>
      <c r="N167" s="6"/>
      <c r="O167" s="6"/>
      <c r="P167" s="6"/>
      <c r="Q167" s="6"/>
      <c r="R167" s="6"/>
      <c r="S167" s="161"/>
      <c r="T167" s="6"/>
      <c r="U167" s="6"/>
      <c r="V167" s="6"/>
      <c r="W167" s="261"/>
      <c r="X167" s="6"/>
      <c r="Y167" s="261"/>
      <c r="Z167" s="214"/>
      <c r="AA167" s="6"/>
      <c r="AB167" s="214"/>
      <c r="AC167" s="238"/>
      <c r="AD167" s="238"/>
      <c r="AE167" s="161"/>
      <c r="AF167" s="6"/>
      <c r="AG167" s="6"/>
      <c r="AH167" s="6"/>
      <c r="AI167" s="261"/>
      <c r="AJ167" s="6"/>
      <c r="AK167" s="261"/>
      <c r="AL167" s="214"/>
      <c r="AM167" s="6"/>
      <c r="AN167" s="214"/>
      <c r="AO167" s="238"/>
      <c r="AP167" s="238"/>
      <c r="AQ167" s="17"/>
      <c r="AR167" s="235"/>
      <c r="AS167" s="221" t="s">
        <v>55</v>
      </c>
      <c r="AT167" s="54"/>
      <c r="AU167" s="254"/>
      <c r="AV167" s="259"/>
      <c r="AW167" s="38">
        <f t="shared" si="14"/>
        <v>0</v>
      </c>
      <c r="AX167" s="39">
        <f t="shared" si="15"/>
        <v>0</v>
      </c>
      <c r="AY167" s="224" t="s">
        <v>56</v>
      </c>
      <c r="AZ167" s="54"/>
      <c r="BA167" s="64"/>
      <c r="BB167" s="48"/>
      <c r="BC167" s="25">
        <f t="shared" si="16"/>
        <v>0</v>
      </c>
      <c r="BD167" s="40">
        <f t="shared" si="17"/>
        <v>0</v>
      </c>
      <c r="BE167" s="27" t="s">
        <v>57</v>
      </c>
      <c r="BF167" s="54"/>
      <c r="BG167" s="48"/>
      <c r="BH167" s="28">
        <f t="shared" si="18"/>
        <v>0</v>
      </c>
      <c r="BI167" s="29">
        <f t="shared" si="19"/>
        <v>0</v>
      </c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85"/>
      <c r="DF167" s="85"/>
      <c r="DG167" s="85"/>
      <c r="DH167" s="85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</row>
    <row r="168" spans="1:201" ht="12.75" customHeight="1" x14ac:dyDescent="0.2">
      <c r="A168" s="161"/>
      <c r="B168" s="11"/>
      <c r="C168" s="115"/>
      <c r="D168" s="6"/>
      <c r="E168" s="278"/>
      <c r="F168" s="278"/>
      <c r="G168" s="116"/>
      <c r="H168" s="6"/>
      <c r="I168" s="6"/>
      <c r="J168" s="6"/>
      <c r="K168" s="261"/>
      <c r="L168" s="164"/>
      <c r="M168" s="164"/>
      <c r="N168" s="6"/>
      <c r="O168" s="6"/>
      <c r="P168" s="6"/>
      <c r="Q168" s="6"/>
      <c r="R168" s="6"/>
      <c r="S168" s="161"/>
      <c r="T168" s="6"/>
      <c r="U168" s="6"/>
      <c r="V168" s="6"/>
      <c r="W168" s="261"/>
      <c r="X168" s="6"/>
      <c r="Y168" s="261"/>
      <c r="Z168" s="214"/>
      <c r="AA168" s="6"/>
      <c r="AB168" s="214"/>
      <c r="AC168" s="238"/>
      <c r="AD168" s="238"/>
      <c r="AE168" s="161"/>
      <c r="AF168" s="6"/>
      <c r="AG168" s="6"/>
      <c r="AH168" s="6"/>
      <c r="AI168" s="261"/>
      <c r="AJ168" s="6"/>
      <c r="AK168" s="261"/>
      <c r="AL168" s="214"/>
      <c r="AM168" s="6"/>
      <c r="AN168" s="214"/>
      <c r="AO168" s="238"/>
      <c r="AP168" s="238"/>
      <c r="AQ168" s="17"/>
      <c r="AR168" s="235"/>
      <c r="AS168" s="221" t="s">
        <v>55</v>
      </c>
      <c r="AT168" s="54"/>
      <c r="AU168" s="254"/>
      <c r="AV168" s="259"/>
      <c r="AW168" s="38">
        <f t="shared" si="14"/>
        <v>0</v>
      </c>
      <c r="AX168" s="39">
        <f t="shared" si="15"/>
        <v>0</v>
      </c>
      <c r="AY168" s="224" t="s">
        <v>56</v>
      </c>
      <c r="AZ168" s="54"/>
      <c r="BA168" s="64"/>
      <c r="BB168" s="48"/>
      <c r="BC168" s="25">
        <f t="shared" si="16"/>
        <v>0</v>
      </c>
      <c r="BD168" s="40">
        <f t="shared" si="17"/>
        <v>0</v>
      </c>
      <c r="BE168" s="27" t="s">
        <v>57</v>
      </c>
      <c r="BF168" s="54"/>
      <c r="BG168" s="48"/>
      <c r="BH168" s="28">
        <f t="shared" si="18"/>
        <v>0</v>
      </c>
      <c r="BI168" s="29">
        <f t="shared" si="19"/>
        <v>0</v>
      </c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</row>
    <row r="169" spans="1:201" ht="12.75" customHeight="1" x14ac:dyDescent="0.2">
      <c r="A169" s="161"/>
      <c r="B169" s="11"/>
      <c r="C169" s="115"/>
      <c r="D169" s="6"/>
      <c r="E169" s="278"/>
      <c r="F169" s="278"/>
      <c r="G169" s="116"/>
      <c r="H169" s="6"/>
      <c r="I169" s="6"/>
      <c r="J169" s="6"/>
      <c r="K169" s="261"/>
      <c r="L169" s="164"/>
      <c r="M169" s="164"/>
      <c r="N169" s="6"/>
      <c r="O169" s="6"/>
      <c r="P169" s="6"/>
      <c r="Q169" s="6"/>
      <c r="R169" s="6"/>
      <c r="S169" s="161"/>
      <c r="T169" s="6"/>
      <c r="U169" s="6"/>
      <c r="V169" s="6"/>
      <c r="W169" s="261"/>
      <c r="X169" s="6"/>
      <c r="Y169" s="261"/>
      <c r="Z169" s="214"/>
      <c r="AA169" s="6"/>
      <c r="AB169" s="214"/>
      <c r="AC169" s="238"/>
      <c r="AD169" s="238"/>
      <c r="AE169" s="161"/>
      <c r="AF169" s="6"/>
      <c r="AG169" s="6"/>
      <c r="AH169" s="6"/>
      <c r="AI169" s="261"/>
      <c r="AJ169" s="6"/>
      <c r="AK169" s="261"/>
      <c r="AL169" s="214"/>
      <c r="AM169" s="6"/>
      <c r="AN169" s="214"/>
      <c r="AO169" s="238"/>
      <c r="AP169" s="238"/>
      <c r="AQ169" s="17"/>
      <c r="AR169" s="235"/>
      <c r="AS169" s="221" t="s">
        <v>55</v>
      </c>
      <c r="AT169" s="54"/>
      <c r="AU169" s="254"/>
      <c r="AV169" s="259"/>
      <c r="AW169" s="38">
        <f t="shared" si="14"/>
        <v>0</v>
      </c>
      <c r="AX169" s="39">
        <f t="shared" si="15"/>
        <v>0</v>
      </c>
      <c r="AY169" s="224" t="s">
        <v>56</v>
      </c>
      <c r="AZ169" s="54"/>
      <c r="BA169" s="64"/>
      <c r="BB169" s="48"/>
      <c r="BC169" s="25">
        <f t="shared" si="16"/>
        <v>0</v>
      </c>
      <c r="BD169" s="40">
        <f t="shared" si="17"/>
        <v>0</v>
      </c>
      <c r="BE169" s="27" t="s">
        <v>57</v>
      </c>
      <c r="BF169" s="54"/>
      <c r="BG169" s="48"/>
      <c r="BH169" s="28">
        <f t="shared" si="18"/>
        <v>0</v>
      </c>
      <c r="BI169" s="29">
        <f t="shared" si="19"/>
        <v>0</v>
      </c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</row>
    <row r="170" spans="1:201" ht="12.75" customHeight="1" x14ac:dyDescent="0.2">
      <c r="A170" s="161"/>
      <c r="B170" s="11"/>
      <c r="C170" s="115"/>
      <c r="D170" s="6"/>
      <c r="E170" s="278"/>
      <c r="F170" s="278"/>
      <c r="G170" s="116"/>
      <c r="H170" s="6"/>
      <c r="I170" s="6"/>
      <c r="J170" s="6"/>
      <c r="K170" s="261"/>
      <c r="L170" s="164"/>
      <c r="M170" s="164"/>
      <c r="N170" s="6"/>
      <c r="O170" s="6"/>
      <c r="P170" s="6"/>
      <c r="Q170" s="6"/>
      <c r="R170" s="6"/>
      <c r="S170" s="161"/>
      <c r="T170" s="6"/>
      <c r="U170" s="6"/>
      <c r="V170" s="6"/>
      <c r="W170" s="261"/>
      <c r="X170" s="6"/>
      <c r="Y170" s="261"/>
      <c r="Z170" s="214"/>
      <c r="AA170" s="6"/>
      <c r="AB170" s="214"/>
      <c r="AC170" s="238"/>
      <c r="AD170" s="238"/>
      <c r="AE170" s="161"/>
      <c r="AF170" s="6"/>
      <c r="AG170" s="6"/>
      <c r="AH170" s="6"/>
      <c r="AI170" s="261"/>
      <c r="AJ170" s="6"/>
      <c r="AK170" s="261"/>
      <c r="AL170" s="214"/>
      <c r="AM170" s="6"/>
      <c r="AN170" s="214"/>
      <c r="AO170" s="238"/>
      <c r="AP170" s="238"/>
      <c r="AQ170" s="17"/>
      <c r="AR170" s="235"/>
      <c r="AS170" s="221" t="s">
        <v>55</v>
      </c>
      <c r="AT170" s="54"/>
      <c r="AU170" s="254"/>
      <c r="AV170" s="259"/>
      <c r="AW170" s="38">
        <f t="shared" si="14"/>
        <v>0</v>
      </c>
      <c r="AX170" s="39">
        <f t="shared" si="15"/>
        <v>0</v>
      </c>
      <c r="AY170" s="224" t="s">
        <v>56</v>
      </c>
      <c r="AZ170" s="54"/>
      <c r="BA170" s="64"/>
      <c r="BB170" s="48"/>
      <c r="BC170" s="25">
        <f t="shared" si="16"/>
        <v>0</v>
      </c>
      <c r="BD170" s="40">
        <f t="shared" si="17"/>
        <v>0</v>
      </c>
      <c r="BE170" s="27" t="s">
        <v>57</v>
      </c>
      <c r="BF170" s="54"/>
      <c r="BG170" s="48"/>
      <c r="BH170" s="28">
        <f t="shared" si="18"/>
        <v>0</v>
      </c>
      <c r="BI170" s="29">
        <f t="shared" si="19"/>
        <v>0</v>
      </c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</row>
    <row r="171" spans="1:201" ht="12.75" customHeight="1" x14ac:dyDescent="0.2">
      <c r="A171" s="161"/>
      <c r="B171" s="11"/>
      <c r="C171" s="115"/>
      <c r="D171" s="6"/>
      <c r="E171" s="278"/>
      <c r="F171" s="278"/>
      <c r="G171" s="116"/>
      <c r="H171" s="6"/>
      <c r="I171" s="6"/>
      <c r="J171" s="6"/>
      <c r="K171" s="261"/>
      <c r="L171" s="164"/>
      <c r="M171" s="164"/>
      <c r="N171" s="6"/>
      <c r="O171" s="6"/>
      <c r="P171" s="6"/>
      <c r="Q171" s="6"/>
      <c r="R171" s="6"/>
      <c r="S171" s="161"/>
      <c r="T171" s="6"/>
      <c r="U171" s="6"/>
      <c r="V171" s="6"/>
      <c r="W171" s="261"/>
      <c r="X171" s="6"/>
      <c r="Y171" s="261"/>
      <c r="Z171" s="214"/>
      <c r="AA171" s="6"/>
      <c r="AB171" s="214"/>
      <c r="AC171" s="238"/>
      <c r="AD171" s="238"/>
      <c r="AE171" s="161"/>
      <c r="AF171" s="6"/>
      <c r="AG171" s="6"/>
      <c r="AH171" s="6"/>
      <c r="AI171" s="261"/>
      <c r="AJ171" s="6"/>
      <c r="AK171" s="261"/>
      <c r="AL171" s="214"/>
      <c r="AM171" s="6"/>
      <c r="AN171" s="214"/>
      <c r="AO171" s="238"/>
      <c r="AP171" s="238"/>
      <c r="AQ171" s="17"/>
      <c r="AR171" s="235"/>
      <c r="AS171" s="221" t="s">
        <v>55</v>
      </c>
      <c r="AT171" s="54"/>
      <c r="AU171" s="254"/>
      <c r="AV171" s="259"/>
      <c r="AW171" s="38">
        <f t="shared" si="14"/>
        <v>0</v>
      </c>
      <c r="AX171" s="39">
        <f t="shared" si="15"/>
        <v>0</v>
      </c>
      <c r="AY171" s="224" t="s">
        <v>56</v>
      </c>
      <c r="AZ171" s="54"/>
      <c r="BA171" s="64"/>
      <c r="BB171" s="48"/>
      <c r="BC171" s="25">
        <f t="shared" si="16"/>
        <v>0</v>
      </c>
      <c r="BD171" s="40">
        <f t="shared" si="17"/>
        <v>0</v>
      </c>
      <c r="BE171" s="27" t="s">
        <v>57</v>
      </c>
      <c r="BF171" s="54"/>
      <c r="BG171" s="48"/>
      <c r="BH171" s="28">
        <f t="shared" si="18"/>
        <v>0</v>
      </c>
      <c r="BI171" s="29">
        <f t="shared" si="19"/>
        <v>0</v>
      </c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</row>
    <row r="172" spans="1:201" ht="12.75" customHeight="1" x14ac:dyDescent="0.2">
      <c r="A172" s="161"/>
      <c r="B172" s="11"/>
      <c r="C172" s="115"/>
      <c r="D172" s="6"/>
      <c r="E172" s="278"/>
      <c r="F172" s="278"/>
      <c r="G172" s="116"/>
      <c r="H172" s="6"/>
      <c r="I172" s="6"/>
      <c r="J172" s="6"/>
      <c r="K172" s="261"/>
      <c r="L172" s="164"/>
      <c r="M172" s="164"/>
      <c r="N172" s="6"/>
      <c r="O172" s="6"/>
      <c r="P172" s="6"/>
      <c r="Q172" s="6"/>
      <c r="R172" s="6"/>
      <c r="S172" s="161"/>
      <c r="T172" s="6"/>
      <c r="U172" s="6"/>
      <c r="V172" s="6"/>
      <c r="W172" s="261"/>
      <c r="X172" s="6"/>
      <c r="Y172" s="261"/>
      <c r="Z172" s="214"/>
      <c r="AA172" s="6"/>
      <c r="AB172" s="214"/>
      <c r="AC172" s="238"/>
      <c r="AD172" s="238"/>
      <c r="AE172" s="161"/>
      <c r="AF172" s="6"/>
      <c r="AG172" s="6"/>
      <c r="AH172" s="6"/>
      <c r="AI172" s="261"/>
      <c r="AJ172" s="6"/>
      <c r="AK172" s="261"/>
      <c r="AL172" s="214"/>
      <c r="AM172" s="6"/>
      <c r="AN172" s="214"/>
      <c r="AO172" s="238"/>
      <c r="AP172" s="238"/>
      <c r="AQ172" s="17"/>
      <c r="AR172" s="235"/>
      <c r="AS172" s="221" t="s">
        <v>55</v>
      </c>
      <c r="AT172" s="54"/>
      <c r="AU172" s="254"/>
      <c r="AV172" s="259"/>
      <c r="AW172" s="38">
        <f t="shared" si="14"/>
        <v>0</v>
      </c>
      <c r="AX172" s="39">
        <f t="shared" si="15"/>
        <v>0</v>
      </c>
      <c r="AY172" s="224" t="s">
        <v>56</v>
      </c>
      <c r="AZ172" s="54"/>
      <c r="BA172" s="64"/>
      <c r="BB172" s="48"/>
      <c r="BC172" s="25">
        <f t="shared" si="16"/>
        <v>0</v>
      </c>
      <c r="BD172" s="40">
        <f t="shared" si="17"/>
        <v>0</v>
      </c>
      <c r="BE172" s="27" t="s">
        <v>57</v>
      </c>
      <c r="BF172" s="54"/>
      <c r="BG172" s="48"/>
      <c r="BH172" s="28">
        <f t="shared" si="18"/>
        <v>0</v>
      </c>
      <c r="BI172" s="29">
        <f t="shared" si="19"/>
        <v>0</v>
      </c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</row>
    <row r="173" spans="1:201" ht="12.75" customHeight="1" x14ac:dyDescent="0.2">
      <c r="A173" s="161"/>
      <c r="B173" s="11"/>
      <c r="C173" s="115"/>
      <c r="D173" s="6"/>
      <c r="E173" s="278"/>
      <c r="F173" s="278"/>
      <c r="G173" s="116"/>
      <c r="H173" s="6"/>
      <c r="I173" s="6"/>
      <c r="J173" s="6"/>
      <c r="K173" s="261"/>
      <c r="L173" s="164"/>
      <c r="M173" s="164"/>
      <c r="N173" s="6"/>
      <c r="O173" s="6"/>
      <c r="P173" s="6"/>
      <c r="Q173" s="6"/>
      <c r="R173" s="6"/>
      <c r="S173" s="161"/>
      <c r="T173" s="6"/>
      <c r="U173" s="6"/>
      <c r="V173" s="6"/>
      <c r="W173" s="261"/>
      <c r="X173" s="6"/>
      <c r="Y173" s="261"/>
      <c r="Z173" s="214"/>
      <c r="AA173" s="6"/>
      <c r="AB173" s="214"/>
      <c r="AC173" s="238"/>
      <c r="AD173" s="238"/>
      <c r="AE173" s="161"/>
      <c r="AF173" s="6"/>
      <c r="AG173" s="6"/>
      <c r="AH173" s="6"/>
      <c r="AI173" s="261"/>
      <c r="AJ173" s="6"/>
      <c r="AK173" s="261"/>
      <c r="AL173" s="214"/>
      <c r="AM173" s="6"/>
      <c r="AN173" s="214"/>
      <c r="AO173" s="238"/>
      <c r="AP173" s="238"/>
      <c r="AQ173" s="17"/>
      <c r="AR173" s="235"/>
      <c r="AS173" s="221" t="s">
        <v>55</v>
      </c>
      <c r="AT173" s="54"/>
      <c r="AU173" s="254"/>
      <c r="AV173" s="259"/>
      <c r="AW173" s="38">
        <f t="shared" si="14"/>
        <v>0</v>
      </c>
      <c r="AX173" s="39">
        <f t="shared" si="15"/>
        <v>0</v>
      </c>
      <c r="AY173" s="224" t="s">
        <v>56</v>
      </c>
      <c r="AZ173" s="54"/>
      <c r="BA173" s="64"/>
      <c r="BB173" s="48"/>
      <c r="BC173" s="25">
        <f t="shared" si="16"/>
        <v>0</v>
      </c>
      <c r="BD173" s="40">
        <f t="shared" si="17"/>
        <v>0</v>
      </c>
      <c r="BE173" s="27" t="s">
        <v>57</v>
      </c>
      <c r="BF173" s="54"/>
      <c r="BG173" s="48"/>
      <c r="BH173" s="28">
        <f t="shared" si="18"/>
        <v>0</v>
      </c>
      <c r="BI173" s="29">
        <f t="shared" si="19"/>
        <v>0</v>
      </c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</row>
    <row r="174" spans="1:201" ht="12.75" customHeight="1" x14ac:dyDescent="0.2">
      <c r="A174" s="161"/>
      <c r="B174" s="11"/>
      <c r="C174" s="115"/>
      <c r="D174" s="6"/>
      <c r="E174" s="278"/>
      <c r="F174" s="278"/>
      <c r="G174" s="116"/>
      <c r="H174" s="6"/>
      <c r="I174" s="6"/>
      <c r="J174" s="6"/>
      <c r="K174" s="261"/>
      <c r="L174" s="164"/>
      <c r="M174" s="164"/>
      <c r="N174" s="6"/>
      <c r="O174" s="6"/>
      <c r="P174" s="6"/>
      <c r="Q174" s="6"/>
      <c r="R174" s="6"/>
      <c r="S174" s="161"/>
      <c r="T174" s="6"/>
      <c r="U174" s="6"/>
      <c r="V174" s="6"/>
      <c r="W174" s="261"/>
      <c r="X174" s="6"/>
      <c r="Y174" s="261"/>
      <c r="Z174" s="214"/>
      <c r="AA174" s="6"/>
      <c r="AB174" s="214"/>
      <c r="AC174" s="238"/>
      <c r="AD174" s="238"/>
      <c r="AE174" s="161"/>
      <c r="AF174" s="6"/>
      <c r="AG174" s="6"/>
      <c r="AH174" s="6"/>
      <c r="AI174" s="261"/>
      <c r="AJ174" s="6"/>
      <c r="AK174" s="261"/>
      <c r="AL174" s="214"/>
      <c r="AM174" s="6"/>
      <c r="AN174" s="214"/>
      <c r="AO174" s="238"/>
      <c r="AP174" s="238"/>
      <c r="AQ174" s="17"/>
      <c r="AR174" s="235"/>
      <c r="AS174" s="221" t="s">
        <v>55</v>
      </c>
      <c r="AT174" s="54"/>
      <c r="AU174" s="254"/>
      <c r="AV174" s="259"/>
      <c r="AW174" s="38">
        <f t="shared" si="14"/>
        <v>0</v>
      </c>
      <c r="AX174" s="39">
        <f t="shared" si="15"/>
        <v>0</v>
      </c>
      <c r="AY174" s="224" t="s">
        <v>56</v>
      </c>
      <c r="AZ174" s="54"/>
      <c r="BA174" s="64"/>
      <c r="BB174" s="48"/>
      <c r="BC174" s="25">
        <f t="shared" si="16"/>
        <v>0</v>
      </c>
      <c r="BD174" s="40">
        <f t="shared" si="17"/>
        <v>0</v>
      </c>
      <c r="BE174" s="27" t="s">
        <v>57</v>
      </c>
      <c r="BF174" s="54"/>
      <c r="BG174" s="48"/>
      <c r="BH174" s="28">
        <f t="shared" si="18"/>
        <v>0</v>
      </c>
      <c r="BI174" s="29">
        <f t="shared" si="19"/>
        <v>0</v>
      </c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</row>
    <row r="175" spans="1:201" ht="12.75" customHeight="1" x14ac:dyDescent="0.2">
      <c r="A175" s="161"/>
      <c r="B175" s="11"/>
      <c r="C175" s="115"/>
      <c r="D175" s="6"/>
      <c r="E175" s="278"/>
      <c r="F175" s="278"/>
      <c r="G175" s="116"/>
      <c r="H175" s="6"/>
      <c r="I175" s="6"/>
      <c r="J175" s="6"/>
      <c r="K175" s="261"/>
      <c r="L175" s="164"/>
      <c r="M175" s="164"/>
      <c r="N175" s="6"/>
      <c r="O175" s="6"/>
      <c r="P175" s="6"/>
      <c r="Q175" s="6"/>
      <c r="R175" s="6"/>
      <c r="S175" s="161"/>
      <c r="T175" s="6"/>
      <c r="U175" s="6"/>
      <c r="V175" s="6"/>
      <c r="W175" s="261"/>
      <c r="X175" s="6"/>
      <c r="Y175" s="261"/>
      <c r="Z175" s="214"/>
      <c r="AA175" s="6"/>
      <c r="AB175" s="214"/>
      <c r="AC175" s="238"/>
      <c r="AD175" s="238"/>
      <c r="AE175" s="161"/>
      <c r="AF175" s="6"/>
      <c r="AG175" s="6"/>
      <c r="AH175" s="6"/>
      <c r="AI175" s="261"/>
      <c r="AJ175" s="6"/>
      <c r="AK175" s="261"/>
      <c r="AL175" s="214"/>
      <c r="AM175" s="6"/>
      <c r="AN175" s="214"/>
      <c r="AO175" s="238"/>
      <c r="AP175" s="238"/>
      <c r="AQ175" s="17"/>
      <c r="AR175" s="235"/>
      <c r="AS175" s="221" t="s">
        <v>55</v>
      </c>
      <c r="AT175" s="54"/>
      <c r="AU175" s="254"/>
      <c r="AV175" s="259"/>
      <c r="AW175" s="38">
        <f t="shared" si="14"/>
        <v>0</v>
      </c>
      <c r="AX175" s="39">
        <f t="shared" si="15"/>
        <v>0</v>
      </c>
      <c r="AY175" s="224" t="s">
        <v>56</v>
      </c>
      <c r="AZ175" s="54"/>
      <c r="BA175" s="64"/>
      <c r="BB175" s="48"/>
      <c r="BC175" s="25">
        <f t="shared" si="16"/>
        <v>0</v>
      </c>
      <c r="BD175" s="40">
        <f t="shared" si="17"/>
        <v>0</v>
      </c>
      <c r="BE175" s="27" t="s">
        <v>57</v>
      </c>
      <c r="BF175" s="54"/>
      <c r="BG175" s="48"/>
      <c r="BH175" s="28">
        <f t="shared" si="18"/>
        <v>0</v>
      </c>
      <c r="BI175" s="29">
        <f t="shared" si="19"/>
        <v>0</v>
      </c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</row>
    <row r="176" spans="1:201" ht="12.75" customHeight="1" x14ac:dyDescent="0.2">
      <c r="A176" s="161"/>
      <c r="B176" s="11"/>
      <c r="C176" s="115"/>
      <c r="D176" s="6"/>
      <c r="E176" s="278"/>
      <c r="F176" s="278"/>
      <c r="G176" s="116"/>
      <c r="H176" s="6"/>
      <c r="I176" s="6"/>
      <c r="J176" s="6"/>
      <c r="K176" s="261"/>
      <c r="L176" s="164"/>
      <c r="M176" s="164"/>
      <c r="N176" s="6"/>
      <c r="O176" s="6"/>
      <c r="P176" s="6"/>
      <c r="Q176" s="6"/>
      <c r="R176" s="6"/>
      <c r="S176" s="161"/>
      <c r="T176" s="6"/>
      <c r="U176" s="6"/>
      <c r="V176" s="6"/>
      <c r="W176" s="261"/>
      <c r="X176" s="6"/>
      <c r="Y176" s="261"/>
      <c r="Z176" s="214"/>
      <c r="AA176" s="6"/>
      <c r="AB176" s="214"/>
      <c r="AC176" s="238"/>
      <c r="AD176" s="238"/>
      <c r="AE176" s="161"/>
      <c r="AF176" s="6"/>
      <c r="AG176" s="6"/>
      <c r="AH176" s="6"/>
      <c r="AI176" s="261"/>
      <c r="AJ176" s="6"/>
      <c r="AK176" s="261"/>
      <c r="AL176" s="214"/>
      <c r="AM176" s="6"/>
      <c r="AN176" s="214"/>
      <c r="AO176" s="238"/>
      <c r="AP176" s="238"/>
      <c r="AQ176" s="17"/>
      <c r="AR176" s="235"/>
      <c r="AS176" s="221" t="s">
        <v>55</v>
      </c>
      <c r="AT176" s="54"/>
      <c r="AU176" s="254"/>
      <c r="AV176" s="259"/>
      <c r="AW176" s="38">
        <f t="shared" si="14"/>
        <v>0</v>
      </c>
      <c r="AX176" s="39">
        <f t="shared" si="15"/>
        <v>0</v>
      </c>
      <c r="AY176" s="224" t="s">
        <v>56</v>
      </c>
      <c r="AZ176" s="54"/>
      <c r="BA176" s="64"/>
      <c r="BB176" s="48"/>
      <c r="BC176" s="25">
        <f t="shared" si="16"/>
        <v>0</v>
      </c>
      <c r="BD176" s="40">
        <f t="shared" si="17"/>
        <v>0</v>
      </c>
      <c r="BE176" s="27" t="s">
        <v>57</v>
      </c>
      <c r="BF176" s="54"/>
      <c r="BG176" s="48"/>
      <c r="BH176" s="28">
        <f t="shared" si="18"/>
        <v>0</v>
      </c>
      <c r="BI176" s="29">
        <f t="shared" si="19"/>
        <v>0</v>
      </c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</row>
    <row r="177" spans="1:201" ht="12.75" customHeight="1" x14ac:dyDescent="0.2">
      <c r="A177" s="161"/>
      <c r="B177" s="11"/>
      <c r="C177" s="115"/>
      <c r="D177" s="6"/>
      <c r="E177" s="278"/>
      <c r="F177" s="278"/>
      <c r="G177" s="116"/>
      <c r="H177" s="6"/>
      <c r="I177" s="6"/>
      <c r="J177" s="6"/>
      <c r="K177" s="261"/>
      <c r="L177" s="164"/>
      <c r="M177" s="164"/>
      <c r="N177" s="6"/>
      <c r="O177" s="6"/>
      <c r="P177" s="6"/>
      <c r="Q177" s="6"/>
      <c r="R177" s="6"/>
      <c r="S177" s="161"/>
      <c r="T177" s="6"/>
      <c r="U177" s="6"/>
      <c r="V177" s="6"/>
      <c r="W177" s="261"/>
      <c r="X177" s="6"/>
      <c r="Y177" s="261"/>
      <c r="Z177" s="214"/>
      <c r="AA177" s="6"/>
      <c r="AB177" s="214"/>
      <c r="AC177" s="238"/>
      <c r="AD177" s="238"/>
      <c r="AE177" s="161"/>
      <c r="AF177" s="6"/>
      <c r="AG177" s="6"/>
      <c r="AH177" s="6"/>
      <c r="AI177" s="261"/>
      <c r="AJ177" s="6"/>
      <c r="AK177" s="261"/>
      <c r="AL177" s="214"/>
      <c r="AM177" s="6"/>
      <c r="AN177" s="214"/>
      <c r="AO177" s="238"/>
      <c r="AP177" s="238"/>
      <c r="AQ177" s="17"/>
      <c r="AR177" s="235"/>
      <c r="AS177" s="221" t="s">
        <v>55</v>
      </c>
      <c r="AT177" s="54"/>
      <c r="AU177" s="254"/>
      <c r="AV177" s="259"/>
      <c r="AW177" s="38">
        <f t="shared" si="14"/>
        <v>0</v>
      </c>
      <c r="AX177" s="39">
        <f t="shared" si="15"/>
        <v>0</v>
      </c>
      <c r="AY177" s="224" t="s">
        <v>56</v>
      </c>
      <c r="AZ177" s="54"/>
      <c r="BA177" s="64"/>
      <c r="BB177" s="48"/>
      <c r="BC177" s="25">
        <f t="shared" si="16"/>
        <v>0</v>
      </c>
      <c r="BD177" s="40">
        <f t="shared" si="17"/>
        <v>0</v>
      </c>
      <c r="BE177" s="27" t="s">
        <v>57</v>
      </c>
      <c r="BF177" s="54"/>
      <c r="BG177" s="48"/>
      <c r="BH177" s="28">
        <f t="shared" si="18"/>
        <v>0</v>
      </c>
      <c r="BI177" s="29">
        <f t="shared" si="19"/>
        <v>0</v>
      </c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</row>
    <row r="178" spans="1:201" ht="12.75" customHeight="1" x14ac:dyDescent="0.2">
      <c r="A178" s="161"/>
      <c r="B178" s="11"/>
      <c r="C178" s="115"/>
      <c r="D178" s="6"/>
      <c r="E178" s="278"/>
      <c r="F178" s="278"/>
      <c r="G178" s="116"/>
      <c r="H178" s="6"/>
      <c r="I178" s="6"/>
      <c r="J178" s="6"/>
      <c r="K178" s="261"/>
      <c r="L178" s="164"/>
      <c r="M178" s="164"/>
      <c r="N178" s="6"/>
      <c r="O178" s="6"/>
      <c r="P178" s="6"/>
      <c r="Q178" s="6"/>
      <c r="R178" s="6"/>
      <c r="S178" s="161"/>
      <c r="T178" s="6"/>
      <c r="U178" s="6"/>
      <c r="V178" s="6"/>
      <c r="W178" s="261"/>
      <c r="X178" s="6"/>
      <c r="Y178" s="261"/>
      <c r="Z178" s="214"/>
      <c r="AA178" s="6"/>
      <c r="AB178" s="214"/>
      <c r="AC178" s="238"/>
      <c r="AD178" s="238"/>
      <c r="AE178" s="161"/>
      <c r="AF178" s="6"/>
      <c r="AG178" s="6"/>
      <c r="AH178" s="6"/>
      <c r="AI178" s="261"/>
      <c r="AJ178" s="6"/>
      <c r="AK178" s="261"/>
      <c r="AL178" s="214"/>
      <c r="AM178" s="6"/>
      <c r="AN178" s="214"/>
      <c r="AO178" s="238"/>
      <c r="AP178" s="238"/>
      <c r="AQ178" s="17"/>
      <c r="AR178" s="235"/>
      <c r="AS178" s="221" t="s">
        <v>55</v>
      </c>
      <c r="AT178" s="54"/>
      <c r="AU178" s="254"/>
      <c r="AV178" s="259"/>
      <c r="AW178" s="38">
        <f t="shared" si="14"/>
        <v>0</v>
      </c>
      <c r="AX178" s="39">
        <f t="shared" si="15"/>
        <v>0</v>
      </c>
      <c r="AY178" s="224" t="s">
        <v>56</v>
      </c>
      <c r="AZ178" s="54"/>
      <c r="BA178" s="64"/>
      <c r="BB178" s="48"/>
      <c r="BC178" s="25">
        <f t="shared" si="16"/>
        <v>0</v>
      </c>
      <c r="BD178" s="40">
        <f t="shared" si="17"/>
        <v>0</v>
      </c>
      <c r="BE178" s="27" t="s">
        <v>57</v>
      </c>
      <c r="BF178" s="54"/>
      <c r="BG178" s="48"/>
      <c r="BH178" s="28">
        <f t="shared" si="18"/>
        <v>0</v>
      </c>
      <c r="BI178" s="29">
        <f t="shared" si="19"/>
        <v>0</v>
      </c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</row>
    <row r="179" spans="1:201" ht="12.75" customHeight="1" x14ac:dyDescent="0.2">
      <c r="A179" s="161"/>
      <c r="B179" s="11"/>
      <c r="C179" s="115"/>
      <c r="D179" s="6"/>
      <c r="E179" s="278"/>
      <c r="F179" s="278"/>
      <c r="G179" s="116"/>
      <c r="H179" s="6"/>
      <c r="I179" s="6"/>
      <c r="J179" s="6"/>
      <c r="K179" s="261"/>
      <c r="L179" s="164"/>
      <c r="M179" s="164"/>
      <c r="N179" s="6"/>
      <c r="O179" s="6"/>
      <c r="P179" s="6"/>
      <c r="Q179" s="6"/>
      <c r="R179" s="6"/>
      <c r="S179" s="161"/>
      <c r="T179" s="6"/>
      <c r="U179" s="6"/>
      <c r="V179" s="6"/>
      <c r="W179" s="261"/>
      <c r="X179" s="6"/>
      <c r="Y179" s="261"/>
      <c r="Z179" s="214"/>
      <c r="AA179" s="6"/>
      <c r="AB179" s="214"/>
      <c r="AC179" s="238"/>
      <c r="AD179" s="238"/>
      <c r="AE179" s="161"/>
      <c r="AF179" s="6"/>
      <c r="AG179" s="6"/>
      <c r="AH179" s="6"/>
      <c r="AI179" s="261"/>
      <c r="AJ179" s="6"/>
      <c r="AK179" s="261"/>
      <c r="AL179" s="214"/>
      <c r="AM179" s="6"/>
      <c r="AN179" s="214"/>
      <c r="AO179" s="238"/>
      <c r="AP179" s="238"/>
      <c r="AQ179" s="17"/>
      <c r="AR179" s="235"/>
      <c r="AS179" s="221" t="s">
        <v>55</v>
      </c>
      <c r="AT179" s="54"/>
      <c r="AU179" s="254"/>
      <c r="AV179" s="259"/>
      <c r="AW179" s="38">
        <f t="shared" si="14"/>
        <v>0</v>
      </c>
      <c r="AX179" s="39">
        <f t="shared" si="15"/>
        <v>0</v>
      </c>
      <c r="AY179" s="224" t="s">
        <v>56</v>
      </c>
      <c r="AZ179" s="54"/>
      <c r="BA179" s="64"/>
      <c r="BB179" s="48"/>
      <c r="BC179" s="25">
        <f t="shared" si="16"/>
        <v>0</v>
      </c>
      <c r="BD179" s="40">
        <f t="shared" si="17"/>
        <v>0</v>
      </c>
      <c r="BE179" s="27" t="s">
        <v>57</v>
      </c>
      <c r="BF179" s="54"/>
      <c r="BG179" s="48"/>
      <c r="BH179" s="28">
        <f t="shared" si="18"/>
        <v>0</v>
      </c>
      <c r="BI179" s="29">
        <f t="shared" si="19"/>
        <v>0</v>
      </c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</row>
    <row r="180" spans="1:201" ht="12.75" customHeight="1" x14ac:dyDescent="0.2">
      <c r="A180" s="161"/>
      <c r="B180" s="11"/>
      <c r="C180" s="115"/>
      <c r="D180" s="6"/>
      <c r="E180" s="278"/>
      <c r="F180" s="278"/>
      <c r="G180" s="116"/>
      <c r="H180" s="6"/>
      <c r="I180" s="6"/>
      <c r="J180" s="6"/>
      <c r="K180" s="261"/>
      <c r="L180" s="164"/>
      <c r="M180" s="164"/>
      <c r="N180" s="6"/>
      <c r="O180" s="6"/>
      <c r="P180" s="6"/>
      <c r="Q180" s="6"/>
      <c r="R180" s="6"/>
      <c r="S180" s="161"/>
      <c r="T180" s="6"/>
      <c r="U180" s="6"/>
      <c r="V180" s="6"/>
      <c r="W180" s="261"/>
      <c r="X180" s="6"/>
      <c r="Y180" s="261"/>
      <c r="Z180" s="214"/>
      <c r="AA180" s="6"/>
      <c r="AB180" s="214"/>
      <c r="AC180" s="238"/>
      <c r="AD180" s="238"/>
      <c r="AE180" s="161"/>
      <c r="AF180" s="6"/>
      <c r="AG180" s="6"/>
      <c r="AH180" s="6"/>
      <c r="AI180" s="261"/>
      <c r="AJ180" s="6"/>
      <c r="AK180" s="261"/>
      <c r="AL180" s="214"/>
      <c r="AM180" s="6"/>
      <c r="AN180" s="214"/>
      <c r="AO180" s="238"/>
      <c r="AP180" s="238"/>
      <c r="AQ180" s="17"/>
      <c r="AR180" s="235"/>
      <c r="AS180" s="221" t="s">
        <v>55</v>
      </c>
      <c r="AT180" s="54"/>
      <c r="AU180" s="254"/>
      <c r="AV180" s="259"/>
      <c r="AW180" s="38">
        <f t="shared" si="14"/>
        <v>0</v>
      </c>
      <c r="AX180" s="39">
        <f t="shared" si="15"/>
        <v>0</v>
      </c>
      <c r="AY180" s="224" t="s">
        <v>56</v>
      </c>
      <c r="AZ180" s="54"/>
      <c r="BA180" s="64"/>
      <c r="BB180" s="48"/>
      <c r="BC180" s="25">
        <f t="shared" si="16"/>
        <v>0</v>
      </c>
      <c r="BD180" s="40">
        <f t="shared" si="17"/>
        <v>0</v>
      </c>
      <c r="BE180" s="27" t="s">
        <v>57</v>
      </c>
      <c r="BF180" s="54"/>
      <c r="BG180" s="48"/>
      <c r="BH180" s="28">
        <f t="shared" si="18"/>
        <v>0</v>
      </c>
      <c r="BI180" s="29">
        <f t="shared" si="19"/>
        <v>0</v>
      </c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</row>
    <row r="181" spans="1:201" ht="12.75" customHeight="1" x14ac:dyDescent="0.2">
      <c r="A181" s="161"/>
      <c r="B181" s="11"/>
      <c r="C181" s="115"/>
      <c r="D181" s="6"/>
      <c r="E181" s="278"/>
      <c r="F181" s="278"/>
      <c r="G181" s="116"/>
      <c r="H181" s="6"/>
      <c r="I181" s="6"/>
      <c r="J181" s="6"/>
      <c r="K181" s="261"/>
      <c r="L181" s="164"/>
      <c r="M181" s="164"/>
      <c r="N181" s="6"/>
      <c r="O181" s="6"/>
      <c r="P181" s="6"/>
      <c r="Q181" s="6"/>
      <c r="R181" s="6"/>
      <c r="S181" s="161"/>
      <c r="T181" s="6"/>
      <c r="U181" s="6"/>
      <c r="V181" s="6"/>
      <c r="W181" s="261"/>
      <c r="X181" s="6"/>
      <c r="Y181" s="261"/>
      <c r="Z181" s="214"/>
      <c r="AA181" s="6"/>
      <c r="AB181" s="214"/>
      <c r="AC181" s="238"/>
      <c r="AD181" s="238"/>
      <c r="AE181" s="161"/>
      <c r="AF181" s="6"/>
      <c r="AG181" s="6"/>
      <c r="AH181" s="6"/>
      <c r="AI181" s="261"/>
      <c r="AJ181" s="6"/>
      <c r="AK181" s="261"/>
      <c r="AL181" s="214"/>
      <c r="AM181" s="6"/>
      <c r="AN181" s="214"/>
      <c r="AO181" s="238"/>
      <c r="AP181" s="238"/>
      <c r="AQ181" s="17"/>
      <c r="AR181" s="235"/>
      <c r="AS181" s="221" t="s">
        <v>55</v>
      </c>
      <c r="AT181" s="54"/>
      <c r="AU181" s="254"/>
      <c r="AV181" s="259"/>
      <c r="AW181" s="38">
        <f t="shared" si="14"/>
        <v>0</v>
      </c>
      <c r="AX181" s="39">
        <f t="shared" si="15"/>
        <v>0</v>
      </c>
      <c r="AY181" s="224" t="s">
        <v>56</v>
      </c>
      <c r="AZ181" s="54"/>
      <c r="BA181" s="64"/>
      <c r="BB181" s="48"/>
      <c r="BC181" s="25">
        <f t="shared" si="16"/>
        <v>0</v>
      </c>
      <c r="BD181" s="40">
        <f t="shared" si="17"/>
        <v>0</v>
      </c>
      <c r="BE181" s="27" t="s">
        <v>57</v>
      </c>
      <c r="BF181" s="54"/>
      <c r="BG181" s="48"/>
      <c r="BH181" s="28">
        <f t="shared" si="18"/>
        <v>0</v>
      </c>
      <c r="BI181" s="29">
        <f t="shared" si="19"/>
        <v>0</v>
      </c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</row>
    <row r="182" spans="1:201" ht="12.75" customHeight="1" x14ac:dyDescent="0.2">
      <c r="A182" s="161"/>
      <c r="B182" s="11"/>
      <c r="C182" s="115"/>
      <c r="D182" s="6"/>
      <c r="E182" s="278"/>
      <c r="F182" s="278"/>
      <c r="G182" s="116"/>
      <c r="H182" s="6"/>
      <c r="I182" s="6"/>
      <c r="J182" s="6"/>
      <c r="K182" s="261"/>
      <c r="L182" s="164"/>
      <c r="M182" s="164"/>
      <c r="N182" s="6"/>
      <c r="O182" s="6"/>
      <c r="P182" s="6"/>
      <c r="Q182" s="6"/>
      <c r="R182" s="6"/>
      <c r="S182" s="161"/>
      <c r="T182" s="6"/>
      <c r="U182" s="6"/>
      <c r="V182" s="6"/>
      <c r="W182" s="261"/>
      <c r="X182" s="6"/>
      <c r="Y182" s="261"/>
      <c r="Z182" s="214"/>
      <c r="AA182" s="6"/>
      <c r="AB182" s="214"/>
      <c r="AC182" s="238"/>
      <c r="AD182" s="238"/>
      <c r="AE182" s="161"/>
      <c r="AF182" s="6"/>
      <c r="AG182" s="6"/>
      <c r="AH182" s="6"/>
      <c r="AI182" s="261"/>
      <c r="AJ182" s="6"/>
      <c r="AK182" s="261"/>
      <c r="AL182" s="214"/>
      <c r="AM182" s="6"/>
      <c r="AN182" s="214"/>
      <c r="AO182" s="238"/>
      <c r="AP182" s="238"/>
      <c r="AQ182" s="17"/>
      <c r="AR182" s="235"/>
      <c r="AS182" s="221" t="s">
        <v>55</v>
      </c>
      <c r="AT182" s="54"/>
      <c r="AU182" s="254"/>
      <c r="AV182" s="259"/>
      <c r="AW182" s="38">
        <f t="shared" si="14"/>
        <v>0</v>
      </c>
      <c r="AX182" s="39">
        <f t="shared" si="15"/>
        <v>0</v>
      </c>
      <c r="AY182" s="224" t="s">
        <v>56</v>
      </c>
      <c r="AZ182" s="54"/>
      <c r="BA182" s="64"/>
      <c r="BB182" s="48"/>
      <c r="BC182" s="25">
        <f t="shared" si="16"/>
        <v>0</v>
      </c>
      <c r="BD182" s="40">
        <f t="shared" si="17"/>
        <v>0</v>
      </c>
      <c r="BE182" s="27" t="s">
        <v>57</v>
      </c>
      <c r="BF182" s="54"/>
      <c r="BG182" s="48"/>
      <c r="BH182" s="28">
        <f t="shared" si="18"/>
        <v>0</v>
      </c>
      <c r="BI182" s="29">
        <f t="shared" si="19"/>
        <v>0</v>
      </c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</row>
    <row r="183" spans="1:201" ht="12.75" customHeight="1" x14ac:dyDescent="0.2">
      <c r="A183" s="161"/>
      <c r="B183" s="11"/>
      <c r="C183" s="115"/>
      <c r="D183" s="6"/>
      <c r="E183" s="278"/>
      <c r="F183" s="278"/>
      <c r="G183" s="116"/>
      <c r="H183" s="6"/>
      <c r="I183" s="6"/>
      <c r="J183" s="6"/>
      <c r="K183" s="261"/>
      <c r="L183" s="164"/>
      <c r="M183" s="164"/>
      <c r="N183" s="6"/>
      <c r="O183" s="6"/>
      <c r="P183" s="6"/>
      <c r="Q183" s="6"/>
      <c r="R183" s="6"/>
      <c r="S183" s="161"/>
      <c r="T183" s="6"/>
      <c r="U183" s="6"/>
      <c r="V183" s="6"/>
      <c r="W183" s="261"/>
      <c r="X183" s="6"/>
      <c r="Y183" s="261"/>
      <c r="Z183" s="214"/>
      <c r="AA183" s="6"/>
      <c r="AB183" s="214"/>
      <c r="AC183" s="238"/>
      <c r="AD183" s="238"/>
      <c r="AE183" s="161"/>
      <c r="AF183" s="6"/>
      <c r="AG183" s="6"/>
      <c r="AH183" s="6"/>
      <c r="AI183" s="261"/>
      <c r="AJ183" s="6"/>
      <c r="AK183" s="261"/>
      <c r="AL183" s="214"/>
      <c r="AM183" s="6"/>
      <c r="AN183" s="214"/>
      <c r="AO183" s="238"/>
      <c r="AP183" s="238"/>
      <c r="AQ183" s="17"/>
      <c r="AR183" s="235"/>
      <c r="AS183" s="221" t="s">
        <v>55</v>
      </c>
      <c r="AT183" s="54"/>
      <c r="AU183" s="254"/>
      <c r="AV183" s="259"/>
      <c r="AW183" s="38">
        <f t="shared" si="14"/>
        <v>0</v>
      </c>
      <c r="AX183" s="39">
        <f t="shared" si="15"/>
        <v>0</v>
      </c>
      <c r="AY183" s="224" t="s">
        <v>56</v>
      </c>
      <c r="AZ183" s="54"/>
      <c r="BA183" s="64"/>
      <c r="BB183" s="48"/>
      <c r="BC183" s="25">
        <f t="shared" si="16"/>
        <v>0</v>
      </c>
      <c r="BD183" s="40">
        <f t="shared" si="17"/>
        <v>0</v>
      </c>
      <c r="BE183" s="27" t="s">
        <v>57</v>
      </c>
      <c r="BF183" s="54"/>
      <c r="BG183" s="48"/>
      <c r="BH183" s="28">
        <f t="shared" si="18"/>
        <v>0</v>
      </c>
      <c r="BI183" s="29">
        <f t="shared" si="19"/>
        <v>0</v>
      </c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</row>
    <row r="184" spans="1:201" ht="12.75" customHeight="1" x14ac:dyDescent="0.2">
      <c r="A184" s="161"/>
      <c r="B184" s="11"/>
      <c r="C184" s="115"/>
      <c r="D184" s="6"/>
      <c r="E184" s="278"/>
      <c r="F184" s="278"/>
      <c r="G184" s="116"/>
      <c r="H184" s="6"/>
      <c r="I184" s="6"/>
      <c r="J184" s="6"/>
      <c r="K184" s="261"/>
      <c r="L184" s="164"/>
      <c r="M184" s="164"/>
      <c r="N184" s="6"/>
      <c r="O184" s="6"/>
      <c r="P184" s="6"/>
      <c r="Q184" s="6"/>
      <c r="R184" s="6"/>
      <c r="S184" s="161"/>
      <c r="T184" s="6"/>
      <c r="U184" s="6"/>
      <c r="V184" s="6"/>
      <c r="W184" s="261"/>
      <c r="X184" s="6"/>
      <c r="Y184" s="261"/>
      <c r="Z184" s="214"/>
      <c r="AA184" s="6"/>
      <c r="AB184" s="214"/>
      <c r="AC184" s="238"/>
      <c r="AD184" s="238"/>
      <c r="AE184" s="161"/>
      <c r="AF184" s="6"/>
      <c r="AG184" s="6"/>
      <c r="AH184" s="6"/>
      <c r="AI184" s="261"/>
      <c r="AJ184" s="6"/>
      <c r="AK184" s="261"/>
      <c r="AL184" s="214"/>
      <c r="AM184" s="6"/>
      <c r="AN184" s="214"/>
      <c r="AO184" s="238"/>
      <c r="AP184" s="238"/>
      <c r="AQ184" s="17"/>
      <c r="AR184" s="235"/>
      <c r="AS184" s="221" t="s">
        <v>55</v>
      </c>
      <c r="AT184" s="54"/>
      <c r="AU184" s="254"/>
      <c r="AV184" s="259"/>
      <c r="AW184" s="38">
        <f t="shared" si="14"/>
        <v>0</v>
      </c>
      <c r="AX184" s="39">
        <f t="shared" si="15"/>
        <v>0</v>
      </c>
      <c r="AY184" s="224" t="s">
        <v>56</v>
      </c>
      <c r="AZ184" s="54"/>
      <c r="BA184" s="64"/>
      <c r="BB184" s="48"/>
      <c r="BC184" s="25">
        <f t="shared" si="16"/>
        <v>0</v>
      </c>
      <c r="BD184" s="40">
        <f t="shared" si="17"/>
        <v>0</v>
      </c>
      <c r="BE184" s="27" t="s">
        <v>57</v>
      </c>
      <c r="BF184" s="54"/>
      <c r="BG184" s="48"/>
      <c r="BH184" s="28">
        <f t="shared" si="18"/>
        <v>0</v>
      </c>
      <c r="BI184" s="29">
        <f t="shared" si="19"/>
        <v>0</v>
      </c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</row>
    <row r="185" spans="1:201" ht="12.75" customHeight="1" x14ac:dyDescent="0.2">
      <c r="A185" s="161"/>
      <c r="B185" s="11"/>
      <c r="C185" s="115"/>
      <c r="D185" s="6"/>
      <c r="E185" s="278"/>
      <c r="F185" s="278"/>
      <c r="G185" s="116"/>
      <c r="H185" s="6"/>
      <c r="I185" s="6"/>
      <c r="J185" s="6"/>
      <c r="K185" s="261"/>
      <c r="L185" s="164"/>
      <c r="M185" s="164"/>
      <c r="N185" s="6"/>
      <c r="O185" s="6"/>
      <c r="P185" s="6"/>
      <c r="Q185" s="6"/>
      <c r="R185" s="6"/>
      <c r="S185" s="161"/>
      <c r="T185" s="6"/>
      <c r="U185" s="6"/>
      <c r="V185" s="6"/>
      <c r="W185" s="261"/>
      <c r="X185" s="6"/>
      <c r="Y185" s="261"/>
      <c r="Z185" s="214"/>
      <c r="AA185" s="6"/>
      <c r="AB185" s="214"/>
      <c r="AC185" s="238"/>
      <c r="AD185" s="238"/>
      <c r="AE185" s="161"/>
      <c r="AF185" s="6"/>
      <c r="AG185" s="6"/>
      <c r="AH185" s="6"/>
      <c r="AI185" s="261"/>
      <c r="AJ185" s="6"/>
      <c r="AK185" s="261"/>
      <c r="AL185" s="214"/>
      <c r="AM185" s="6"/>
      <c r="AN185" s="214"/>
      <c r="AO185" s="238"/>
      <c r="AP185" s="238"/>
      <c r="AQ185" s="17"/>
      <c r="AR185" s="235"/>
      <c r="AS185" s="221" t="s">
        <v>55</v>
      </c>
      <c r="AT185" s="54"/>
      <c r="AU185" s="254"/>
      <c r="AV185" s="259"/>
      <c r="AW185" s="38">
        <f t="shared" si="14"/>
        <v>0</v>
      </c>
      <c r="AX185" s="39">
        <f t="shared" si="15"/>
        <v>0</v>
      </c>
      <c r="AY185" s="224" t="s">
        <v>56</v>
      </c>
      <c r="AZ185" s="54"/>
      <c r="BA185" s="64"/>
      <c r="BB185" s="48"/>
      <c r="BC185" s="25">
        <f t="shared" si="16"/>
        <v>0</v>
      </c>
      <c r="BD185" s="40">
        <f t="shared" si="17"/>
        <v>0</v>
      </c>
      <c r="BE185" s="27" t="s">
        <v>57</v>
      </c>
      <c r="BF185" s="54"/>
      <c r="BG185" s="48"/>
      <c r="BH185" s="28">
        <f t="shared" si="18"/>
        <v>0</v>
      </c>
      <c r="BI185" s="29">
        <f t="shared" si="19"/>
        <v>0</v>
      </c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</row>
    <row r="186" spans="1:201" ht="12.75" customHeight="1" x14ac:dyDescent="0.2">
      <c r="A186" s="161"/>
      <c r="B186" s="11"/>
      <c r="C186" s="115"/>
      <c r="D186" s="6"/>
      <c r="E186" s="278"/>
      <c r="F186" s="278"/>
      <c r="G186" s="116"/>
      <c r="H186" s="6"/>
      <c r="I186" s="6"/>
      <c r="J186" s="6"/>
      <c r="K186" s="261"/>
      <c r="L186" s="164"/>
      <c r="M186" s="164"/>
      <c r="N186" s="6"/>
      <c r="O186" s="6"/>
      <c r="P186" s="6"/>
      <c r="Q186" s="6"/>
      <c r="R186" s="6"/>
      <c r="S186" s="161"/>
      <c r="T186" s="6"/>
      <c r="U186" s="6"/>
      <c r="V186" s="6"/>
      <c r="W186" s="261"/>
      <c r="X186" s="6"/>
      <c r="Y186" s="261"/>
      <c r="Z186" s="214"/>
      <c r="AA186" s="6"/>
      <c r="AB186" s="214"/>
      <c r="AC186" s="238"/>
      <c r="AD186" s="238"/>
      <c r="AE186" s="161"/>
      <c r="AF186" s="6"/>
      <c r="AG186" s="6"/>
      <c r="AH186" s="6"/>
      <c r="AI186" s="261"/>
      <c r="AJ186" s="6"/>
      <c r="AK186" s="261"/>
      <c r="AL186" s="214"/>
      <c r="AM186" s="6"/>
      <c r="AN186" s="214"/>
      <c r="AO186" s="238"/>
      <c r="AP186" s="238"/>
      <c r="AQ186" s="17"/>
      <c r="AR186" s="235"/>
      <c r="AS186" s="221" t="s">
        <v>55</v>
      </c>
      <c r="AT186" s="54"/>
      <c r="AU186" s="254"/>
      <c r="AV186" s="259"/>
      <c r="AW186" s="38">
        <f t="shared" si="14"/>
        <v>0</v>
      </c>
      <c r="AX186" s="39">
        <f t="shared" si="15"/>
        <v>0</v>
      </c>
      <c r="AY186" s="224" t="s">
        <v>56</v>
      </c>
      <c r="AZ186" s="54"/>
      <c r="BA186" s="64"/>
      <c r="BB186" s="48"/>
      <c r="BC186" s="25">
        <f t="shared" si="16"/>
        <v>0</v>
      </c>
      <c r="BD186" s="40">
        <f t="shared" si="17"/>
        <v>0</v>
      </c>
      <c r="BE186" s="27" t="s">
        <v>57</v>
      </c>
      <c r="BF186" s="54"/>
      <c r="BG186" s="48"/>
      <c r="BH186" s="28">
        <f t="shared" si="18"/>
        <v>0</v>
      </c>
      <c r="BI186" s="29">
        <f t="shared" si="19"/>
        <v>0</v>
      </c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</row>
    <row r="187" spans="1:201" ht="12.75" customHeight="1" x14ac:dyDescent="0.2">
      <c r="A187" s="161"/>
      <c r="B187" s="11"/>
      <c r="C187" s="115"/>
      <c r="D187" s="6"/>
      <c r="E187" s="278"/>
      <c r="F187" s="278"/>
      <c r="G187" s="116"/>
      <c r="H187" s="6"/>
      <c r="I187" s="6"/>
      <c r="J187" s="6"/>
      <c r="K187" s="261"/>
      <c r="L187" s="164"/>
      <c r="M187" s="164"/>
      <c r="N187" s="6"/>
      <c r="O187" s="6"/>
      <c r="P187" s="6"/>
      <c r="Q187" s="6"/>
      <c r="R187" s="6"/>
      <c r="S187" s="161"/>
      <c r="T187" s="6"/>
      <c r="U187" s="6"/>
      <c r="V187" s="6"/>
      <c r="W187" s="261"/>
      <c r="X187" s="6"/>
      <c r="Y187" s="261"/>
      <c r="Z187" s="214"/>
      <c r="AA187" s="6"/>
      <c r="AB187" s="214"/>
      <c r="AC187" s="238"/>
      <c r="AD187" s="238"/>
      <c r="AE187" s="161"/>
      <c r="AF187" s="6"/>
      <c r="AG187" s="6"/>
      <c r="AH187" s="6"/>
      <c r="AI187" s="261"/>
      <c r="AJ187" s="6"/>
      <c r="AK187" s="261"/>
      <c r="AL187" s="214"/>
      <c r="AM187" s="6"/>
      <c r="AN187" s="214"/>
      <c r="AO187" s="238"/>
      <c r="AP187" s="238"/>
      <c r="AQ187" s="17"/>
      <c r="AR187" s="235"/>
      <c r="AS187" s="221" t="s">
        <v>55</v>
      </c>
      <c r="AT187" s="54"/>
      <c r="AU187" s="254"/>
      <c r="AV187" s="259"/>
      <c r="AW187" s="38">
        <f t="shared" si="14"/>
        <v>0</v>
      </c>
      <c r="AX187" s="39">
        <f t="shared" si="15"/>
        <v>0</v>
      </c>
      <c r="AY187" s="224" t="s">
        <v>56</v>
      </c>
      <c r="AZ187" s="54"/>
      <c r="BA187" s="64"/>
      <c r="BB187" s="48"/>
      <c r="BC187" s="25">
        <f t="shared" si="16"/>
        <v>0</v>
      </c>
      <c r="BD187" s="40">
        <f t="shared" si="17"/>
        <v>0</v>
      </c>
      <c r="BE187" s="27" t="s">
        <v>57</v>
      </c>
      <c r="BF187" s="54"/>
      <c r="BG187" s="48"/>
      <c r="BH187" s="28">
        <f t="shared" si="18"/>
        <v>0</v>
      </c>
      <c r="BI187" s="29">
        <f t="shared" si="19"/>
        <v>0</v>
      </c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</row>
    <row r="188" spans="1:201" ht="12.75" customHeight="1" x14ac:dyDescent="0.2">
      <c r="A188" s="161"/>
      <c r="B188" s="11"/>
      <c r="C188" s="115"/>
      <c r="D188" s="6"/>
      <c r="E188" s="278"/>
      <c r="F188" s="278"/>
      <c r="G188" s="116"/>
      <c r="H188" s="6"/>
      <c r="I188" s="6"/>
      <c r="J188" s="6"/>
      <c r="K188" s="261"/>
      <c r="L188" s="164"/>
      <c r="M188" s="164"/>
      <c r="N188" s="6"/>
      <c r="O188" s="6"/>
      <c r="P188" s="6"/>
      <c r="Q188" s="6"/>
      <c r="R188" s="6"/>
      <c r="S188" s="161"/>
      <c r="T188" s="6"/>
      <c r="U188" s="6"/>
      <c r="V188" s="6"/>
      <c r="W188" s="261"/>
      <c r="X188" s="6"/>
      <c r="Y188" s="261"/>
      <c r="Z188" s="214"/>
      <c r="AA188" s="6"/>
      <c r="AB188" s="214"/>
      <c r="AC188" s="238"/>
      <c r="AD188" s="238"/>
      <c r="AE188" s="161"/>
      <c r="AF188" s="6"/>
      <c r="AG188" s="6"/>
      <c r="AH188" s="6"/>
      <c r="AI188" s="261"/>
      <c r="AJ188" s="6"/>
      <c r="AK188" s="261"/>
      <c r="AL188" s="214"/>
      <c r="AM188" s="6"/>
      <c r="AN188" s="214"/>
      <c r="AO188" s="238"/>
      <c r="AP188" s="238"/>
      <c r="AQ188" s="17"/>
      <c r="AR188" s="235"/>
      <c r="AS188" s="221" t="s">
        <v>55</v>
      </c>
      <c r="AT188" s="54"/>
      <c r="AU188" s="254"/>
      <c r="AV188" s="259"/>
      <c r="AW188" s="38">
        <f t="shared" si="14"/>
        <v>0</v>
      </c>
      <c r="AX188" s="39">
        <f t="shared" si="15"/>
        <v>0</v>
      </c>
      <c r="AY188" s="224" t="s">
        <v>56</v>
      </c>
      <c r="AZ188" s="54"/>
      <c r="BA188" s="64"/>
      <c r="BB188" s="48"/>
      <c r="BC188" s="25">
        <f t="shared" si="16"/>
        <v>0</v>
      </c>
      <c r="BD188" s="40">
        <f t="shared" si="17"/>
        <v>0</v>
      </c>
      <c r="BE188" s="27" t="s">
        <v>57</v>
      </c>
      <c r="BF188" s="54"/>
      <c r="BG188" s="48"/>
      <c r="BH188" s="28">
        <f t="shared" si="18"/>
        <v>0</v>
      </c>
      <c r="BI188" s="29">
        <f t="shared" si="19"/>
        <v>0</v>
      </c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</row>
    <row r="189" spans="1:201" ht="12.75" customHeight="1" x14ac:dyDescent="0.2">
      <c r="A189" s="161"/>
      <c r="B189" s="11"/>
      <c r="C189" s="115"/>
      <c r="D189" s="6"/>
      <c r="E189" s="278"/>
      <c r="F189" s="278"/>
      <c r="G189" s="116"/>
      <c r="H189" s="6"/>
      <c r="I189" s="6"/>
      <c r="J189" s="6"/>
      <c r="K189" s="261"/>
      <c r="L189" s="164"/>
      <c r="M189" s="164"/>
      <c r="N189" s="6"/>
      <c r="O189" s="6"/>
      <c r="P189" s="6"/>
      <c r="Q189" s="6"/>
      <c r="R189" s="6"/>
      <c r="S189" s="161"/>
      <c r="T189" s="6"/>
      <c r="U189" s="6"/>
      <c r="V189" s="6"/>
      <c r="W189" s="261"/>
      <c r="X189" s="6"/>
      <c r="Y189" s="261"/>
      <c r="Z189" s="214"/>
      <c r="AA189" s="6"/>
      <c r="AB189" s="214"/>
      <c r="AC189" s="238"/>
      <c r="AD189" s="238"/>
      <c r="AE189" s="161"/>
      <c r="AF189" s="6"/>
      <c r="AG189" s="6"/>
      <c r="AH189" s="6"/>
      <c r="AI189" s="261"/>
      <c r="AJ189" s="6"/>
      <c r="AK189" s="261"/>
      <c r="AL189" s="214"/>
      <c r="AM189" s="6"/>
      <c r="AN189" s="214"/>
      <c r="AO189" s="238"/>
      <c r="AP189" s="238"/>
      <c r="AQ189" s="17"/>
      <c r="AR189" s="235"/>
      <c r="AS189" s="221" t="s">
        <v>55</v>
      </c>
      <c r="AT189" s="54"/>
      <c r="AU189" s="254"/>
      <c r="AV189" s="259"/>
      <c r="AW189" s="38">
        <f t="shared" si="14"/>
        <v>0</v>
      </c>
      <c r="AX189" s="39">
        <f t="shared" si="15"/>
        <v>0</v>
      </c>
      <c r="AY189" s="224" t="s">
        <v>56</v>
      </c>
      <c r="AZ189" s="54"/>
      <c r="BA189" s="64"/>
      <c r="BB189" s="48"/>
      <c r="BC189" s="25">
        <f t="shared" si="16"/>
        <v>0</v>
      </c>
      <c r="BD189" s="40">
        <f t="shared" si="17"/>
        <v>0</v>
      </c>
      <c r="BE189" s="27" t="s">
        <v>57</v>
      </c>
      <c r="BF189" s="54"/>
      <c r="BG189" s="48"/>
      <c r="BH189" s="28">
        <f t="shared" si="18"/>
        <v>0</v>
      </c>
      <c r="BI189" s="29">
        <f t="shared" si="19"/>
        <v>0</v>
      </c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</row>
    <row r="190" spans="1:201" ht="12.75" customHeight="1" x14ac:dyDescent="0.2">
      <c r="A190" s="161"/>
      <c r="B190" s="11"/>
      <c r="C190" s="115"/>
      <c r="D190" s="6"/>
      <c r="E190" s="278"/>
      <c r="F190" s="278"/>
      <c r="G190" s="116"/>
      <c r="H190" s="6"/>
      <c r="I190" s="6"/>
      <c r="J190" s="6"/>
      <c r="K190" s="261"/>
      <c r="L190" s="164"/>
      <c r="M190" s="164"/>
      <c r="N190" s="6"/>
      <c r="O190" s="6"/>
      <c r="P190" s="6"/>
      <c r="Q190" s="6"/>
      <c r="R190" s="6"/>
      <c r="S190" s="161"/>
      <c r="T190" s="6"/>
      <c r="U190" s="6"/>
      <c r="V190" s="6"/>
      <c r="W190" s="261"/>
      <c r="X190" s="6"/>
      <c r="Y190" s="261"/>
      <c r="Z190" s="214"/>
      <c r="AA190" s="6"/>
      <c r="AB190" s="214"/>
      <c r="AC190" s="238"/>
      <c r="AD190" s="238"/>
      <c r="AE190" s="161"/>
      <c r="AF190" s="6"/>
      <c r="AG190" s="6"/>
      <c r="AH190" s="6"/>
      <c r="AI190" s="261"/>
      <c r="AJ190" s="6"/>
      <c r="AK190" s="261"/>
      <c r="AL190" s="214"/>
      <c r="AM190" s="6"/>
      <c r="AN190" s="214"/>
      <c r="AO190" s="238"/>
      <c r="AP190" s="238"/>
      <c r="AQ190" s="17"/>
      <c r="AR190" s="235"/>
      <c r="AS190" s="221" t="s">
        <v>55</v>
      </c>
      <c r="AT190" s="54"/>
      <c r="AU190" s="254"/>
      <c r="AV190" s="259"/>
      <c r="AW190" s="38">
        <f t="shared" si="14"/>
        <v>0</v>
      </c>
      <c r="AX190" s="39">
        <f t="shared" si="15"/>
        <v>0</v>
      </c>
      <c r="AY190" s="224" t="s">
        <v>56</v>
      </c>
      <c r="AZ190" s="54"/>
      <c r="BA190" s="64"/>
      <c r="BB190" s="48"/>
      <c r="BC190" s="25">
        <f t="shared" si="16"/>
        <v>0</v>
      </c>
      <c r="BD190" s="40">
        <f t="shared" si="17"/>
        <v>0</v>
      </c>
      <c r="BE190" s="27" t="s">
        <v>57</v>
      </c>
      <c r="BF190" s="54"/>
      <c r="BG190" s="48"/>
      <c r="BH190" s="28">
        <f t="shared" si="18"/>
        <v>0</v>
      </c>
      <c r="BI190" s="29">
        <f t="shared" si="19"/>
        <v>0</v>
      </c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</row>
    <row r="191" spans="1:201" ht="12.75" customHeight="1" x14ac:dyDescent="0.2">
      <c r="A191" s="161"/>
      <c r="B191" s="11"/>
      <c r="C191" s="115"/>
      <c r="D191" s="6"/>
      <c r="E191" s="278"/>
      <c r="F191" s="278"/>
      <c r="G191" s="116"/>
      <c r="H191" s="6"/>
      <c r="I191" s="6"/>
      <c r="J191" s="6"/>
      <c r="K191" s="261"/>
      <c r="L191" s="164"/>
      <c r="M191" s="164"/>
      <c r="N191" s="6"/>
      <c r="O191" s="6"/>
      <c r="P191" s="6"/>
      <c r="Q191" s="6"/>
      <c r="R191" s="6"/>
      <c r="S191" s="161"/>
      <c r="T191" s="6"/>
      <c r="U191" s="6"/>
      <c r="V191" s="6"/>
      <c r="W191" s="261"/>
      <c r="X191" s="6"/>
      <c r="Y191" s="261"/>
      <c r="Z191" s="214"/>
      <c r="AA191" s="6"/>
      <c r="AB191" s="214"/>
      <c r="AC191" s="238"/>
      <c r="AD191" s="238"/>
      <c r="AE191" s="161"/>
      <c r="AF191" s="6"/>
      <c r="AG191" s="6"/>
      <c r="AH191" s="6"/>
      <c r="AI191" s="261"/>
      <c r="AJ191" s="6"/>
      <c r="AK191" s="261"/>
      <c r="AL191" s="214"/>
      <c r="AM191" s="6"/>
      <c r="AN191" s="214"/>
      <c r="AO191" s="238"/>
      <c r="AP191" s="238"/>
      <c r="AQ191" s="17"/>
      <c r="AR191" s="235"/>
      <c r="AS191" s="221" t="s">
        <v>55</v>
      </c>
      <c r="AT191" s="54"/>
      <c r="AU191" s="254"/>
      <c r="AV191" s="259"/>
      <c r="AW191" s="38">
        <f t="shared" si="14"/>
        <v>0</v>
      </c>
      <c r="AX191" s="39">
        <f t="shared" si="15"/>
        <v>0</v>
      </c>
      <c r="AY191" s="224" t="s">
        <v>56</v>
      </c>
      <c r="AZ191" s="54"/>
      <c r="BA191" s="64"/>
      <c r="BB191" s="48"/>
      <c r="BC191" s="25">
        <f t="shared" si="16"/>
        <v>0</v>
      </c>
      <c r="BD191" s="40">
        <f t="shared" si="17"/>
        <v>0</v>
      </c>
      <c r="BE191" s="27" t="s">
        <v>57</v>
      </c>
      <c r="BF191" s="54"/>
      <c r="BG191" s="48"/>
      <c r="BH191" s="28">
        <f t="shared" si="18"/>
        <v>0</v>
      </c>
      <c r="BI191" s="29">
        <f t="shared" si="19"/>
        <v>0</v>
      </c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</row>
    <row r="192" spans="1:201" ht="12.75" customHeight="1" x14ac:dyDescent="0.2">
      <c r="A192" s="161"/>
      <c r="B192" s="11"/>
      <c r="C192" s="115"/>
      <c r="D192" s="6"/>
      <c r="E192" s="278"/>
      <c r="F192" s="278"/>
      <c r="G192" s="116"/>
      <c r="H192" s="6"/>
      <c r="I192" s="6"/>
      <c r="J192" s="6"/>
      <c r="K192" s="261"/>
      <c r="L192" s="164"/>
      <c r="M192" s="164"/>
      <c r="N192" s="6"/>
      <c r="O192" s="6"/>
      <c r="P192" s="6"/>
      <c r="Q192" s="6"/>
      <c r="R192" s="6"/>
      <c r="S192" s="161"/>
      <c r="T192" s="6"/>
      <c r="U192" s="6"/>
      <c r="V192" s="6"/>
      <c r="W192" s="261"/>
      <c r="X192" s="6"/>
      <c r="Y192" s="261"/>
      <c r="Z192" s="214"/>
      <c r="AA192" s="6"/>
      <c r="AB192" s="214"/>
      <c r="AC192" s="238"/>
      <c r="AD192" s="238"/>
      <c r="AE192" s="161"/>
      <c r="AF192" s="6"/>
      <c r="AG192" s="6"/>
      <c r="AH192" s="6"/>
      <c r="AI192" s="261"/>
      <c r="AJ192" s="6"/>
      <c r="AK192" s="261"/>
      <c r="AL192" s="214"/>
      <c r="AM192" s="6"/>
      <c r="AN192" s="214"/>
      <c r="AO192" s="238"/>
      <c r="AP192" s="238"/>
      <c r="AQ192" s="17"/>
      <c r="AR192" s="235"/>
      <c r="AS192" s="221" t="s">
        <v>55</v>
      </c>
      <c r="AT192" s="54"/>
      <c r="AU192" s="254"/>
      <c r="AV192" s="259"/>
      <c r="AW192" s="38">
        <f t="shared" si="14"/>
        <v>0</v>
      </c>
      <c r="AX192" s="39">
        <f t="shared" si="15"/>
        <v>0</v>
      </c>
      <c r="AY192" s="224" t="s">
        <v>56</v>
      </c>
      <c r="AZ192" s="54"/>
      <c r="BA192" s="64"/>
      <c r="BB192" s="48"/>
      <c r="BC192" s="25">
        <f t="shared" si="16"/>
        <v>0</v>
      </c>
      <c r="BD192" s="40">
        <f t="shared" si="17"/>
        <v>0</v>
      </c>
      <c r="BE192" s="27" t="s">
        <v>57</v>
      </c>
      <c r="BF192" s="54"/>
      <c r="BG192" s="48"/>
      <c r="BH192" s="28">
        <f t="shared" si="18"/>
        <v>0</v>
      </c>
      <c r="BI192" s="29">
        <f t="shared" si="19"/>
        <v>0</v>
      </c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</row>
    <row r="193" spans="1:201" ht="12.75" customHeight="1" x14ac:dyDescent="0.2">
      <c r="A193" s="161"/>
      <c r="B193" s="11"/>
      <c r="C193" s="115"/>
      <c r="D193" s="6"/>
      <c r="E193" s="278"/>
      <c r="F193" s="278"/>
      <c r="G193" s="116"/>
      <c r="H193" s="6"/>
      <c r="I193" s="6"/>
      <c r="J193" s="6"/>
      <c r="K193" s="261"/>
      <c r="L193" s="164"/>
      <c r="M193" s="164"/>
      <c r="N193" s="6"/>
      <c r="O193" s="6"/>
      <c r="P193" s="6"/>
      <c r="Q193" s="6"/>
      <c r="R193" s="6"/>
      <c r="S193" s="161"/>
      <c r="T193" s="6"/>
      <c r="U193" s="6"/>
      <c r="V193" s="6"/>
      <c r="W193" s="261"/>
      <c r="X193" s="6"/>
      <c r="Y193" s="261"/>
      <c r="Z193" s="214"/>
      <c r="AA193" s="6"/>
      <c r="AB193" s="214"/>
      <c r="AC193" s="238"/>
      <c r="AD193" s="238"/>
      <c r="AE193" s="161"/>
      <c r="AF193" s="6"/>
      <c r="AG193" s="6"/>
      <c r="AH193" s="6"/>
      <c r="AI193" s="261"/>
      <c r="AJ193" s="6"/>
      <c r="AK193" s="261"/>
      <c r="AL193" s="214"/>
      <c r="AM193" s="6"/>
      <c r="AN193" s="214"/>
      <c r="AO193" s="238"/>
      <c r="AP193" s="238"/>
      <c r="AQ193" s="17"/>
      <c r="AR193" s="235"/>
      <c r="AS193" s="221" t="s">
        <v>55</v>
      </c>
      <c r="AT193" s="54"/>
      <c r="AU193" s="254"/>
      <c r="AV193" s="259"/>
      <c r="AW193" s="38">
        <f t="shared" si="14"/>
        <v>0</v>
      </c>
      <c r="AX193" s="39">
        <f t="shared" si="15"/>
        <v>0</v>
      </c>
      <c r="AY193" s="224" t="s">
        <v>56</v>
      </c>
      <c r="AZ193" s="54"/>
      <c r="BA193" s="64"/>
      <c r="BB193" s="48"/>
      <c r="BC193" s="25">
        <f t="shared" si="16"/>
        <v>0</v>
      </c>
      <c r="BD193" s="40">
        <f t="shared" si="17"/>
        <v>0</v>
      </c>
      <c r="BE193" s="27" t="s">
        <v>57</v>
      </c>
      <c r="BF193" s="54"/>
      <c r="BG193" s="48"/>
      <c r="BH193" s="28">
        <f t="shared" si="18"/>
        <v>0</v>
      </c>
      <c r="BI193" s="29">
        <f t="shared" si="19"/>
        <v>0</v>
      </c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</row>
    <row r="194" spans="1:201" ht="12.75" customHeight="1" x14ac:dyDescent="0.2">
      <c r="A194" s="161"/>
      <c r="B194" s="11"/>
      <c r="C194" s="115"/>
      <c r="D194" s="6"/>
      <c r="E194" s="278"/>
      <c r="F194" s="278"/>
      <c r="G194" s="116"/>
      <c r="H194" s="6"/>
      <c r="I194" s="6"/>
      <c r="J194" s="6"/>
      <c r="K194" s="261"/>
      <c r="L194" s="164"/>
      <c r="M194" s="164"/>
      <c r="N194" s="6"/>
      <c r="O194" s="6"/>
      <c r="P194" s="6"/>
      <c r="Q194" s="6"/>
      <c r="R194" s="6"/>
      <c r="S194" s="161"/>
      <c r="T194" s="6"/>
      <c r="U194" s="6"/>
      <c r="V194" s="6"/>
      <c r="W194" s="261"/>
      <c r="X194" s="6"/>
      <c r="Y194" s="261"/>
      <c r="Z194" s="214"/>
      <c r="AA194" s="6"/>
      <c r="AB194" s="214"/>
      <c r="AC194" s="238"/>
      <c r="AD194" s="238"/>
      <c r="AE194" s="161"/>
      <c r="AF194" s="6"/>
      <c r="AG194" s="6"/>
      <c r="AH194" s="6"/>
      <c r="AI194" s="261"/>
      <c r="AJ194" s="6"/>
      <c r="AK194" s="261"/>
      <c r="AL194" s="214"/>
      <c r="AM194" s="6"/>
      <c r="AN194" s="214"/>
      <c r="AO194" s="238"/>
      <c r="AP194" s="238"/>
      <c r="AQ194" s="17"/>
      <c r="AR194" s="235"/>
      <c r="AS194" s="221" t="s">
        <v>55</v>
      </c>
      <c r="AT194" s="54"/>
      <c r="AU194" s="254"/>
      <c r="AV194" s="259"/>
      <c r="AW194" s="38">
        <f t="shared" si="14"/>
        <v>0</v>
      </c>
      <c r="AX194" s="39">
        <f t="shared" si="15"/>
        <v>0</v>
      </c>
      <c r="AY194" s="224" t="s">
        <v>56</v>
      </c>
      <c r="AZ194" s="54"/>
      <c r="BA194" s="64"/>
      <c r="BB194" s="48"/>
      <c r="BC194" s="25">
        <f t="shared" si="16"/>
        <v>0</v>
      </c>
      <c r="BD194" s="40">
        <f t="shared" si="17"/>
        <v>0</v>
      </c>
      <c r="BE194" s="27" t="s">
        <v>57</v>
      </c>
      <c r="BF194" s="54"/>
      <c r="BG194" s="48"/>
      <c r="BH194" s="28">
        <f t="shared" si="18"/>
        <v>0</v>
      </c>
      <c r="BI194" s="29">
        <f t="shared" si="19"/>
        <v>0</v>
      </c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</row>
    <row r="195" spans="1:201" ht="12.75" customHeight="1" x14ac:dyDescent="0.2">
      <c r="A195" s="161"/>
      <c r="B195" s="11"/>
      <c r="C195" s="115"/>
      <c r="D195" s="6"/>
      <c r="E195" s="278"/>
      <c r="F195" s="278"/>
      <c r="G195" s="116"/>
      <c r="H195" s="6"/>
      <c r="I195" s="6"/>
      <c r="J195" s="6"/>
      <c r="K195" s="261"/>
      <c r="L195" s="164"/>
      <c r="M195" s="164"/>
      <c r="N195" s="6"/>
      <c r="O195" s="6"/>
      <c r="P195" s="6"/>
      <c r="Q195" s="6"/>
      <c r="R195" s="6"/>
      <c r="S195" s="161"/>
      <c r="T195" s="6"/>
      <c r="U195" s="6"/>
      <c r="V195" s="6"/>
      <c r="W195" s="261"/>
      <c r="X195" s="6"/>
      <c r="Y195" s="261"/>
      <c r="Z195" s="214"/>
      <c r="AA195" s="6"/>
      <c r="AB195" s="214"/>
      <c r="AC195" s="238"/>
      <c r="AD195" s="238"/>
      <c r="AE195" s="161"/>
      <c r="AF195" s="6"/>
      <c r="AG195" s="6"/>
      <c r="AH195" s="6"/>
      <c r="AI195" s="261"/>
      <c r="AJ195" s="6"/>
      <c r="AK195" s="261"/>
      <c r="AL195" s="214"/>
      <c r="AM195" s="6"/>
      <c r="AN195" s="214"/>
      <c r="AO195" s="238"/>
      <c r="AP195" s="238"/>
      <c r="AQ195" s="17"/>
      <c r="AR195" s="235"/>
      <c r="AS195" s="221" t="s">
        <v>55</v>
      </c>
      <c r="AT195" s="54"/>
      <c r="AU195" s="254"/>
      <c r="AV195" s="259"/>
      <c r="AW195" s="38">
        <f t="shared" si="14"/>
        <v>0</v>
      </c>
      <c r="AX195" s="39">
        <f t="shared" si="15"/>
        <v>0</v>
      </c>
      <c r="AY195" s="224" t="s">
        <v>56</v>
      </c>
      <c r="AZ195" s="54"/>
      <c r="BA195" s="64"/>
      <c r="BB195" s="48"/>
      <c r="BC195" s="25">
        <f t="shared" si="16"/>
        <v>0</v>
      </c>
      <c r="BD195" s="40">
        <f t="shared" si="17"/>
        <v>0</v>
      </c>
      <c r="BE195" s="27" t="s">
        <v>57</v>
      </c>
      <c r="BF195" s="54"/>
      <c r="BG195" s="48"/>
      <c r="BH195" s="28">
        <f t="shared" si="18"/>
        <v>0</v>
      </c>
      <c r="BI195" s="29">
        <f t="shared" si="19"/>
        <v>0</v>
      </c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</row>
    <row r="196" spans="1:201" ht="12.75" customHeight="1" x14ac:dyDescent="0.2">
      <c r="A196" s="161"/>
      <c r="B196" s="11"/>
      <c r="C196" s="115"/>
      <c r="D196" s="6"/>
      <c r="E196" s="278"/>
      <c r="F196" s="278"/>
      <c r="G196" s="116"/>
      <c r="H196" s="6"/>
      <c r="I196" s="6"/>
      <c r="J196" s="6"/>
      <c r="K196" s="261"/>
      <c r="L196" s="164"/>
      <c r="M196" s="164"/>
      <c r="N196" s="6"/>
      <c r="O196" s="6"/>
      <c r="P196" s="6"/>
      <c r="Q196" s="6"/>
      <c r="R196" s="6"/>
      <c r="S196" s="161"/>
      <c r="T196" s="6"/>
      <c r="U196" s="6"/>
      <c r="V196" s="6"/>
      <c r="W196" s="261"/>
      <c r="X196" s="6"/>
      <c r="Y196" s="261"/>
      <c r="Z196" s="214"/>
      <c r="AA196" s="6"/>
      <c r="AB196" s="214"/>
      <c r="AC196" s="238"/>
      <c r="AD196" s="238"/>
      <c r="AE196" s="161"/>
      <c r="AF196" s="6"/>
      <c r="AG196" s="6"/>
      <c r="AH196" s="6"/>
      <c r="AI196" s="261"/>
      <c r="AJ196" s="6"/>
      <c r="AK196" s="261"/>
      <c r="AL196" s="214"/>
      <c r="AM196" s="6"/>
      <c r="AN196" s="214"/>
      <c r="AO196" s="238"/>
      <c r="AP196" s="238"/>
      <c r="AQ196" s="17"/>
      <c r="AR196" s="235"/>
      <c r="AS196" s="221" t="s">
        <v>55</v>
      </c>
      <c r="AT196" s="54"/>
      <c r="AU196" s="254"/>
      <c r="AV196" s="259"/>
      <c r="AW196" s="38">
        <f t="shared" si="14"/>
        <v>0</v>
      </c>
      <c r="AX196" s="39">
        <f t="shared" si="15"/>
        <v>0</v>
      </c>
      <c r="AY196" s="224" t="s">
        <v>56</v>
      </c>
      <c r="AZ196" s="54"/>
      <c r="BA196" s="64"/>
      <c r="BB196" s="48"/>
      <c r="BC196" s="25">
        <f t="shared" si="16"/>
        <v>0</v>
      </c>
      <c r="BD196" s="40">
        <f t="shared" si="17"/>
        <v>0</v>
      </c>
      <c r="BE196" s="27" t="s">
        <v>57</v>
      </c>
      <c r="BF196" s="54"/>
      <c r="BG196" s="48"/>
      <c r="BH196" s="28">
        <f t="shared" si="18"/>
        <v>0</v>
      </c>
      <c r="BI196" s="29">
        <f t="shared" si="19"/>
        <v>0</v>
      </c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</row>
    <row r="197" spans="1:201" ht="12.75" customHeight="1" x14ac:dyDescent="0.2">
      <c r="A197" s="161"/>
      <c r="B197" s="11"/>
      <c r="C197" s="115"/>
      <c r="D197" s="6"/>
      <c r="E197" s="278"/>
      <c r="F197" s="278"/>
      <c r="G197" s="116"/>
      <c r="H197" s="6"/>
      <c r="I197" s="6"/>
      <c r="J197" s="6"/>
      <c r="K197" s="261"/>
      <c r="L197" s="164"/>
      <c r="M197" s="164"/>
      <c r="N197" s="6"/>
      <c r="O197" s="6"/>
      <c r="P197" s="6"/>
      <c r="Q197" s="6"/>
      <c r="R197" s="6"/>
      <c r="S197" s="161"/>
      <c r="T197" s="6"/>
      <c r="U197" s="6"/>
      <c r="V197" s="6"/>
      <c r="W197" s="261"/>
      <c r="X197" s="6"/>
      <c r="Y197" s="261"/>
      <c r="Z197" s="214"/>
      <c r="AA197" s="6"/>
      <c r="AB197" s="214"/>
      <c r="AC197" s="238"/>
      <c r="AD197" s="238"/>
      <c r="AE197" s="161"/>
      <c r="AF197" s="6"/>
      <c r="AG197" s="6"/>
      <c r="AH197" s="6"/>
      <c r="AI197" s="261"/>
      <c r="AJ197" s="6"/>
      <c r="AK197" s="261"/>
      <c r="AL197" s="214"/>
      <c r="AM197" s="6"/>
      <c r="AN197" s="214"/>
      <c r="AO197" s="238"/>
      <c r="AP197" s="238"/>
      <c r="AQ197" s="17"/>
      <c r="AR197" s="235"/>
      <c r="AS197" s="221" t="s">
        <v>55</v>
      </c>
      <c r="AT197" s="54"/>
      <c r="AU197" s="254"/>
      <c r="AV197" s="259"/>
      <c r="AW197" s="38">
        <f t="shared" si="14"/>
        <v>0</v>
      </c>
      <c r="AX197" s="39">
        <f t="shared" si="15"/>
        <v>0</v>
      </c>
      <c r="AY197" s="224" t="s">
        <v>56</v>
      </c>
      <c r="AZ197" s="54"/>
      <c r="BA197" s="64"/>
      <c r="BB197" s="48"/>
      <c r="BC197" s="25">
        <f t="shared" si="16"/>
        <v>0</v>
      </c>
      <c r="BD197" s="40">
        <f t="shared" si="17"/>
        <v>0</v>
      </c>
      <c r="BE197" s="27" t="s">
        <v>57</v>
      </c>
      <c r="BF197" s="54"/>
      <c r="BG197" s="48"/>
      <c r="BH197" s="28">
        <f t="shared" si="18"/>
        <v>0</v>
      </c>
      <c r="BI197" s="29">
        <f t="shared" si="19"/>
        <v>0</v>
      </c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</row>
    <row r="198" spans="1:201" ht="12.75" customHeight="1" x14ac:dyDescent="0.2">
      <c r="A198" s="161"/>
      <c r="B198" s="11"/>
      <c r="C198" s="115"/>
      <c r="D198" s="6"/>
      <c r="E198" s="278"/>
      <c r="F198" s="278"/>
      <c r="G198" s="116"/>
      <c r="H198" s="6"/>
      <c r="I198" s="6"/>
      <c r="J198" s="6"/>
      <c r="K198" s="261"/>
      <c r="L198" s="164"/>
      <c r="M198" s="164"/>
      <c r="N198" s="6"/>
      <c r="O198" s="6"/>
      <c r="P198" s="6"/>
      <c r="Q198" s="6"/>
      <c r="R198" s="6"/>
      <c r="S198" s="161"/>
      <c r="T198" s="6"/>
      <c r="U198" s="6"/>
      <c r="V198" s="6"/>
      <c r="W198" s="261"/>
      <c r="X198" s="6"/>
      <c r="Y198" s="261"/>
      <c r="Z198" s="214"/>
      <c r="AA198" s="6"/>
      <c r="AB198" s="214"/>
      <c r="AC198" s="238"/>
      <c r="AD198" s="238"/>
      <c r="AE198" s="161"/>
      <c r="AF198" s="6"/>
      <c r="AG198" s="6"/>
      <c r="AH198" s="6"/>
      <c r="AI198" s="261"/>
      <c r="AJ198" s="6"/>
      <c r="AK198" s="261"/>
      <c r="AL198" s="214"/>
      <c r="AM198" s="6"/>
      <c r="AN198" s="214"/>
      <c r="AO198" s="238"/>
      <c r="AP198" s="238"/>
      <c r="AQ198" s="17"/>
      <c r="AR198" s="235"/>
      <c r="AS198" s="221" t="s">
        <v>55</v>
      </c>
      <c r="AT198" s="54"/>
      <c r="AU198" s="254"/>
      <c r="AV198" s="259"/>
      <c r="AW198" s="38">
        <f t="shared" si="14"/>
        <v>0</v>
      </c>
      <c r="AX198" s="39">
        <f t="shared" si="15"/>
        <v>0</v>
      </c>
      <c r="AY198" s="224" t="s">
        <v>56</v>
      </c>
      <c r="AZ198" s="54"/>
      <c r="BA198" s="64"/>
      <c r="BB198" s="48"/>
      <c r="BC198" s="25">
        <f t="shared" si="16"/>
        <v>0</v>
      </c>
      <c r="BD198" s="40">
        <f t="shared" si="17"/>
        <v>0</v>
      </c>
      <c r="BE198" s="27" t="s">
        <v>57</v>
      </c>
      <c r="BF198" s="54"/>
      <c r="BG198" s="48"/>
      <c r="BH198" s="28">
        <f t="shared" si="18"/>
        <v>0</v>
      </c>
      <c r="BI198" s="29">
        <f t="shared" si="19"/>
        <v>0</v>
      </c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</row>
    <row r="199" spans="1:201" ht="12.75" customHeight="1" x14ac:dyDescent="0.2">
      <c r="A199" s="161"/>
      <c r="B199" s="11"/>
      <c r="C199" s="115"/>
      <c r="D199" s="6"/>
      <c r="E199" s="278"/>
      <c r="F199" s="278"/>
      <c r="G199" s="116"/>
      <c r="H199" s="6"/>
      <c r="I199" s="6"/>
      <c r="J199" s="6"/>
      <c r="K199" s="261"/>
      <c r="L199" s="164"/>
      <c r="M199" s="164"/>
      <c r="N199" s="6"/>
      <c r="O199" s="6"/>
      <c r="P199" s="6"/>
      <c r="Q199" s="6"/>
      <c r="R199" s="6"/>
      <c r="S199" s="161"/>
      <c r="T199" s="6"/>
      <c r="U199" s="6"/>
      <c r="V199" s="6"/>
      <c r="W199" s="261"/>
      <c r="X199" s="6"/>
      <c r="Y199" s="261"/>
      <c r="Z199" s="214"/>
      <c r="AA199" s="6"/>
      <c r="AB199" s="214"/>
      <c r="AC199" s="238"/>
      <c r="AD199" s="238"/>
      <c r="AE199" s="161"/>
      <c r="AF199" s="6"/>
      <c r="AG199" s="6"/>
      <c r="AH199" s="6"/>
      <c r="AI199" s="261"/>
      <c r="AJ199" s="6"/>
      <c r="AK199" s="261"/>
      <c r="AL199" s="214"/>
      <c r="AM199" s="6"/>
      <c r="AN199" s="214"/>
      <c r="AO199" s="238"/>
      <c r="AP199" s="238"/>
      <c r="AQ199" s="17"/>
      <c r="AR199" s="235"/>
      <c r="AS199" s="221" t="s">
        <v>55</v>
      </c>
      <c r="AT199" s="54"/>
      <c r="AU199" s="254"/>
      <c r="AV199" s="259"/>
      <c r="AW199" s="38">
        <f t="shared" si="14"/>
        <v>0</v>
      </c>
      <c r="AX199" s="39">
        <f t="shared" si="15"/>
        <v>0</v>
      </c>
      <c r="AY199" s="224" t="s">
        <v>56</v>
      </c>
      <c r="AZ199" s="54"/>
      <c r="BA199" s="64"/>
      <c r="BB199" s="48"/>
      <c r="BC199" s="25">
        <f t="shared" si="16"/>
        <v>0</v>
      </c>
      <c r="BD199" s="40">
        <f t="shared" si="17"/>
        <v>0</v>
      </c>
      <c r="BE199" s="27" t="s">
        <v>57</v>
      </c>
      <c r="BF199" s="54"/>
      <c r="BG199" s="48"/>
      <c r="BH199" s="28">
        <f t="shared" si="18"/>
        <v>0</v>
      </c>
      <c r="BI199" s="29">
        <f t="shared" si="19"/>
        <v>0</v>
      </c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</row>
    <row r="200" spans="1:201" ht="12.75" customHeight="1" x14ac:dyDescent="0.2">
      <c r="A200" s="161"/>
      <c r="B200" s="11"/>
      <c r="C200" s="115"/>
      <c r="D200" s="6"/>
      <c r="E200" s="278"/>
      <c r="F200" s="278"/>
      <c r="G200" s="116"/>
      <c r="H200" s="6"/>
      <c r="I200" s="6"/>
      <c r="J200" s="6"/>
      <c r="K200" s="261"/>
      <c r="L200" s="164"/>
      <c r="M200" s="164"/>
      <c r="N200" s="6"/>
      <c r="O200" s="6"/>
      <c r="P200" s="6"/>
      <c r="Q200" s="6"/>
      <c r="R200" s="6"/>
      <c r="S200" s="161"/>
      <c r="T200" s="6"/>
      <c r="U200" s="6"/>
      <c r="V200" s="6"/>
      <c r="W200" s="261"/>
      <c r="X200" s="6"/>
      <c r="Y200" s="261"/>
      <c r="Z200" s="214"/>
      <c r="AA200" s="6"/>
      <c r="AB200" s="214"/>
      <c r="AC200" s="238"/>
      <c r="AD200" s="238"/>
      <c r="AE200" s="161"/>
      <c r="AF200" s="6"/>
      <c r="AG200" s="6"/>
      <c r="AH200" s="6"/>
      <c r="AI200" s="261"/>
      <c r="AJ200" s="6"/>
      <c r="AK200" s="261"/>
      <c r="AL200" s="214"/>
      <c r="AM200" s="6"/>
      <c r="AN200" s="214"/>
      <c r="AO200" s="238"/>
      <c r="AP200" s="238"/>
      <c r="AQ200" s="17"/>
      <c r="AR200" s="235"/>
      <c r="AS200" s="221" t="s">
        <v>55</v>
      </c>
      <c r="AT200" s="54"/>
      <c r="AU200" s="254"/>
      <c r="AV200" s="259"/>
      <c r="AW200" s="38">
        <f t="shared" si="14"/>
        <v>0</v>
      </c>
      <c r="AX200" s="39">
        <f t="shared" si="15"/>
        <v>0</v>
      </c>
      <c r="AY200" s="224" t="s">
        <v>56</v>
      </c>
      <c r="AZ200" s="54"/>
      <c r="BA200" s="64"/>
      <c r="BB200" s="48"/>
      <c r="BC200" s="25">
        <f t="shared" si="16"/>
        <v>0</v>
      </c>
      <c r="BD200" s="40">
        <f t="shared" si="17"/>
        <v>0</v>
      </c>
      <c r="BE200" s="27" t="s">
        <v>57</v>
      </c>
      <c r="BF200" s="54"/>
      <c r="BG200" s="48"/>
      <c r="BH200" s="28">
        <f t="shared" si="18"/>
        <v>0</v>
      </c>
      <c r="BI200" s="29">
        <f t="shared" si="19"/>
        <v>0</v>
      </c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</row>
    <row r="201" spans="1:201" ht="12.75" customHeight="1" x14ac:dyDescent="0.2">
      <c r="A201" s="161"/>
      <c r="B201" s="11"/>
      <c r="C201" s="115"/>
      <c r="D201" s="6"/>
      <c r="E201" s="278"/>
      <c r="F201" s="278"/>
      <c r="G201" s="116"/>
      <c r="H201" s="6"/>
      <c r="I201" s="6"/>
      <c r="J201" s="6"/>
      <c r="K201" s="261"/>
      <c r="L201" s="164"/>
      <c r="M201" s="164"/>
      <c r="N201" s="6"/>
      <c r="O201" s="6"/>
      <c r="P201" s="6"/>
      <c r="Q201" s="6"/>
      <c r="R201" s="6"/>
      <c r="S201" s="161"/>
      <c r="T201" s="6"/>
      <c r="U201" s="6"/>
      <c r="V201" s="6"/>
      <c r="W201" s="261"/>
      <c r="X201" s="6"/>
      <c r="Y201" s="261"/>
      <c r="Z201" s="214"/>
      <c r="AA201" s="6"/>
      <c r="AB201" s="214"/>
      <c r="AC201" s="238"/>
      <c r="AD201" s="238"/>
      <c r="AE201" s="161"/>
      <c r="AF201" s="6"/>
      <c r="AG201" s="6"/>
      <c r="AH201" s="6"/>
      <c r="AI201" s="261"/>
      <c r="AJ201" s="6"/>
      <c r="AK201" s="261"/>
      <c r="AL201" s="214"/>
      <c r="AM201" s="6"/>
      <c r="AN201" s="214"/>
      <c r="AO201" s="238"/>
      <c r="AP201" s="238"/>
      <c r="AQ201" s="17"/>
      <c r="AR201" s="235"/>
      <c r="AS201" s="221" t="s">
        <v>55</v>
      </c>
      <c r="AT201" s="54"/>
      <c r="AU201" s="254"/>
      <c r="AV201" s="259"/>
      <c r="AW201" s="38">
        <f t="shared" si="14"/>
        <v>0</v>
      </c>
      <c r="AX201" s="39">
        <f t="shared" si="15"/>
        <v>0</v>
      </c>
      <c r="AY201" s="224" t="s">
        <v>56</v>
      </c>
      <c r="AZ201" s="54"/>
      <c r="BA201" s="64"/>
      <c r="BB201" s="48"/>
      <c r="BC201" s="25">
        <f t="shared" si="16"/>
        <v>0</v>
      </c>
      <c r="BD201" s="40">
        <f t="shared" si="17"/>
        <v>0</v>
      </c>
      <c r="BE201" s="27" t="s">
        <v>57</v>
      </c>
      <c r="BF201" s="54"/>
      <c r="BG201" s="48"/>
      <c r="BH201" s="28">
        <f t="shared" si="18"/>
        <v>0</v>
      </c>
      <c r="BI201" s="29">
        <f t="shared" si="19"/>
        <v>0</v>
      </c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</row>
    <row r="202" spans="1:201" ht="12.75" customHeight="1" x14ac:dyDescent="0.2">
      <c r="A202" s="161"/>
      <c r="B202" s="11"/>
      <c r="C202" s="115"/>
      <c r="D202" s="6"/>
      <c r="E202" s="278"/>
      <c r="F202" s="278"/>
      <c r="G202" s="116"/>
      <c r="H202" s="6"/>
      <c r="I202" s="6"/>
      <c r="J202" s="6"/>
      <c r="K202" s="261"/>
      <c r="L202" s="164"/>
      <c r="M202" s="164"/>
      <c r="N202" s="6"/>
      <c r="O202" s="6"/>
      <c r="P202" s="6"/>
      <c r="Q202" s="6"/>
      <c r="R202" s="6"/>
      <c r="S202" s="161"/>
      <c r="T202" s="6"/>
      <c r="U202" s="6"/>
      <c r="V202" s="6"/>
      <c r="W202" s="261"/>
      <c r="X202" s="6"/>
      <c r="Y202" s="261"/>
      <c r="Z202" s="214"/>
      <c r="AA202" s="6"/>
      <c r="AB202" s="214"/>
      <c r="AC202" s="238"/>
      <c r="AD202" s="238"/>
      <c r="AE202" s="161"/>
      <c r="AF202" s="6"/>
      <c r="AG202" s="6"/>
      <c r="AH202" s="6"/>
      <c r="AI202" s="261"/>
      <c r="AJ202" s="6"/>
      <c r="AK202" s="261"/>
      <c r="AL202" s="214"/>
      <c r="AM202" s="6"/>
      <c r="AN202" s="214"/>
      <c r="AO202" s="238"/>
      <c r="AP202" s="238"/>
      <c r="AQ202" s="17"/>
      <c r="AR202" s="235"/>
      <c r="AS202" s="221" t="s">
        <v>55</v>
      </c>
      <c r="AT202" s="54"/>
      <c r="AU202" s="254"/>
      <c r="AV202" s="259"/>
      <c r="AW202" s="38">
        <f t="shared" si="14"/>
        <v>0</v>
      </c>
      <c r="AX202" s="39">
        <f t="shared" si="15"/>
        <v>0</v>
      </c>
      <c r="AY202" s="224" t="s">
        <v>56</v>
      </c>
      <c r="AZ202" s="54"/>
      <c r="BA202" s="64"/>
      <c r="BB202" s="48"/>
      <c r="BC202" s="25">
        <f t="shared" si="16"/>
        <v>0</v>
      </c>
      <c r="BD202" s="40">
        <f t="shared" si="17"/>
        <v>0</v>
      </c>
      <c r="BE202" s="27" t="s">
        <v>57</v>
      </c>
      <c r="BF202" s="54"/>
      <c r="BG202" s="48"/>
      <c r="BH202" s="28">
        <f t="shared" si="18"/>
        <v>0</v>
      </c>
      <c r="BI202" s="29">
        <f t="shared" si="19"/>
        <v>0</v>
      </c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</row>
    <row r="203" spans="1:201" ht="12.75" customHeight="1" x14ac:dyDescent="0.2">
      <c r="A203" s="161"/>
      <c r="B203" s="11"/>
      <c r="C203" s="115"/>
      <c r="D203" s="6"/>
      <c r="E203" s="278"/>
      <c r="F203" s="278"/>
      <c r="G203" s="116"/>
      <c r="H203" s="6"/>
      <c r="I203" s="6"/>
      <c r="J203" s="6"/>
      <c r="K203" s="261"/>
      <c r="L203" s="164"/>
      <c r="M203" s="164"/>
      <c r="N203" s="6"/>
      <c r="O203" s="6"/>
      <c r="P203" s="6"/>
      <c r="Q203" s="6"/>
      <c r="R203" s="6"/>
      <c r="S203" s="161"/>
      <c r="T203" s="6"/>
      <c r="U203" s="6"/>
      <c r="V203" s="6"/>
      <c r="W203" s="261"/>
      <c r="X203" s="6"/>
      <c r="Y203" s="261"/>
      <c r="Z203" s="214"/>
      <c r="AA203" s="6"/>
      <c r="AB203" s="214"/>
      <c r="AC203" s="238"/>
      <c r="AD203" s="238"/>
      <c r="AE203" s="161"/>
      <c r="AF203" s="6"/>
      <c r="AG203" s="6"/>
      <c r="AH203" s="6"/>
      <c r="AI203" s="261"/>
      <c r="AJ203" s="6"/>
      <c r="AK203" s="261"/>
      <c r="AL203" s="214"/>
      <c r="AM203" s="6"/>
      <c r="AN203" s="214"/>
      <c r="AO203" s="238"/>
      <c r="AP203" s="238"/>
      <c r="AQ203" s="17"/>
      <c r="AR203" s="235"/>
      <c r="AS203" s="221" t="s">
        <v>55</v>
      </c>
      <c r="AT203" s="54"/>
      <c r="AU203" s="254"/>
      <c r="AV203" s="259"/>
      <c r="AW203" s="38">
        <f t="shared" si="14"/>
        <v>0</v>
      </c>
      <c r="AX203" s="39">
        <f t="shared" si="15"/>
        <v>0</v>
      </c>
      <c r="AY203" s="224" t="s">
        <v>56</v>
      </c>
      <c r="AZ203" s="54"/>
      <c r="BA203" s="64"/>
      <c r="BB203" s="48"/>
      <c r="BC203" s="25">
        <f t="shared" si="16"/>
        <v>0</v>
      </c>
      <c r="BD203" s="40">
        <f t="shared" si="17"/>
        <v>0</v>
      </c>
      <c r="BE203" s="27" t="s">
        <v>57</v>
      </c>
      <c r="BF203" s="54"/>
      <c r="BG203" s="48"/>
      <c r="BH203" s="28">
        <f t="shared" si="18"/>
        <v>0</v>
      </c>
      <c r="BI203" s="29">
        <f t="shared" si="19"/>
        <v>0</v>
      </c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</row>
    <row r="204" spans="1:201" ht="12.75" customHeight="1" x14ac:dyDescent="0.2">
      <c r="A204" s="161"/>
      <c r="B204" s="11"/>
      <c r="C204" s="115"/>
      <c r="D204" s="6"/>
      <c r="E204" s="278"/>
      <c r="F204" s="278"/>
      <c r="G204" s="116"/>
      <c r="H204" s="6"/>
      <c r="I204" s="6"/>
      <c r="J204" s="6"/>
      <c r="K204" s="261"/>
      <c r="L204" s="164"/>
      <c r="M204" s="164"/>
      <c r="N204" s="6"/>
      <c r="O204" s="6"/>
      <c r="P204" s="6"/>
      <c r="Q204" s="6"/>
      <c r="R204" s="6"/>
      <c r="S204" s="161"/>
      <c r="T204" s="6"/>
      <c r="U204" s="6"/>
      <c r="V204" s="6"/>
      <c r="W204" s="261"/>
      <c r="X204" s="6"/>
      <c r="Y204" s="261"/>
      <c r="Z204" s="214"/>
      <c r="AA204" s="6"/>
      <c r="AB204" s="214"/>
      <c r="AC204" s="238"/>
      <c r="AD204" s="238"/>
      <c r="AE204" s="161"/>
      <c r="AF204" s="6"/>
      <c r="AG204" s="6"/>
      <c r="AH204" s="6"/>
      <c r="AI204" s="261"/>
      <c r="AJ204" s="6"/>
      <c r="AK204" s="261"/>
      <c r="AL204" s="214"/>
      <c r="AM204" s="6"/>
      <c r="AN204" s="214"/>
      <c r="AO204" s="238"/>
      <c r="AP204" s="238"/>
      <c r="AQ204" s="17"/>
      <c r="AR204" s="235"/>
      <c r="AS204" s="221" t="s">
        <v>55</v>
      </c>
      <c r="AT204" s="54"/>
      <c r="AU204" s="254"/>
      <c r="AV204" s="259"/>
      <c r="AW204" s="38">
        <f t="shared" si="14"/>
        <v>0</v>
      </c>
      <c r="AX204" s="39">
        <f t="shared" si="15"/>
        <v>0</v>
      </c>
      <c r="AY204" s="224" t="s">
        <v>56</v>
      </c>
      <c r="AZ204" s="54"/>
      <c r="BA204" s="64"/>
      <c r="BB204" s="48"/>
      <c r="BC204" s="25">
        <f t="shared" si="16"/>
        <v>0</v>
      </c>
      <c r="BD204" s="40">
        <f t="shared" si="17"/>
        <v>0</v>
      </c>
      <c r="BE204" s="27" t="s">
        <v>57</v>
      </c>
      <c r="BF204" s="54"/>
      <c r="BG204" s="48"/>
      <c r="BH204" s="28">
        <f t="shared" si="18"/>
        <v>0</v>
      </c>
      <c r="BI204" s="29">
        <f t="shared" si="19"/>
        <v>0</v>
      </c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</row>
    <row r="205" spans="1:201" ht="12.75" customHeight="1" x14ac:dyDescent="0.2">
      <c r="A205" s="161"/>
      <c r="B205" s="11"/>
      <c r="C205" s="115"/>
      <c r="D205" s="6"/>
      <c r="E205" s="278"/>
      <c r="F205" s="278"/>
      <c r="G205" s="116"/>
      <c r="H205" s="6"/>
      <c r="I205" s="6"/>
      <c r="J205" s="6"/>
      <c r="K205" s="261"/>
      <c r="L205" s="164"/>
      <c r="M205" s="164"/>
      <c r="N205" s="6"/>
      <c r="O205" s="6"/>
      <c r="P205" s="6"/>
      <c r="Q205" s="6"/>
      <c r="R205" s="6"/>
      <c r="S205" s="161"/>
      <c r="T205" s="6"/>
      <c r="U205" s="6"/>
      <c r="V205" s="6"/>
      <c r="W205" s="261"/>
      <c r="X205" s="6"/>
      <c r="Y205" s="261"/>
      <c r="Z205" s="214"/>
      <c r="AA205" s="6"/>
      <c r="AB205" s="214"/>
      <c r="AC205" s="238"/>
      <c r="AD205" s="238"/>
      <c r="AE205" s="161"/>
      <c r="AF205" s="6"/>
      <c r="AG205" s="6"/>
      <c r="AH205" s="6"/>
      <c r="AI205" s="261"/>
      <c r="AJ205" s="6"/>
      <c r="AK205" s="261"/>
      <c r="AL205" s="214"/>
      <c r="AM205" s="6"/>
      <c r="AN205" s="214"/>
      <c r="AO205" s="238"/>
      <c r="AP205" s="238"/>
      <c r="AQ205" s="17"/>
      <c r="AR205" s="235"/>
      <c r="AS205" s="221" t="s">
        <v>55</v>
      </c>
      <c r="AT205" s="54"/>
      <c r="AU205" s="254"/>
      <c r="AV205" s="259"/>
      <c r="AW205" s="38">
        <f t="shared" si="14"/>
        <v>0</v>
      </c>
      <c r="AX205" s="39">
        <f t="shared" si="15"/>
        <v>0</v>
      </c>
      <c r="AY205" s="224" t="s">
        <v>56</v>
      </c>
      <c r="AZ205" s="54"/>
      <c r="BA205" s="64"/>
      <c r="BB205" s="48"/>
      <c r="BC205" s="25">
        <f t="shared" si="16"/>
        <v>0</v>
      </c>
      <c r="BD205" s="40">
        <f t="shared" si="17"/>
        <v>0</v>
      </c>
      <c r="BE205" s="27" t="s">
        <v>57</v>
      </c>
      <c r="BF205" s="54"/>
      <c r="BG205" s="48"/>
      <c r="BH205" s="28">
        <f t="shared" si="18"/>
        <v>0</v>
      </c>
      <c r="BI205" s="29">
        <f t="shared" si="19"/>
        <v>0</v>
      </c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</row>
    <row r="206" spans="1:201" ht="12.75" customHeight="1" x14ac:dyDescent="0.2">
      <c r="A206" s="161"/>
      <c r="B206" s="11"/>
      <c r="C206" s="115"/>
      <c r="D206" s="6"/>
      <c r="E206" s="278"/>
      <c r="F206" s="278"/>
      <c r="G206" s="116"/>
      <c r="H206" s="6"/>
      <c r="I206" s="6"/>
      <c r="J206" s="6"/>
      <c r="K206" s="261"/>
      <c r="L206" s="164"/>
      <c r="M206" s="164"/>
      <c r="N206" s="6"/>
      <c r="O206" s="6"/>
      <c r="P206" s="6"/>
      <c r="Q206" s="6"/>
      <c r="R206" s="6"/>
      <c r="S206" s="161"/>
      <c r="T206" s="6"/>
      <c r="U206" s="6"/>
      <c r="V206" s="6"/>
      <c r="W206" s="261"/>
      <c r="X206" s="6"/>
      <c r="Y206" s="261"/>
      <c r="Z206" s="214"/>
      <c r="AA206" s="6"/>
      <c r="AB206" s="214"/>
      <c r="AC206" s="238"/>
      <c r="AD206" s="238"/>
      <c r="AE206" s="161"/>
      <c r="AF206" s="6"/>
      <c r="AG206" s="6"/>
      <c r="AH206" s="6"/>
      <c r="AI206" s="261"/>
      <c r="AJ206" s="6"/>
      <c r="AK206" s="261"/>
      <c r="AL206" s="214"/>
      <c r="AM206" s="6"/>
      <c r="AN206" s="214"/>
      <c r="AO206" s="238"/>
      <c r="AP206" s="238"/>
      <c r="AQ206" s="17"/>
      <c r="AR206" s="235"/>
      <c r="AS206" s="221" t="s">
        <v>55</v>
      </c>
      <c r="AT206" s="54"/>
      <c r="AU206" s="254"/>
      <c r="AV206" s="259"/>
      <c r="AW206" s="38">
        <f t="shared" si="14"/>
        <v>0</v>
      </c>
      <c r="AX206" s="39">
        <f t="shared" si="15"/>
        <v>0</v>
      </c>
      <c r="AY206" s="224" t="s">
        <v>56</v>
      </c>
      <c r="AZ206" s="54"/>
      <c r="BA206" s="64"/>
      <c r="BB206" s="48"/>
      <c r="BC206" s="25">
        <f t="shared" si="16"/>
        <v>0</v>
      </c>
      <c r="BD206" s="40">
        <f t="shared" si="17"/>
        <v>0</v>
      </c>
      <c r="BE206" s="27" t="s">
        <v>57</v>
      </c>
      <c r="BF206" s="54"/>
      <c r="BG206" s="48"/>
      <c r="BH206" s="28">
        <f t="shared" si="18"/>
        <v>0</v>
      </c>
      <c r="BI206" s="29">
        <f t="shared" si="19"/>
        <v>0</v>
      </c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</row>
    <row r="207" spans="1:201" ht="12.75" customHeight="1" x14ac:dyDescent="0.2">
      <c r="A207" s="161"/>
      <c r="B207" s="11"/>
      <c r="C207" s="115"/>
      <c r="D207" s="6"/>
      <c r="E207" s="278"/>
      <c r="F207" s="278"/>
      <c r="G207" s="116"/>
      <c r="H207" s="6"/>
      <c r="I207" s="6"/>
      <c r="J207" s="6"/>
      <c r="K207" s="261"/>
      <c r="L207" s="164"/>
      <c r="M207" s="164"/>
      <c r="N207" s="6"/>
      <c r="O207" s="6"/>
      <c r="P207" s="6"/>
      <c r="Q207" s="6"/>
      <c r="R207" s="6"/>
      <c r="S207" s="161"/>
      <c r="T207" s="6"/>
      <c r="U207" s="6"/>
      <c r="V207" s="6"/>
      <c r="W207" s="261"/>
      <c r="X207" s="6"/>
      <c r="Y207" s="261"/>
      <c r="Z207" s="214"/>
      <c r="AA207" s="6"/>
      <c r="AB207" s="214"/>
      <c r="AC207" s="238"/>
      <c r="AD207" s="238"/>
      <c r="AE207" s="161"/>
      <c r="AF207" s="6"/>
      <c r="AG207" s="6"/>
      <c r="AH207" s="6"/>
      <c r="AI207" s="261"/>
      <c r="AJ207" s="6"/>
      <c r="AK207" s="261"/>
      <c r="AL207" s="214"/>
      <c r="AM207" s="6"/>
      <c r="AN207" s="214"/>
      <c r="AO207" s="238"/>
      <c r="AP207" s="238"/>
      <c r="AQ207" s="17"/>
      <c r="AR207" s="235"/>
      <c r="AS207" s="221" t="s">
        <v>55</v>
      </c>
      <c r="AT207" s="54"/>
      <c r="AU207" s="254"/>
      <c r="AV207" s="259"/>
      <c r="AW207" s="38">
        <f t="shared" si="14"/>
        <v>0</v>
      </c>
      <c r="AX207" s="39">
        <f t="shared" si="15"/>
        <v>0</v>
      </c>
      <c r="AY207" s="224" t="s">
        <v>56</v>
      </c>
      <c r="AZ207" s="54"/>
      <c r="BA207" s="64"/>
      <c r="BB207" s="48"/>
      <c r="BC207" s="25">
        <f t="shared" si="16"/>
        <v>0</v>
      </c>
      <c r="BD207" s="40">
        <f t="shared" si="17"/>
        <v>0</v>
      </c>
      <c r="BE207" s="27" t="s">
        <v>57</v>
      </c>
      <c r="BF207" s="54"/>
      <c r="BG207" s="48"/>
      <c r="BH207" s="28">
        <f t="shared" si="18"/>
        <v>0</v>
      </c>
      <c r="BI207" s="29">
        <f t="shared" si="19"/>
        <v>0</v>
      </c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</row>
    <row r="208" spans="1:201" ht="12.75" customHeight="1" x14ac:dyDescent="0.2">
      <c r="A208" s="161"/>
      <c r="B208" s="11"/>
      <c r="C208" s="115"/>
      <c r="D208" s="6"/>
      <c r="E208" s="278"/>
      <c r="F208" s="278"/>
      <c r="G208" s="116"/>
      <c r="H208" s="6"/>
      <c r="I208" s="6"/>
      <c r="J208" s="6"/>
      <c r="K208" s="261"/>
      <c r="L208" s="164"/>
      <c r="M208" s="164"/>
      <c r="N208" s="6"/>
      <c r="O208" s="6"/>
      <c r="P208" s="6"/>
      <c r="Q208" s="6"/>
      <c r="R208" s="6"/>
      <c r="S208" s="161"/>
      <c r="T208" s="6"/>
      <c r="U208" s="6"/>
      <c r="V208" s="6"/>
      <c r="W208" s="261"/>
      <c r="X208" s="6"/>
      <c r="Y208" s="261"/>
      <c r="Z208" s="214"/>
      <c r="AA208" s="6"/>
      <c r="AB208" s="214"/>
      <c r="AC208" s="238"/>
      <c r="AD208" s="238"/>
      <c r="AE208" s="161"/>
      <c r="AF208" s="6"/>
      <c r="AG208" s="6"/>
      <c r="AH208" s="6"/>
      <c r="AI208" s="261"/>
      <c r="AJ208" s="6"/>
      <c r="AK208" s="261"/>
      <c r="AL208" s="214"/>
      <c r="AM208" s="6"/>
      <c r="AN208" s="214"/>
      <c r="AO208" s="238"/>
      <c r="AP208" s="238"/>
      <c r="AQ208" s="17"/>
      <c r="AR208" s="235"/>
      <c r="AS208" s="221" t="s">
        <v>55</v>
      </c>
      <c r="AT208" s="54"/>
      <c r="AU208" s="254"/>
      <c r="AV208" s="259"/>
      <c r="AW208" s="38">
        <f t="shared" si="14"/>
        <v>0</v>
      </c>
      <c r="AX208" s="39">
        <f t="shared" si="15"/>
        <v>0</v>
      </c>
      <c r="AY208" s="224" t="s">
        <v>56</v>
      </c>
      <c r="AZ208" s="54"/>
      <c r="BA208" s="64"/>
      <c r="BB208" s="48"/>
      <c r="BC208" s="25">
        <f t="shared" si="16"/>
        <v>0</v>
      </c>
      <c r="BD208" s="40">
        <f t="shared" si="17"/>
        <v>0</v>
      </c>
      <c r="BE208" s="27" t="s">
        <v>57</v>
      </c>
      <c r="BF208" s="54"/>
      <c r="BG208" s="48"/>
      <c r="BH208" s="28">
        <f t="shared" si="18"/>
        <v>0</v>
      </c>
      <c r="BI208" s="29">
        <f t="shared" si="19"/>
        <v>0</v>
      </c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</row>
    <row r="209" spans="1:201" ht="12.75" customHeight="1" x14ac:dyDescent="0.2">
      <c r="A209" s="161"/>
      <c r="B209" s="11"/>
      <c r="C209" s="115"/>
      <c r="D209" s="6"/>
      <c r="E209" s="278"/>
      <c r="F209" s="278"/>
      <c r="G209" s="116"/>
      <c r="H209" s="6"/>
      <c r="I209" s="6"/>
      <c r="J209" s="6"/>
      <c r="K209" s="261"/>
      <c r="L209" s="164"/>
      <c r="M209" s="164"/>
      <c r="N209" s="6"/>
      <c r="O209" s="6"/>
      <c r="P209" s="6"/>
      <c r="Q209" s="6"/>
      <c r="R209" s="6"/>
      <c r="S209" s="161"/>
      <c r="T209" s="6"/>
      <c r="U209" s="6"/>
      <c r="V209" s="6"/>
      <c r="W209" s="261"/>
      <c r="X209" s="6"/>
      <c r="Y209" s="261"/>
      <c r="Z209" s="214"/>
      <c r="AA209" s="6"/>
      <c r="AB209" s="214"/>
      <c r="AC209" s="238"/>
      <c r="AD209" s="238"/>
      <c r="AE209" s="161"/>
      <c r="AF209" s="6"/>
      <c r="AG209" s="6"/>
      <c r="AH209" s="6"/>
      <c r="AI209" s="261"/>
      <c r="AJ209" s="6"/>
      <c r="AK209" s="261"/>
      <c r="AL209" s="214"/>
      <c r="AM209" s="6"/>
      <c r="AN209" s="214"/>
      <c r="AO209" s="238"/>
      <c r="AP209" s="238"/>
      <c r="AQ209" s="17"/>
      <c r="AR209" s="235"/>
      <c r="AS209" s="221" t="s">
        <v>55</v>
      </c>
      <c r="AT209" s="54"/>
      <c r="AU209" s="254"/>
      <c r="AV209" s="259"/>
      <c r="AW209" s="38">
        <f t="shared" si="14"/>
        <v>0</v>
      </c>
      <c r="AX209" s="39">
        <f t="shared" si="15"/>
        <v>0</v>
      </c>
      <c r="AY209" s="224" t="s">
        <v>56</v>
      </c>
      <c r="AZ209" s="54"/>
      <c r="BA209" s="64"/>
      <c r="BB209" s="48"/>
      <c r="BC209" s="25">
        <f t="shared" si="16"/>
        <v>0</v>
      </c>
      <c r="BD209" s="40">
        <f t="shared" si="17"/>
        <v>0</v>
      </c>
      <c r="BE209" s="27" t="s">
        <v>57</v>
      </c>
      <c r="BF209" s="54"/>
      <c r="BG209" s="48"/>
      <c r="BH209" s="28">
        <f t="shared" si="18"/>
        <v>0</v>
      </c>
      <c r="BI209" s="29">
        <f t="shared" si="19"/>
        <v>0</v>
      </c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</row>
    <row r="210" spans="1:201" ht="12.75" customHeight="1" x14ac:dyDescent="0.2">
      <c r="A210" s="161"/>
      <c r="B210" s="11"/>
      <c r="C210" s="115"/>
      <c r="D210" s="6"/>
      <c r="E210" s="278"/>
      <c r="F210" s="278"/>
      <c r="G210" s="116"/>
      <c r="H210" s="6"/>
      <c r="I210" s="6"/>
      <c r="J210" s="6"/>
      <c r="K210" s="261"/>
      <c r="L210" s="164"/>
      <c r="M210" s="164"/>
      <c r="N210" s="6"/>
      <c r="O210" s="6"/>
      <c r="P210" s="6"/>
      <c r="Q210" s="6"/>
      <c r="R210" s="6"/>
      <c r="S210" s="161"/>
      <c r="T210" s="6"/>
      <c r="U210" s="6"/>
      <c r="V210" s="6"/>
      <c r="W210" s="261"/>
      <c r="X210" s="6"/>
      <c r="Y210" s="261"/>
      <c r="Z210" s="214"/>
      <c r="AA210" s="6"/>
      <c r="AB210" s="214"/>
      <c r="AC210" s="238"/>
      <c r="AD210" s="238"/>
      <c r="AE210" s="161"/>
      <c r="AF210" s="6"/>
      <c r="AG210" s="6"/>
      <c r="AH210" s="6"/>
      <c r="AI210" s="261"/>
      <c r="AJ210" s="6"/>
      <c r="AK210" s="261"/>
      <c r="AL210" s="214"/>
      <c r="AM210" s="6"/>
      <c r="AN210" s="214"/>
      <c r="AO210" s="238"/>
      <c r="AP210" s="238"/>
      <c r="AQ210" s="17"/>
      <c r="AR210" s="235"/>
      <c r="AS210" s="221" t="s">
        <v>55</v>
      </c>
      <c r="AT210" s="54"/>
      <c r="AU210" s="254"/>
      <c r="AV210" s="259"/>
      <c r="AW210" s="38">
        <f t="shared" si="14"/>
        <v>0</v>
      </c>
      <c r="AX210" s="39">
        <f t="shared" si="15"/>
        <v>0</v>
      </c>
      <c r="AY210" s="224" t="s">
        <v>56</v>
      </c>
      <c r="AZ210" s="54"/>
      <c r="BA210" s="64"/>
      <c r="BB210" s="48"/>
      <c r="BC210" s="25">
        <f t="shared" si="16"/>
        <v>0</v>
      </c>
      <c r="BD210" s="40">
        <f t="shared" si="17"/>
        <v>0</v>
      </c>
      <c r="BE210" s="27" t="s">
        <v>57</v>
      </c>
      <c r="BF210" s="54"/>
      <c r="BG210" s="48"/>
      <c r="BH210" s="28">
        <f t="shared" si="18"/>
        <v>0</v>
      </c>
      <c r="BI210" s="29">
        <f t="shared" si="19"/>
        <v>0</v>
      </c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</row>
    <row r="211" spans="1:201" ht="12.75" customHeight="1" x14ac:dyDescent="0.2">
      <c r="A211" s="161"/>
      <c r="B211" s="11"/>
      <c r="C211" s="115"/>
      <c r="D211" s="6"/>
      <c r="E211" s="278"/>
      <c r="F211" s="278"/>
      <c r="G211" s="116"/>
      <c r="H211" s="6"/>
      <c r="I211" s="6"/>
      <c r="J211" s="6"/>
      <c r="K211" s="261"/>
      <c r="L211" s="164"/>
      <c r="M211" s="164"/>
      <c r="N211" s="6"/>
      <c r="O211" s="6"/>
      <c r="P211" s="6"/>
      <c r="Q211" s="6"/>
      <c r="R211" s="6"/>
      <c r="S211" s="161"/>
      <c r="T211" s="6"/>
      <c r="U211" s="6"/>
      <c r="V211" s="6"/>
      <c r="W211" s="261"/>
      <c r="X211" s="6"/>
      <c r="Y211" s="261"/>
      <c r="Z211" s="214"/>
      <c r="AA211" s="6"/>
      <c r="AB211" s="214"/>
      <c r="AC211" s="238"/>
      <c r="AD211" s="238"/>
      <c r="AE211" s="161"/>
      <c r="AF211" s="6"/>
      <c r="AG211" s="6"/>
      <c r="AH211" s="6"/>
      <c r="AI211" s="261"/>
      <c r="AJ211" s="6"/>
      <c r="AK211" s="261"/>
      <c r="AL211" s="214"/>
      <c r="AM211" s="6"/>
      <c r="AN211" s="214"/>
      <c r="AO211" s="238"/>
      <c r="AP211" s="238"/>
      <c r="AQ211" s="17"/>
      <c r="AR211" s="235"/>
      <c r="AS211" s="221" t="s">
        <v>55</v>
      </c>
      <c r="AT211" s="54"/>
      <c r="AU211" s="254"/>
      <c r="AV211" s="259"/>
      <c r="AW211" s="38">
        <f t="shared" si="14"/>
        <v>0</v>
      </c>
      <c r="AX211" s="39">
        <f t="shared" si="15"/>
        <v>0</v>
      </c>
      <c r="AY211" s="224" t="s">
        <v>56</v>
      </c>
      <c r="AZ211" s="54"/>
      <c r="BA211" s="64"/>
      <c r="BB211" s="48"/>
      <c r="BC211" s="25">
        <f t="shared" si="16"/>
        <v>0</v>
      </c>
      <c r="BD211" s="40">
        <f t="shared" si="17"/>
        <v>0</v>
      </c>
      <c r="BE211" s="27" t="s">
        <v>57</v>
      </c>
      <c r="BF211" s="54"/>
      <c r="BG211" s="48"/>
      <c r="BH211" s="28">
        <f t="shared" si="18"/>
        <v>0</v>
      </c>
      <c r="BI211" s="29">
        <f t="shared" si="19"/>
        <v>0</v>
      </c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</row>
    <row r="212" spans="1:201" ht="12.75" customHeight="1" x14ac:dyDescent="0.2">
      <c r="A212" s="161"/>
      <c r="B212" s="11"/>
      <c r="C212" s="115"/>
      <c r="D212" s="6"/>
      <c r="E212" s="278"/>
      <c r="F212" s="278"/>
      <c r="G212" s="116"/>
      <c r="H212" s="6"/>
      <c r="I212" s="6"/>
      <c r="J212" s="6"/>
      <c r="K212" s="261"/>
      <c r="L212" s="164"/>
      <c r="M212" s="164"/>
      <c r="N212" s="6"/>
      <c r="O212" s="6"/>
      <c r="P212" s="6"/>
      <c r="Q212" s="6"/>
      <c r="R212" s="6"/>
      <c r="S212" s="161"/>
      <c r="T212" s="6"/>
      <c r="U212" s="6"/>
      <c r="V212" s="6"/>
      <c r="W212" s="261"/>
      <c r="X212" s="6"/>
      <c r="Y212" s="261"/>
      <c r="Z212" s="214"/>
      <c r="AA212" s="6"/>
      <c r="AB212" s="214"/>
      <c r="AC212" s="238"/>
      <c r="AD212" s="238"/>
      <c r="AE212" s="161"/>
      <c r="AF212" s="6"/>
      <c r="AG212" s="6"/>
      <c r="AH212" s="6"/>
      <c r="AI212" s="261"/>
      <c r="AJ212" s="6"/>
      <c r="AK212" s="261"/>
      <c r="AL212" s="214"/>
      <c r="AM212" s="6"/>
      <c r="AN212" s="214"/>
      <c r="AO212" s="238"/>
      <c r="AP212" s="238"/>
      <c r="AQ212" s="17"/>
      <c r="AR212" s="235"/>
      <c r="AS212" s="221" t="s">
        <v>55</v>
      </c>
      <c r="AT212" s="54"/>
      <c r="AU212" s="254"/>
      <c r="AV212" s="259"/>
      <c r="AW212" s="38">
        <f t="shared" si="14"/>
        <v>0</v>
      </c>
      <c r="AX212" s="39">
        <f t="shared" si="15"/>
        <v>0</v>
      </c>
      <c r="AY212" s="224" t="s">
        <v>56</v>
      </c>
      <c r="AZ212" s="54"/>
      <c r="BA212" s="64"/>
      <c r="BB212" s="48"/>
      <c r="BC212" s="25">
        <f t="shared" si="16"/>
        <v>0</v>
      </c>
      <c r="BD212" s="40">
        <f t="shared" si="17"/>
        <v>0</v>
      </c>
      <c r="BE212" s="27" t="s">
        <v>57</v>
      </c>
      <c r="BF212" s="54"/>
      <c r="BG212" s="48"/>
      <c r="BH212" s="28">
        <f t="shared" si="18"/>
        <v>0</v>
      </c>
      <c r="BI212" s="29">
        <f t="shared" si="19"/>
        <v>0</v>
      </c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</row>
    <row r="213" spans="1:201" ht="12.75" customHeight="1" x14ac:dyDescent="0.2">
      <c r="A213" s="161"/>
      <c r="B213" s="11"/>
      <c r="C213" s="115"/>
      <c r="D213" s="6"/>
      <c r="E213" s="278"/>
      <c r="F213" s="278"/>
      <c r="G213" s="116"/>
      <c r="H213" s="6"/>
      <c r="I213" s="6"/>
      <c r="J213" s="6"/>
      <c r="K213" s="261"/>
      <c r="L213" s="164"/>
      <c r="M213" s="164"/>
      <c r="N213" s="6"/>
      <c r="O213" s="6"/>
      <c r="P213" s="6"/>
      <c r="Q213" s="6"/>
      <c r="R213" s="6"/>
      <c r="S213" s="161"/>
      <c r="T213" s="6"/>
      <c r="U213" s="6"/>
      <c r="V213" s="6"/>
      <c r="W213" s="261"/>
      <c r="X213" s="6"/>
      <c r="Y213" s="261"/>
      <c r="Z213" s="214"/>
      <c r="AA213" s="6"/>
      <c r="AB213" s="214"/>
      <c r="AC213" s="238"/>
      <c r="AD213" s="238"/>
      <c r="AE213" s="161"/>
      <c r="AF213" s="6"/>
      <c r="AG213" s="6"/>
      <c r="AH213" s="6"/>
      <c r="AI213" s="261"/>
      <c r="AJ213" s="6"/>
      <c r="AK213" s="261"/>
      <c r="AL213" s="214"/>
      <c r="AM213" s="6"/>
      <c r="AN213" s="214"/>
      <c r="AO213" s="238"/>
      <c r="AP213" s="238"/>
      <c r="AQ213" s="17"/>
      <c r="AR213" s="235"/>
      <c r="AS213" s="221" t="s">
        <v>55</v>
      </c>
      <c r="AT213" s="54"/>
      <c r="AU213" s="254"/>
      <c r="AV213" s="259"/>
      <c r="AW213" s="38">
        <f t="shared" si="14"/>
        <v>0</v>
      </c>
      <c r="AX213" s="39">
        <f t="shared" si="15"/>
        <v>0</v>
      </c>
      <c r="AY213" s="224" t="s">
        <v>56</v>
      </c>
      <c r="AZ213" s="54"/>
      <c r="BA213" s="64"/>
      <c r="BB213" s="48"/>
      <c r="BC213" s="25">
        <f t="shared" si="16"/>
        <v>0</v>
      </c>
      <c r="BD213" s="40">
        <f t="shared" si="17"/>
        <v>0</v>
      </c>
      <c r="BE213" s="27" t="s">
        <v>57</v>
      </c>
      <c r="BF213" s="54"/>
      <c r="BG213" s="48"/>
      <c r="BH213" s="28">
        <f t="shared" si="18"/>
        <v>0</v>
      </c>
      <c r="BI213" s="29">
        <f t="shared" si="19"/>
        <v>0</v>
      </c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</row>
    <row r="214" spans="1:201" ht="12.75" customHeight="1" x14ac:dyDescent="0.2">
      <c r="A214" s="161"/>
      <c r="B214" s="11"/>
      <c r="C214" s="115"/>
      <c r="D214" s="6"/>
      <c r="E214" s="278"/>
      <c r="F214" s="278"/>
      <c r="G214" s="116"/>
      <c r="H214" s="6"/>
      <c r="I214" s="6"/>
      <c r="J214" s="6"/>
      <c r="K214" s="261"/>
      <c r="L214" s="164"/>
      <c r="M214" s="164"/>
      <c r="N214" s="6"/>
      <c r="O214" s="6"/>
      <c r="P214" s="6"/>
      <c r="Q214" s="6"/>
      <c r="R214" s="6"/>
      <c r="S214" s="161"/>
      <c r="T214" s="6"/>
      <c r="U214" s="6"/>
      <c r="V214" s="6"/>
      <c r="W214" s="261"/>
      <c r="X214" s="6"/>
      <c r="Y214" s="261"/>
      <c r="Z214" s="214"/>
      <c r="AA214" s="6"/>
      <c r="AB214" s="214"/>
      <c r="AC214" s="238"/>
      <c r="AD214" s="238"/>
      <c r="AE214" s="161"/>
      <c r="AF214" s="6"/>
      <c r="AG214" s="6"/>
      <c r="AH214" s="6"/>
      <c r="AI214" s="261"/>
      <c r="AJ214" s="6"/>
      <c r="AK214" s="261"/>
      <c r="AL214" s="214"/>
      <c r="AM214" s="6"/>
      <c r="AN214" s="214"/>
      <c r="AO214" s="238"/>
      <c r="AP214" s="238"/>
      <c r="AQ214" s="17"/>
      <c r="AR214" s="235"/>
      <c r="AS214" s="221" t="s">
        <v>55</v>
      </c>
      <c r="AT214" s="54"/>
      <c r="AU214" s="254"/>
      <c r="AV214" s="259"/>
      <c r="AW214" s="38">
        <f t="shared" si="14"/>
        <v>0</v>
      </c>
      <c r="AX214" s="39">
        <f t="shared" si="15"/>
        <v>0</v>
      </c>
      <c r="AY214" s="224" t="s">
        <v>56</v>
      </c>
      <c r="AZ214" s="54"/>
      <c r="BA214" s="64"/>
      <c r="BB214" s="48"/>
      <c r="BC214" s="25">
        <f t="shared" si="16"/>
        <v>0</v>
      </c>
      <c r="BD214" s="40">
        <f t="shared" si="17"/>
        <v>0</v>
      </c>
      <c r="BE214" s="27" t="s">
        <v>57</v>
      </c>
      <c r="BF214" s="54"/>
      <c r="BG214" s="48"/>
      <c r="BH214" s="28">
        <f t="shared" si="18"/>
        <v>0</v>
      </c>
      <c r="BI214" s="29">
        <f t="shared" si="19"/>
        <v>0</v>
      </c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</row>
    <row r="215" spans="1:201" ht="12.75" customHeight="1" x14ac:dyDescent="0.2">
      <c r="A215" s="161"/>
      <c r="B215" s="11"/>
      <c r="C215" s="115"/>
      <c r="D215" s="6"/>
      <c r="E215" s="278"/>
      <c r="F215" s="278"/>
      <c r="G215" s="116"/>
      <c r="H215" s="6"/>
      <c r="I215" s="6"/>
      <c r="J215" s="6"/>
      <c r="K215" s="261"/>
      <c r="L215" s="164"/>
      <c r="M215" s="164"/>
      <c r="N215" s="6"/>
      <c r="O215" s="6"/>
      <c r="P215" s="6"/>
      <c r="Q215" s="6"/>
      <c r="R215" s="6"/>
      <c r="S215" s="161"/>
      <c r="T215" s="6"/>
      <c r="U215" s="6"/>
      <c r="V215" s="6"/>
      <c r="W215" s="261"/>
      <c r="X215" s="6"/>
      <c r="Y215" s="261"/>
      <c r="Z215" s="214"/>
      <c r="AA215" s="6"/>
      <c r="AB215" s="214"/>
      <c r="AC215" s="238"/>
      <c r="AD215" s="238"/>
      <c r="AE215" s="161"/>
      <c r="AF215" s="6"/>
      <c r="AG215" s="6"/>
      <c r="AH215" s="6"/>
      <c r="AI215" s="261"/>
      <c r="AJ215" s="6"/>
      <c r="AK215" s="261"/>
      <c r="AL215" s="214"/>
      <c r="AM215" s="6"/>
      <c r="AN215" s="214"/>
      <c r="AO215" s="238"/>
      <c r="AP215" s="238"/>
      <c r="AQ215" s="17"/>
      <c r="AR215" s="235"/>
      <c r="AS215" s="221" t="s">
        <v>55</v>
      </c>
      <c r="AT215" s="54"/>
      <c r="AU215" s="254"/>
      <c r="AV215" s="259"/>
      <c r="AW215" s="38">
        <f t="shared" si="14"/>
        <v>0</v>
      </c>
      <c r="AX215" s="39">
        <f t="shared" si="15"/>
        <v>0</v>
      </c>
      <c r="AY215" s="224" t="s">
        <v>56</v>
      </c>
      <c r="AZ215" s="54"/>
      <c r="BA215" s="64"/>
      <c r="BB215" s="48"/>
      <c r="BC215" s="25">
        <f t="shared" si="16"/>
        <v>0</v>
      </c>
      <c r="BD215" s="40">
        <f t="shared" si="17"/>
        <v>0</v>
      </c>
      <c r="BE215" s="27" t="s">
        <v>57</v>
      </c>
      <c r="BF215" s="54"/>
      <c r="BG215" s="48"/>
      <c r="BH215" s="28">
        <f t="shared" si="18"/>
        <v>0</v>
      </c>
      <c r="BI215" s="29">
        <f t="shared" si="19"/>
        <v>0</v>
      </c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</row>
    <row r="216" spans="1:201" ht="12.75" customHeight="1" x14ac:dyDescent="0.2">
      <c r="A216" s="161"/>
      <c r="B216" s="11"/>
      <c r="C216" s="115"/>
      <c r="D216" s="6"/>
      <c r="E216" s="278"/>
      <c r="F216" s="278"/>
      <c r="G216" s="116"/>
      <c r="H216" s="6"/>
      <c r="I216" s="6"/>
      <c r="J216" s="6"/>
      <c r="K216" s="261"/>
      <c r="L216" s="164"/>
      <c r="M216" s="164"/>
      <c r="N216" s="6"/>
      <c r="O216" s="6"/>
      <c r="P216" s="6"/>
      <c r="Q216" s="6"/>
      <c r="R216" s="6"/>
      <c r="S216" s="161"/>
      <c r="T216" s="6"/>
      <c r="U216" s="6"/>
      <c r="V216" s="6"/>
      <c r="W216" s="261"/>
      <c r="X216" s="6"/>
      <c r="Y216" s="261"/>
      <c r="Z216" s="214"/>
      <c r="AA216" s="6"/>
      <c r="AB216" s="214"/>
      <c r="AC216" s="238"/>
      <c r="AD216" s="238"/>
      <c r="AE216" s="161"/>
      <c r="AF216" s="6"/>
      <c r="AG216" s="6"/>
      <c r="AH216" s="6"/>
      <c r="AI216" s="261"/>
      <c r="AJ216" s="6"/>
      <c r="AK216" s="261"/>
      <c r="AL216" s="214"/>
      <c r="AM216" s="6"/>
      <c r="AN216" s="214"/>
      <c r="AO216" s="238"/>
      <c r="AP216" s="238"/>
      <c r="AQ216" s="17"/>
      <c r="AR216" s="235"/>
      <c r="AS216" s="221" t="s">
        <v>55</v>
      </c>
      <c r="AT216" s="54"/>
      <c r="AU216" s="254"/>
      <c r="AV216" s="259"/>
      <c r="AW216" s="38">
        <f t="shared" si="14"/>
        <v>0</v>
      </c>
      <c r="AX216" s="39">
        <f t="shared" si="15"/>
        <v>0</v>
      </c>
      <c r="AY216" s="224" t="s">
        <v>56</v>
      </c>
      <c r="AZ216" s="54"/>
      <c r="BA216" s="64"/>
      <c r="BB216" s="48"/>
      <c r="BC216" s="25">
        <f t="shared" si="16"/>
        <v>0</v>
      </c>
      <c r="BD216" s="40">
        <f t="shared" si="17"/>
        <v>0</v>
      </c>
      <c r="BE216" s="27" t="s">
        <v>57</v>
      </c>
      <c r="BF216" s="54"/>
      <c r="BG216" s="48"/>
      <c r="BH216" s="28">
        <f t="shared" si="18"/>
        <v>0</v>
      </c>
      <c r="BI216" s="29">
        <f t="shared" si="19"/>
        <v>0</v>
      </c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</row>
    <row r="217" spans="1:201" ht="12.75" customHeight="1" x14ac:dyDescent="0.2">
      <c r="A217" s="161"/>
      <c r="B217" s="11"/>
      <c r="C217" s="115"/>
      <c r="D217" s="6"/>
      <c r="E217" s="278"/>
      <c r="F217" s="278"/>
      <c r="G217" s="116"/>
      <c r="H217" s="6"/>
      <c r="I217" s="6"/>
      <c r="J217" s="6"/>
      <c r="K217" s="261"/>
      <c r="L217" s="164"/>
      <c r="M217" s="164"/>
      <c r="N217" s="6"/>
      <c r="O217" s="6"/>
      <c r="P217" s="6"/>
      <c r="Q217" s="6"/>
      <c r="R217" s="6"/>
      <c r="S217" s="161"/>
      <c r="T217" s="6"/>
      <c r="U217" s="6"/>
      <c r="V217" s="6"/>
      <c r="W217" s="261"/>
      <c r="X217" s="6"/>
      <c r="Y217" s="261"/>
      <c r="Z217" s="214"/>
      <c r="AA217" s="6"/>
      <c r="AB217" s="214"/>
      <c r="AC217" s="238"/>
      <c r="AD217" s="238"/>
      <c r="AE217" s="161"/>
      <c r="AF217" s="6"/>
      <c r="AG217" s="6"/>
      <c r="AH217" s="6"/>
      <c r="AI217" s="261"/>
      <c r="AJ217" s="6"/>
      <c r="AK217" s="261"/>
      <c r="AL217" s="214"/>
      <c r="AM217" s="6"/>
      <c r="AN217" s="214"/>
      <c r="AO217" s="238"/>
      <c r="AP217" s="238"/>
      <c r="AQ217" s="17"/>
      <c r="AR217" s="235"/>
      <c r="AS217" s="221" t="s">
        <v>55</v>
      </c>
      <c r="AT217" s="54"/>
      <c r="AU217" s="254"/>
      <c r="AV217" s="259"/>
      <c r="AW217" s="38">
        <f t="shared" si="14"/>
        <v>0</v>
      </c>
      <c r="AX217" s="39">
        <f t="shared" si="15"/>
        <v>0</v>
      </c>
      <c r="AY217" s="224" t="s">
        <v>56</v>
      </c>
      <c r="AZ217" s="54"/>
      <c r="BA217" s="64"/>
      <c r="BB217" s="48"/>
      <c r="BC217" s="25">
        <f t="shared" si="16"/>
        <v>0</v>
      </c>
      <c r="BD217" s="40">
        <f t="shared" si="17"/>
        <v>0</v>
      </c>
      <c r="BE217" s="27" t="s">
        <v>57</v>
      </c>
      <c r="BF217" s="54"/>
      <c r="BG217" s="48"/>
      <c r="BH217" s="28">
        <f t="shared" si="18"/>
        <v>0</v>
      </c>
      <c r="BI217" s="29">
        <f t="shared" si="19"/>
        <v>0</v>
      </c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</row>
    <row r="218" spans="1:201" ht="12.75" customHeight="1" x14ac:dyDescent="0.2">
      <c r="A218" s="161"/>
      <c r="B218" s="11"/>
      <c r="C218" s="115"/>
      <c r="D218" s="6"/>
      <c r="E218" s="278"/>
      <c r="F218" s="278"/>
      <c r="G218" s="116"/>
      <c r="H218" s="6"/>
      <c r="I218" s="6"/>
      <c r="J218" s="6"/>
      <c r="K218" s="261"/>
      <c r="L218" s="164"/>
      <c r="M218" s="164"/>
      <c r="N218" s="6"/>
      <c r="O218" s="6"/>
      <c r="P218" s="6"/>
      <c r="Q218" s="6"/>
      <c r="R218" s="6"/>
      <c r="S218" s="161"/>
      <c r="T218" s="6"/>
      <c r="U218" s="6"/>
      <c r="V218" s="6"/>
      <c r="W218" s="261"/>
      <c r="X218" s="6"/>
      <c r="Y218" s="261"/>
      <c r="Z218" s="214"/>
      <c r="AA218" s="6"/>
      <c r="AB218" s="214"/>
      <c r="AC218" s="238"/>
      <c r="AD218" s="238"/>
      <c r="AE218" s="161"/>
      <c r="AF218" s="6"/>
      <c r="AG218" s="6"/>
      <c r="AH218" s="6"/>
      <c r="AI218" s="261"/>
      <c r="AJ218" s="6"/>
      <c r="AK218" s="261"/>
      <c r="AL218" s="214"/>
      <c r="AM218" s="6"/>
      <c r="AN218" s="214"/>
      <c r="AO218" s="238"/>
      <c r="AP218" s="238"/>
      <c r="AQ218" s="17"/>
      <c r="AR218" s="235"/>
      <c r="AS218" s="221" t="s">
        <v>55</v>
      </c>
      <c r="AT218" s="54"/>
      <c r="AU218" s="254"/>
      <c r="AV218" s="259"/>
      <c r="AW218" s="38">
        <f t="shared" si="14"/>
        <v>0</v>
      </c>
      <c r="AX218" s="39">
        <f t="shared" si="15"/>
        <v>0</v>
      </c>
      <c r="AY218" s="224" t="s">
        <v>56</v>
      </c>
      <c r="AZ218" s="54"/>
      <c r="BA218" s="64"/>
      <c r="BB218" s="48"/>
      <c r="BC218" s="25">
        <f t="shared" si="16"/>
        <v>0</v>
      </c>
      <c r="BD218" s="40">
        <f t="shared" si="17"/>
        <v>0</v>
      </c>
      <c r="BE218" s="27" t="s">
        <v>57</v>
      </c>
      <c r="BF218" s="54"/>
      <c r="BG218" s="48"/>
      <c r="BH218" s="28">
        <f t="shared" si="18"/>
        <v>0</v>
      </c>
      <c r="BI218" s="29">
        <f t="shared" si="19"/>
        <v>0</v>
      </c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</row>
    <row r="219" spans="1:201" ht="12.75" customHeight="1" x14ac:dyDescent="0.2">
      <c r="A219" s="161"/>
      <c r="B219" s="11"/>
      <c r="C219" s="115"/>
      <c r="D219" s="6"/>
      <c r="E219" s="278"/>
      <c r="F219" s="278"/>
      <c r="G219" s="116"/>
      <c r="H219" s="6"/>
      <c r="I219" s="6"/>
      <c r="J219" s="6"/>
      <c r="K219" s="261"/>
      <c r="L219" s="164"/>
      <c r="M219" s="164"/>
      <c r="N219" s="6"/>
      <c r="O219" s="6"/>
      <c r="P219" s="6"/>
      <c r="Q219" s="6"/>
      <c r="R219" s="6"/>
      <c r="S219" s="161"/>
      <c r="T219" s="6"/>
      <c r="U219" s="6"/>
      <c r="V219" s="6"/>
      <c r="W219" s="261"/>
      <c r="X219" s="6"/>
      <c r="Y219" s="261"/>
      <c r="Z219" s="214"/>
      <c r="AA219" s="6"/>
      <c r="AB219" s="214"/>
      <c r="AC219" s="238"/>
      <c r="AD219" s="238"/>
      <c r="AE219" s="161"/>
      <c r="AF219" s="6"/>
      <c r="AG219" s="6"/>
      <c r="AH219" s="6"/>
      <c r="AI219" s="261"/>
      <c r="AJ219" s="6"/>
      <c r="AK219" s="261"/>
      <c r="AL219" s="214"/>
      <c r="AM219" s="6"/>
      <c r="AN219" s="214"/>
      <c r="AO219" s="238"/>
      <c r="AP219" s="238"/>
      <c r="AQ219" s="17"/>
      <c r="AR219" s="235"/>
      <c r="AS219" s="221" t="s">
        <v>55</v>
      </c>
      <c r="AT219" s="54"/>
      <c r="AU219" s="254"/>
      <c r="AV219" s="259"/>
      <c r="AW219" s="38">
        <f t="shared" si="14"/>
        <v>0</v>
      </c>
      <c r="AX219" s="39">
        <f t="shared" si="15"/>
        <v>0</v>
      </c>
      <c r="AY219" s="224" t="s">
        <v>56</v>
      </c>
      <c r="AZ219" s="54"/>
      <c r="BA219" s="64"/>
      <c r="BB219" s="48"/>
      <c r="BC219" s="25">
        <f t="shared" si="16"/>
        <v>0</v>
      </c>
      <c r="BD219" s="40">
        <f t="shared" si="17"/>
        <v>0</v>
      </c>
      <c r="BE219" s="27" t="s">
        <v>57</v>
      </c>
      <c r="BF219" s="54"/>
      <c r="BG219" s="48"/>
      <c r="BH219" s="28">
        <f t="shared" si="18"/>
        <v>0</v>
      </c>
      <c r="BI219" s="29">
        <f t="shared" si="19"/>
        <v>0</v>
      </c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</row>
    <row r="220" spans="1:201" ht="12.75" customHeight="1" x14ac:dyDescent="0.2">
      <c r="A220" s="161"/>
      <c r="B220" s="11"/>
      <c r="C220" s="115"/>
      <c r="D220" s="6"/>
      <c r="E220" s="278"/>
      <c r="F220" s="278"/>
      <c r="G220" s="116"/>
      <c r="H220" s="6"/>
      <c r="I220" s="6"/>
      <c r="J220" s="6"/>
      <c r="K220" s="261"/>
      <c r="L220" s="164"/>
      <c r="M220" s="164"/>
      <c r="N220" s="6"/>
      <c r="O220" s="6"/>
      <c r="P220" s="6"/>
      <c r="Q220" s="6"/>
      <c r="R220" s="6"/>
      <c r="S220" s="161"/>
      <c r="T220" s="6"/>
      <c r="U220" s="6"/>
      <c r="V220" s="6"/>
      <c r="W220" s="261"/>
      <c r="X220" s="6"/>
      <c r="Y220" s="261"/>
      <c r="Z220" s="214"/>
      <c r="AA220" s="6"/>
      <c r="AB220" s="214"/>
      <c r="AC220" s="238"/>
      <c r="AD220" s="238"/>
      <c r="AE220" s="161"/>
      <c r="AF220" s="6"/>
      <c r="AG220" s="6"/>
      <c r="AH220" s="6"/>
      <c r="AI220" s="261"/>
      <c r="AJ220" s="6"/>
      <c r="AK220" s="261"/>
      <c r="AL220" s="214"/>
      <c r="AM220" s="6"/>
      <c r="AN220" s="214"/>
      <c r="AO220" s="238"/>
      <c r="AP220" s="238"/>
      <c r="AQ220" s="17"/>
      <c r="AR220" s="235"/>
      <c r="AS220" s="221" t="s">
        <v>55</v>
      </c>
      <c r="AT220" s="54"/>
      <c r="AU220" s="254"/>
      <c r="AV220" s="259"/>
      <c r="AW220" s="38">
        <f t="shared" si="14"/>
        <v>0</v>
      </c>
      <c r="AX220" s="39">
        <f t="shared" si="15"/>
        <v>0</v>
      </c>
      <c r="AY220" s="224" t="s">
        <v>56</v>
      </c>
      <c r="AZ220" s="54"/>
      <c r="BA220" s="64"/>
      <c r="BB220" s="48"/>
      <c r="BC220" s="25">
        <f t="shared" si="16"/>
        <v>0</v>
      </c>
      <c r="BD220" s="40">
        <f t="shared" si="17"/>
        <v>0</v>
      </c>
      <c r="BE220" s="27" t="s">
        <v>57</v>
      </c>
      <c r="BF220" s="54"/>
      <c r="BG220" s="48"/>
      <c r="BH220" s="28">
        <f t="shared" si="18"/>
        <v>0</v>
      </c>
      <c r="BI220" s="29">
        <f t="shared" si="19"/>
        <v>0</v>
      </c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</row>
    <row r="221" spans="1:201" ht="12.75" customHeight="1" x14ac:dyDescent="0.2">
      <c r="A221" s="161"/>
      <c r="B221" s="11"/>
      <c r="C221" s="115"/>
      <c r="D221" s="6"/>
      <c r="E221" s="278"/>
      <c r="F221" s="278"/>
      <c r="G221" s="116"/>
      <c r="H221" s="6"/>
      <c r="I221" s="6"/>
      <c r="J221" s="6"/>
      <c r="K221" s="261"/>
      <c r="L221" s="164"/>
      <c r="M221" s="164"/>
      <c r="N221" s="6"/>
      <c r="O221" s="6"/>
      <c r="P221" s="6"/>
      <c r="Q221" s="6"/>
      <c r="R221" s="6"/>
      <c r="S221" s="161"/>
      <c r="T221" s="6"/>
      <c r="U221" s="6"/>
      <c r="V221" s="6"/>
      <c r="W221" s="261"/>
      <c r="X221" s="6"/>
      <c r="Y221" s="261"/>
      <c r="Z221" s="214"/>
      <c r="AA221" s="6"/>
      <c r="AB221" s="214"/>
      <c r="AC221" s="238"/>
      <c r="AD221" s="238"/>
      <c r="AE221" s="161"/>
      <c r="AF221" s="6"/>
      <c r="AG221" s="6"/>
      <c r="AH221" s="6"/>
      <c r="AI221" s="261"/>
      <c r="AJ221" s="6"/>
      <c r="AK221" s="261"/>
      <c r="AL221" s="214"/>
      <c r="AM221" s="6"/>
      <c r="AN221" s="214"/>
      <c r="AO221" s="238"/>
      <c r="AP221" s="238"/>
      <c r="AQ221" s="17"/>
      <c r="AR221" s="235"/>
      <c r="AS221" s="221" t="s">
        <v>55</v>
      </c>
      <c r="AT221" s="54"/>
      <c r="AU221" s="254"/>
      <c r="AV221" s="259"/>
      <c r="AW221" s="38">
        <f t="shared" si="14"/>
        <v>0</v>
      </c>
      <c r="AX221" s="39">
        <f t="shared" si="15"/>
        <v>0</v>
      </c>
      <c r="AY221" s="224" t="s">
        <v>56</v>
      </c>
      <c r="AZ221" s="54"/>
      <c r="BA221" s="64"/>
      <c r="BB221" s="48"/>
      <c r="BC221" s="25">
        <f t="shared" si="16"/>
        <v>0</v>
      </c>
      <c r="BD221" s="40">
        <f t="shared" si="17"/>
        <v>0</v>
      </c>
      <c r="BE221" s="27" t="s">
        <v>57</v>
      </c>
      <c r="BF221" s="54"/>
      <c r="BG221" s="48"/>
      <c r="BH221" s="28">
        <f t="shared" si="18"/>
        <v>0</v>
      </c>
      <c r="BI221" s="29">
        <f t="shared" si="19"/>
        <v>0</v>
      </c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</row>
    <row r="222" spans="1:201" ht="12.75" customHeight="1" x14ac:dyDescent="0.2">
      <c r="A222" s="161"/>
      <c r="B222" s="11"/>
      <c r="C222" s="115"/>
      <c r="D222" s="6"/>
      <c r="E222" s="278"/>
      <c r="F222" s="278"/>
      <c r="G222" s="116"/>
      <c r="H222" s="6"/>
      <c r="I222" s="6"/>
      <c r="J222" s="6"/>
      <c r="K222" s="261"/>
      <c r="L222" s="164"/>
      <c r="M222" s="164"/>
      <c r="N222" s="6"/>
      <c r="O222" s="6"/>
      <c r="P222" s="6"/>
      <c r="Q222" s="6"/>
      <c r="R222" s="6"/>
      <c r="S222" s="161"/>
      <c r="T222" s="6"/>
      <c r="U222" s="6"/>
      <c r="V222" s="6"/>
      <c r="W222" s="261"/>
      <c r="X222" s="6"/>
      <c r="Y222" s="261"/>
      <c r="Z222" s="214"/>
      <c r="AA222" s="6"/>
      <c r="AB222" s="214"/>
      <c r="AC222" s="238"/>
      <c r="AD222" s="238"/>
      <c r="AE222" s="161"/>
      <c r="AF222" s="6"/>
      <c r="AG222" s="6"/>
      <c r="AH222" s="6"/>
      <c r="AI222" s="261"/>
      <c r="AJ222" s="6"/>
      <c r="AK222" s="261"/>
      <c r="AL222" s="214"/>
      <c r="AM222" s="6"/>
      <c r="AN222" s="214"/>
      <c r="AO222" s="238"/>
      <c r="AP222" s="238"/>
      <c r="AQ222" s="17"/>
      <c r="AR222" s="235"/>
      <c r="AS222" s="221" t="s">
        <v>55</v>
      </c>
      <c r="AT222" s="54"/>
      <c r="AU222" s="254"/>
      <c r="AV222" s="259"/>
      <c r="AW222" s="38">
        <f t="shared" si="14"/>
        <v>0</v>
      </c>
      <c r="AX222" s="39">
        <f t="shared" si="15"/>
        <v>0</v>
      </c>
      <c r="AY222" s="224" t="s">
        <v>56</v>
      </c>
      <c r="AZ222" s="54"/>
      <c r="BA222" s="64"/>
      <c r="BB222" s="48"/>
      <c r="BC222" s="25">
        <f t="shared" si="16"/>
        <v>0</v>
      </c>
      <c r="BD222" s="40">
        <f t="shared" si="17"/>
        <v>0</v>
      </c>
      <c r="BE222" s="27" t="s">
        <v>57</v>
      </c>
      <c r="BF222" s="54"/>
      <c r="BG222" s="48"/>
      <c r="BH222" s="28">
        <f t="shared" si="18"/>
        <v>0</v>
      </c>
      <c r="BI222" s="29">
        <f t="shared" si="19"/>
        <v>0</v>
      </c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</row>
    <row r="223" spans="1:201" ht="12.75" customHeight="1" x14ac:dyDescent="0.2">
      <c r="A223" s="161"/>
      <c r="B223" s="11"/>
      <c r="C223" s="115"/>
      <c r="D223" s="6"/>
      <c r="E223" s="278"/>
      <c r="F223" s="278"/>
      <c r="G223" s="116"/>
      <c r="H223" s="6"/>
      <c r="I223" s="6"/>
      <c r="J223" s="6"/>
      <c r="K223" s="261"/>
      <c r="L223" s="164"/>
      <c r="M223" s="164"/>
      <c r="N223" s="6"/>
      <c r="O223" s="6"/>
      <c r="P223" s="6"/>
      <c r="Q223" s="6"/>
      <c r="R223" s="6"/>
      <c r="S223" s="161"/>
      <c r="T223" s="6"/>
      <c r="U223" s="6"/>
      <c r="V223" s="6"/>
      <c r="W223" s="261"/>
      <c r="X223" s="6"/>
      <c r="Y223" s="261"/>
      <c r="Z223" s="214"/>
      <c r="AA223" s="6"/>
      <c r="AB223" s="214"/>
      <c r="AC223" s="238"/>
      <c r="AD223" s="238"/>
      <c r="AE223" s="161"/>
      <c r="AF223" s="6"/>
      <c r="AG223" s="6"/>
      <c r="AH223" s="6"/>
      <c r="AI223" s="261"/>
      <c r="AJ223" s="6"/>
      <c r="AK223" s="261"/>
      <c r="AL223" s="214"/>
      <c r="AM223" s="6"/>
      <c r="AN223" s="214"/>
      <c r="AO223" s="238"/>
      <c r="AP223" s="238"/>
      <c r="AQ223" s="17"/>
      <c r="AR223" s="235"/>
      <c r="AS223" s="221" t="s">
        <v>55</v>
      </c>
      <c r="AT223" s="54"/>
      <c r="AU223" s="254"/>
      <c r="AV223" s="259"/>
      <c r="AW223" s="38">
        <f t="shared" si="14"/>
        <v>0</v>
      </c>
      <c r="AX223" s="39">
        <f t="shared" si="15"/>
        <v>0</v>
      </c>
      <c r="AY223" s="224" t="s">
        <v>56</v>
      </c>
      <c r="AZ223" s="54"/>
      <c r="BA223" s="64"/>
      <c r="BB223" s="48"/>
      <c r="BC223" s="25">
        <f t="shared" si="16"/>
        <v>0</v>
      </c>
      <c r="BD223" s="40">
        <f t="shared" si="17"/>
        <v>0</v>
      </c>
      <c r="BE223" s="27" t="s">
        <v>57</v>
      </c>
      <c r="BF223" s="54"/>
      <c r="BG223" s="48"/>
      <c r="BH223" s="28">
        <f t="shared" si="18"/>
        <v>0</v>
      </c>
      <c r="BI223" s="29">
        <f t="shared" si="19"/>
        <v>0</v>
      </c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</row>
    <row r="224" spans="1:201" ht="12.75" customHeight="1" x14ac:dyDescent="0.2">
      <c r="A224" s="161"/>
      <c r="B224" s="11"/>
      <c r="C224" s="115"/>
      <c r="D224" s="6"/>
      <c r="E224" s="278"/>
      <c r="F224" s="278"/>
      <c r="G224" s="116"/>
      <c r="H224" s="6"/>
      <c r="I224" s="6"/>
      <c r="J224" s="6"/>
      <c r="K224" s="261"/>
      <c r="L224" s="164"/>
      <c r="M224" s="164"/>
      <c r="N224" s="6"/>
      <c r="O224" s="6"/>
      <c r="P224" s="6"/>
      <c r="Q224" s="6"/>
      <c r="R224" s="6"/>
      <c r="S224" s="161"/>
      <c r="T224" s="6"/>
      <c r="U224" s="6"/>
      <c r="V224" s="6"/>
      <c r="W224" s="261"/>
      <c r="X224" s="6"/>
      <c r="Y224" s="261"/>
      <c r="Z224" s="214"/>
      <c r="AA224" s="6"/>
      <c r="AB224" s="214"/>
      <c r="AC224" s="238"/>
      <c r="AD224" s="238"/>
      <c r="AE224" s="161"/>
      <c r="AF224" s="6"/>
      <c r="AG224" s="6"/>
      <c r="AH224" s="6"/>
      <c r="AI224" s="261"/>
      <c r="AJ224" s="6"/>
      <c r="AK224" s="261"/>
      <c r="AL224" s="214"/>
      <c r="AM224" s="6"/>
      <c r="AN224" s="214"/>
      <c r="AO224" s="238"/>
      <c r="AP224" s="238"/>
      <c r="AQ224" s="17"/>
      <c r="AR224" s="235"/>
      <c r="AS224" s="221" t="s">
        <v>55</v>
      </c>
      <c r="AT224" s="54"/>
      <c r="AU224" s="254"/>
      <c r="AV224" s="259"/>
      <c r="AW224" s="38">
        <f t="shared" si="14"/>
        <v>0</v>
      </c>
      <c r="AX224" s="39">
        <f t="shared" si="15"/>
        <v>0</v>
      </c>
      <c r="AY224" s="224" t="s">
        <v>56</v>
      </c>
      <c r="AZ224" s="54"/>
      <c r="BA224" s="64"/>
      <c r="BB224" s="48"/>
      <c r="BC224" s="25">
        <f t="shared" si="16"/>
        <v>0</v>
      </c>
      <c r="BD224" s="40">
        <f t="shared" si="17"/>
        <v>0</v>
      </c>
      <c r="BE224" s="27" t="s">
        <v>57</v>
      </c>
      <c r="BF224" s="54"/>
      <c r="BG224" s="48"/>
      <c r="BH224" s="28">
        <f t="shared" si="18"/>
        <v>0</v>
      </c>
      <c r="BI224" s="29">
        <f t="shared" si="19"/>
        <v>0</v>
      </c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</row>
    <row r="225" spans="1:201" ht="12.75" customHeight="1" x14ac:dyDescent="0.2">
      <c r="A225" s="161"/>
      <c r="B225" s="11"/>
      <c r="C225" s="115"/>
      <c r="D225" s="6"/>
      <c r="E225" s="278"/>
      <c r="F225" s="278"/>
      <c r="G225" s="116"/>
      <c r="H225" s="6"/>
      <c r="I225" s="6"/>
      <c r="J225" s="6"/>
      <c r="K225" s="261"/>
      <c r="L225" s="164"/>
      <c r="M225" s="164"/>
      <c r="N225" s="6"/>
      <c r="O225" s="6"/>
      <c r="P225" s="6"/>
      <c r="Q225" s="6"/>
      <c r="R225" s="6"/>
      <c r="S225" s="161"/>
      <c r="T225" s="6"/>
      <c r="U225" s="6"/>
      <c r="V225" s="6"/>
      <c r="W225" s="261"/>
      <c r="X225" s="6"/>
      <c r="Y225" s="261"/>
      <c r="Z225" s="214"/>
      <c r="AA225" s="6"/>
      <c r="AB225" s="214"/>
      <c r="AC225" s="238"/>
      <c r="AD225" s="238"/>
      <c r="AE225" s="161"/>
      <c r="AF225" s="6"/>
      <c r="AG225" s="6"/>
      <c r="AH225" s="6"/>
      <c r="AI225" s="261"/>
      <c r="AJ225" s="6"/>
      <c r="AK225" s="261"/>
      <c r="AL225" s="214"/>
      <c r="AM225" s="6"/>
      <c r="AN225" s="214"/>
      <c r="AO225" s="238"/>
      <c r="AP225" s="238"/>
      <c r="AQ225" s="17"/>
      <c r="AR225" s="235"/>
      <c r="AS225" s="221" t="s">
        <v>55</v>
      </c>
      <c r="AT225" s="54"/>
      <c r="AU225" s="254"/>
      <c r="AV225" s="259"/>
      <c r="AW225" s="38">
        <f t="shared" si="14"/>
        <v>0</v>
      </c>
      <c r="AX225" s="39">
        <f t="shared" si="15"/>
        <v>0</v>
      </c>
      <c r="AY225" s="224" t="s">
        <v>56</v>
      </c>
      <c r="AZ225" s="54"/>
      <c r="BA225" s="64"/>
      <c r="BB225" s="48"/>
      <c r="BC225" s="25">
        <f t="shared" si="16"/>
        <v>0</v>
      </c>
      <c r="BD225" s="40">
        <f t="shared" si="17"/>
        <v>0</v>
      </c>
      <c r="BE225" s="27" t="s">
        <v>57</v>
      </c>
      <c r="BF225" s="54"/>
      <c r="BG225" s="48"/>
      <c r="BH225" s="28">
        <f t="shared" si="18"/>
        <v>0</v>
      </c>
      <c r="BI225" s="29">
        <f t="shared" si="19"/>
        <v>0</v>
      </c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</row>
    <row r="226" spans="1:201" ht="12.75" customHeight="1" x14ac:dyDescent="0.2">
      <c r="A226" s="161"/>
      <c r="B226" s="11"/>
      <c r="C226" s="115"/>
      <c r="D226" s="6"/>
      <c r="E226" s="278"/>
      <c r="F226" s="278"/>
      <c r="G226" s="116"/>
      <c r="H226" s="6"/>
      <c r="I226" s="6"/>
      <c r="J226" s="6"/>
      <c r="K226" s="261"/>
      <c r="L226" s="164"/>
      <c r="M226" s="164"/>
      <c r="N226" s="6"/>
      <c r="O226" s="6"/>
      <c r="P226" s="6"/>
      <c r="Q226" s="6"/>
      <c r="R226" s="6"/>
      <c r="S226" s="161"/>
      <c r="T226" s="6"/>
      <c r="U226" s="6"/>
      <c r="V226" s="6"/>
      <c r="W226" s="261"/>
      <c r="X226" s="6"/>
      <c r="Y226" s="261"/>
      <c r="Z226" s="214"/>
      <c r="AA226" s="6"/>
      <c r="AB226" s="214"/>
      <c r="AC226" s="238"/>
      <c r="AD226" s="238"/>
      <c r="AE226" s="161"/>
      <c r="AF226" s="6"/>
      <c r="AG226" s="6"/>
      <c r="AH226" s="6"/>
      <c r="AI226" s="261"/>
      <c r="AJ226" s="6"/>
      <c r="AK226" s="261"/>
      <c r="AL226" s="214"/>
      <c r="AM226" s="6"/>
      <c r="AN226" s="214"/>
      <c r="AO226" s="238"/>
      <c r="AP226" s="238"/>
      <c r="AQ226" s="17"/>
      <c r="AR226" s="235"/>
      <c r="AS226" s="221" t="s">
        <v>55</v>
      </c>
      <c r="AT226" s="54"/>
      <c r="AU226" s="254"/>
      <c r="AV226" s="259"/>
      <c r="AW226" s="38">
        <f t="shared" si="14"/>
        <v>0</v>
      </c>
      <c r="AX226" s="39">
        <f t="shared" si="15"/>
        <v>0</v>
      </c>
      <c r="AY226" s="224" t="s">
        <v>56</v>
      </c>
      <c r="AZ226" s="54"/>
      <c r="BA226" s="64"/>
      <c r="BB226" s="48"/>
      <c r="BC226" s="25">
        <f t="shared" si="16"/>
        <v>0</v>
      </c>
      <c r="BD226" s="40">
        <f t="shared" si="17"/>
        <v>0</v>
      </c>
      <c r="BE226" s="27" t="s">
        <v>57</v>
      </c>
      <c r="BF226" s="54"/>
      <c r="BG226" s="48"/>
      <c r="BH226" s="28">
        <f t="shared" si="18"/>
        <v>0</v>
      </c>
      <c r="BI226" s="29">
        <f t="shared" si="19"/>
        <v>0</v>
      </c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</row>
    <row r="227" spans="1:201" ht="12.75" customHeight="1" x14ac:dyDescent="0.2">
      <c r="A227" s="161"/>
      <c r="B227" s="11"/>
      <c r="C227" s="115"/>
      <c r="D227" s="6"/>
      <c r="E227" s="278"/>
      <c r="F227" s="278"/>
      <c r="G227" s="116"/>
      <c r="H227" s="6"/>
      <c r="I227" s="6"/>
      <c r="J227" s="6"/>
      <c r="K227" s="261"/>
      <c r="L227" s="164"/>
      <c r="M227" s="164"/>
      <c r="N227" s="6"/>
      <c r="O227" s="6"/>
      <c r="P227" s="6"/>
      <c r="Q227" s="6"/>
      <c r="R227" s="6"/>
      <c r="S227" s="161"/>
      <c r="T227" s="6"/>
      <c r="U227" s="6"/>
      <c r="V227" s="6"/>
      <c r="W227" s="261"/>
      <c r="X227" s="6"/>
      <c r="Y227" s="261"/>
      <c r="Z227" s="214"/>
      <c r="AA227" s="6"/>
      <c r="AB227" s="214"/>
      <c r="AC227" s="238"/>
      <c r="AD227" s="238"/>
      <c r="AE227" s="161"/>
      <c r="AF227" s="6"/>
      <c r="AG227" s="6"/>
      <c r="AH227" s="6"/>
      <c r="AI227" s="261"/>
      <c r="AJ227" s="6"/>
      <c r="AK227" s="261"/>
      <c r="AL227" s="214"/>
      <c r="AM227" s="6"/>
      <c r="AN227" s="214"/>
      <c r="AO227" s="238"/>
      <c r="AP227" s="238"/>
      <c r="AQ227" s="17"/>
      <c r="AR227" s="235"/>
      <c r="AS227" s="221" t="s">
        <v>55</v>
      </c>
      <c r="AT227" s="54"/>
      <c r="AU227" s="254"/>
      <c r="AV227" s="259"/>
      <c r="AW227" s="38">
        <f t="shared" si="14"/>
        <v>0</v>
      </c>
      <c r="AX227" s="39">
        <f t="shared" si="15"/>
        <v>0</v>
      </c>
      <c r="AY227" s="224" t="s">
        <v>56</v>
      </c>
      <c r="AZ227" s="54"/>
      <c r="BA227" s="64"/>
      <c r="BB227" s="48"/>
      <c r="BC227" s="25">
        <f t="shared" si="16"/>
        <v>0</v>
      </c>
      <c r="BD227" s="40">
        <f t="shared" si="17"/>
        <v>0</v>
      </c>
      <c r="BE227" s="27" t="s">
        <v>57</v>
      </c>
      <c r="BF227" s="54"/>
      <c r="BG227" s="48"/>
      <c r="BH227" s="28">
        <f t="shared" si="18"/>
        <v>0</v>
      </c>
      <c r="BI227" s="29">
        <f t="shared" si="19"/>
        <v>0</v>
      </c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</row>
    <row r="228" spans="1:201" ht="12.75" customHeight="1" x14ac:dyDescent="0.2">
      <c r="A228" s="161"/>
      <c r="B228" s="11"/>
      <c r="C228" s="115"/>
      <c r="D228" s="6"/>
      <c r="E228" s="278"/>
      <c r="F228" s="278"/>
      <c r="G228" s="116"/>
      <c r="H228" s="6"/>
      <c r="I228" s="6"/>
      <c r="J228" s="6"/>
      <c r="K228" s="261"/>
      <c r="L228" s="164"/>
      <c r="M228" s="164"/>
      <c r="N228" s="6"/>
      <c r="O228" s="6"/>
      <c r="P228" s="6"/>
      <c r="Q228" s="6"/>
      <c r="R228" s="6"/>
      <c r="S228" s="161"/>
      <c r="T228" s="6"/>
      <c r="U228" s="6"/>
      <c r="V228" s="6"/>
      <c r="W228" s="261"/>
      <c r="X228" s="6"/>
      <c r="Y228" s="261"/>
      <c r="Z228" s="214"/>
      <c r="AA228" s="6"/>
      <c r="AB228" s="214"/>
      <c r="AC228" s="238"/>
      <c r="AD228" s="238"/>
      <c r="AE228" s="161"/>
      <c r="AF228" s="6"/>
      <c r="AG228" s="6"/>
      <c r="AH228" s="6"/>
      <c r="AI228" s="261"/>
      <c r="AJ228" s="6"/>
      <c r="AK228" s="261"/>
      <c r="AL228" s="214"/>
      <c r="AM228" s="6"/>
      <c r="AN228" s="214"/>
      <c r="AO228" s="238"/>
      <c r="AP228" s="238"/>
      <c r="AQ228" s="17"/>
      <c r="AR228" s="235"/>
      <c r="AS228" s="221" t="s">
        <v>55</v>
      </c>
      <c r="AT228" s="54"/>
      <c r="AU228" s="254"/>
      <c r="AV228" s="259"/>
      <c r="AW228" s="38">
        <f t="shared" si="14"/>
        <v>0</v>
      </c>
      <c r="AX228" s="39">
        <f t="shared" si="15"/>
        <v>0</v>
      </c>
      <c r="AY228" s="224" t="s">
        <v>56</v>
      </c>
      <c r="AZ228" s="54"/>
      <c r="BA228" s="64"/>
      <c r="BB228" s="48"/>
      <c r="BC228" s="25">
        <f t="shared" si="16"/>
        <v>0</v>
      </c>
      <c r="BD228" s="40">
        <f t="shared" si="17"/>
        <v>0</v>
      </c>
      <c r="BE228" s="27" t="s">
        <v>57</v>
      </c>
      <c r="BF228" s="54"/>
      <c r="BG228" s="48"/>
      <c r="BH228" s="28">
        <f t="shared" si="18"/>
        <v>0</v>
      </c>
      <c r="BI228" s="29">
        <f t="shared" si="19"/>
        <v>0</v>
      </c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</row>
    <row r="229" spans="1:201" ht="12.75" customHeight="1" x14ac:dyDescent="0.2">
      <c r="A229" s="161"/>
      <c r="B229" s="11"/>
      <c r="C229" s="115"/>
      <c r="D229" s="6"/>
      <c r="E229" s="278"/>
      <c r="F229" s="278"/>
      <c r="G229" s="116"/>
      <c r="H229" s="6"/>
      <c r="I229" s="6"/>
      <c r="J229" s="6"/>
      <c r="K229" s="261"/>
      <c r="L229" s="164"/>
      <c r="M229" s="164"/>
      <c r="N229" s="6"/>
      <c r="O229" s="6"/>
      <c r="P229" s="6"/>
      <c r="Q229" s="6"/>
      <c r="R229" s="6"/>
      <c r="S229" s="161"/>
      <c r="T229" s="6"/>
      <c r="U229" s="6"/>
      <c r="V229" s="6"/>
      <c r="W229" s="261"/>
      <c r="X229" s="6"/>
      <c r="Y229" s="261"/>
      <c r="Z229" s="214"/>
      <c r="AA229" s="6"/>
      <c r="AB229" s="214"/>
      <c r="AC229" s="238"/>
      <c r="AD229" s="238"/>
      <c r="AE229" s="161"/>
      <c r="AF229" s="6"/>
      <c r="AG229" s="6"/>
      <c r="AH229" s="6"/>
      <c r="AI229" s="261"/>
      <c r="AJ229" s="6"/>
      <c r="AK229" s="261"/>
      <c r="AL229" s="214"/>
      <c r="AM229" s="6"/>
      <c r="AN229" s="214"/>
      <c r="AO229" s="238"/>
      <c r="AP229" s="238"/>
      <c r="AQ229" s="17"/>
      <c r="AR229" s="235"/>
      <c r="AS229" s="221" t="s">
        <v>55</v>
      </c>
      <c r="AT229" s="54"/>
      <c r="AU229" s="254"/>
      <c r="AV229" s="259"/>
      <c r="AW229" s="38">
        <f t="shared" si="14"/>
        <v>0</v>
      </c>
      <c r="AX229" s="39">
        <f t="shared" si="15"/>
        <v>0</v>
      </c>
      <c r="AY229" s="224" t="s">
        <v>56</v>
      </c>
      <c r="AZ229" s="54"/>
      <c r="BA229" s="64"/>
      <c r="BB229" s="48"/>
      <c r="BC229" s="25">
        <f t="shared" si="16"/>
        <v>0</v>
      </c>
      <c r="BD229" s="40">
        <f t="shared" si="17"/>
        <v>0</v>
      </c>
      <c r="BE229" s="27" t="s">
        <v>57</v>
      </c>
      <c r="BF229" s="54"/>
      <c r="BG229" s="48"/>
      <c r="BH229" s="28">
        <f t="shared" si="18"/>
        <v>0</v>
      </c>
      <c r="BI229" s="29">
        <f t="shared" si="19"/>
        <v>0</v>
      </c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</row>
    <row r="230" spans="1:201" ht="12.75" customHeight="1" x14ac:dyDescent="0.2">
      <c r="A230" s="161"/>
      <c r="B230" s="11"/>
      <c r="C230" s="115"/>
      <c r="D230" s="6"/>
      <c r="E230" s="278"/>
      <c r="F230" s="278"/>
      <c r="G230" s="116"/>
      <c r="H230" s="6"/>
      <c r="I230" s="6"/>
      <c r="J230" s="6"/>
      <c r="K230" s="261"/>
      <c r="L230" s="164"/>
      <c r="M230" s="164"/>
      <c r="N230" s="6"/>
      <c r="O230" s="6"/>
      <c r="P230" s="6"/>
      <c r="Q230" s="6"/>
      <c r="R230" s="6"/>
      <c r="S230" s="161"/>
      <c r="T230" s="6"/>
      <c r="U230" s="6"/>
      <c r="V230" s="6"/>
      <c r="W230" s="261"/>
      <c r="X230" s="6"/>
      <c r="Y230" s="261"/>
      <c r="Z230" s="214"/>
      <c r="AA230" s="6"/>
      <c r="AB230" s="214"/>
      <c r="AC230" s="238"/>
      <c r="AD230" s="238"/>
      <c r="AE230" s="161"/>
      <c r="AF230" s="6"/>
      <c r="AG230" s="6"/>
      <c r="AH230" s="6"/>
      <c r="AI230" s="261"/>
      <c r="AJ230" s="6"/>
      <c r="AK230" s="261"/>
      <c r="AL230" s="214"/>
      <c r="AM230" s="6"/>
      <c r="AN230" s="214"/>
      <c r="AO230" s="238"/>
      <c r="AP230" s="238"/>
      <c r="AQ230" s="17"/>
      <c r="AR230" s="235"/>
      <c r="AS230" s="221" t="s">
        <v>55</v>
      </c>
      <c r="AT230" s="54"/>
      <c r="AU230" s="254"/>
      <c r="AV230" s="259"/>
      <c r="AW230" s="38">
        <f t="shared" si="14"/>
        <v>0</v>
      </c>
      <c r="AX230" s="39">
        <f t="shared" si="15"/>
        <v>0</v>
      </c>
      <c r="AY230" s="224" t="s">
        <v>56</v>
      </c>
      <c r="AZ230" s="54"/>
      <c r="BA230" s="64"/>
      <c r="BB230" s="48"/>
      <c r="BC230" s="25">
        <f t="shared" si="16"/>
        <v>0</v>
      </c>
      <c r="BD230" s="40">
        <f t="shared" si="17"/>
        <v>0</v>
      </c>
      <c r="BE230" s="27" t="s">
        <v>57</v>
      </c>
      <c r="BF230" s="54"/>
      <c r="BG230" s="48"/>
      <c r="BH230" s="28">
        <f t="shared" si="18"/>
        <v>0</v>
      </c>
      <c r="BI230" s="29">
        <f t="shared" si="19"/>
        <v>0</v>
      </c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</row>
    <row r="231" spans="1:201" ht="12.75" customHeight="1" x14ac:dyDescent="0.2">
      <c r="A231" s="161"/>
      <c r="B231" s="11"/>
      <c r="C231" s="115"/>
      <c r="D231" s="6"/>
      <c r="E231" s="278"/>
      <c r="F231" s="278"/>
      <c r="G231" s="116"/>
      <c r="H231" s="6"/>
      <c r="I231" s="6"/>
      <c r="J231" s="6"/>
      <c r="K231" s="261"/>
      <c r="L231" s="164"/>
      <c r="M231" s="164"/>
      <c r="N231" s="6"/>
      <c r="O231" s="6"/>
      <c r="P231" s="6"/>
      <c r="Q231" s="6"/>
      <c r="R231" s="6"/>
      <c r="S231" s="161"/>
      <c r="T231" s="6"/>
      <c r="U231" s="6"/>
      <c r="V231" s="6"/>
      <c r="W231" s="261"/>
      <c r="X231" s="6"/>
      <c r="Y231" s="261"/>
      <c r="Z231" s="214"/>
      <c r="AA231" s="6"/>
      <c r="AB231" s="214"/>
      <c r="AC231" s="238"/>
      <c r="AD231" s="238"/>
      <c r="AE231" s="161"/>
      <c r="AF231" s="6"/>
      <c r="AG231" s="6"/>
      <c r="AH231" s="6"/>
      <c r="AI231" s="261"/>
      <c r="AJ231" s="6"/>
      <c r="AK231" s="261"/>
      <c r="AL231" s="214"/>
      <c r="AM231" s="6"/>
      <c r="AN231" s="214"/>
      <c r="AO231" s="238"/>
      <c r="AP231" s="238"/>
      <c r="AQ231" s="17"/>
      <c r="AR231" s="235"/>
      <c r="AS231" s="221" t="s">
        <v>55</v>
      </c>
      <c r="AT231" s="54"/>
      <c r="AU231" s="254"/>
      <c r="AV231" s="259"/>
      <c r="AW231" s="38">
        <f t="shared" si="14"/>
        <v>0</v>
      </c>
      <c r="AX231" s="39">
        <f t="shared" si="15"/>
        <v>0</v>
      </c>
      <c r="AY231" s="224" t="s">
        <v>56</v>
      </c>
      <c r="AZ231" s="54"/>
      <c r="BA231" s="64"/>
      <c r="BB231" s="48"/>
      <c r="BC231" s="25">
        <f t="shared" si="16"/>
        <v>0</v>
      </c>
      <c r="BD231" s="40">
        <f t="shared" si="17"/>
        <v>0</v>
      </c>
      <c r="BE231" s="27" t="s">
        <v>57</v>
      </c>
      <c r="BF231" s="54"/>
      <c r="BG231" s="48"/>
      <c r="BH231" s="28">
        <f t="shared" si="18"/>
        <v>0</v>
      </c>
      <c r="BI231" s="29">
        <f t="shared" si="19"/>
        <v>0</v>
      </c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</row>
    <row r="232" spans="1:201" ht="12.75" customHeight="1" x14ac:dyDescent="0.2">
      <c r="A232" s="161"/>
      <c r="B232" s="11"/>
      <c r="C232" s="115"/>
      <c r="D232" s="6"/>
      <c r="E232" s="278"/>
      <c r="F232" s="278"/>
      <c r="G232" s="116"/>
      <c r="H232" s="6"/>
      <c r="I232" s="6"/>
      <c r="J232" s="6"/>
      <c r="K232" s="261"/>
      <c r="L232" s="164"/>
      <c r="M232" s="164"/>
      <c r="N232" s="6"/>
      <c r="O232" s="6"/>
      <c r="P232" s="6"/>
      <c r="Q232" s="6"/>
      <c r="R232" s="6"/>
      <c r="S232" s="161"/>
      <c r="T232" s="6"/>
      <c r="U232" s="6"/>
      <c r="V232" s="6"/>
      <c r="W232" s="261"/>
      <c r="X232" s="6"/>
      <c r="Y232" s="261"/>
      <c r="Z232" s="214"/>
      <c r="AA232" s="6"/>
      <c r="AB232" s="214"/>
      <c r="AC232" s="238"/>
      <c r="AD232" s="238"/>
      <c r="AE232" s="161"/>
      <c r="AF232" s="6"/>
      <c r="AG232" s="6"/>
      <c r="AH232" s="6"/>
      <c r="AI232" s="261"/>
      <c r="AJ232" s="6"/>
      <c r="AK232" s="261"/>
      <c r="AL232" s="214"/>
      <c r="AM232" s="6"/>
      <c r="AN232" s="214"/>
      <c r="AO232" s="238"/>
      <c r="AP232" s="238"/>
      <c r="AQ232" s="17"/>
      <c r="AR232" s="235"/>
      <c r="AS232" s="221" t="s">
        <v>55</v>
      </c>
      <c r="AT232" s="54"/>
      <c r="AU232" s="254"/>
      <c r="AV232" s="259"/>
      <c r="AW232" s="38">
        <f t="shared" si="14"/>
        <v>0</v>
      </c>
      <c r="AX232" s="39">
        <f t="shared" si="15"/>
        <v>0</v>
      </c>
      <c r="AY232" s="224" t="s">
        <v>56</v>
      </c>
      <c r="AZ232" s="54"/>
      <c r="BA232" s="64"/>
      <c r="BB232" s="48"/>
      <c r="BC232" s="25">
        <f t="shared" si="16"/>
        <v>0</v>
      </c>
      <c r="BD232" s="40">
        <f t="shared" si="17"/>
        <v>0</v>
      </c>
      <c r="BE232" s="27" t="s">
        <v>57</v>
      </c>
      <c r="BF232" s="54"/>
      <c r="BG232" s="48"/>
      <c r="BH232" s="28">
        <f t="shared" si="18"/>
        <v>0</v>
      </c>
      <c r="BI232" s="29">
        <f t="shared" si="19"/>
        <v>0</v>
      </c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</row>
    <row r="233" spans="1:201" ht="12.75" customHeight="1" x14ac:dyDescent="0.2">
      <c r="A233" s="161"/>
      <c r="B233" s="11"/>
      <c r="C233" s="115"/>
      <c r="D233" s="6"/>
      <c r="E233" s="278"/>
      <c r="F233" s="278"/>
      <c r="G233" s="116"/>
      <c r="H233" s="6"/>
      <c r="I233" s="6"/>
      <c r="J233" s="6"/>
      <c r="K233" s="261"/>
      <c r="L233" s="164"/>
      <c r="M233" s="164"/>
      <c r="N233" s="6"/>
      <c r="O233" s="6"/>
      <c r="P233" s="6"/>
      <c r="Q233" s="6"/>
      <c r="R233" s="6"/>
      <c r="S233" s="161"/>
      <c r="T233" s="6"/>
      <c r="U233" s="6"/>
      <c r="V233" s="6"/>
      <c r="W233" s="261"/>
      <c r="X233" s="6"/>
      <c r="Y233" s="261"/>
      <c r="Z233" s="214"/>
      <c r="AA233" s="6"/>
      <c r="AB233" s="214"/>
      <c r="AC233" s="238"/>
      <c r="AD233" s="238"/>
      <c r="AE233" s="161"/>
      <c r="AF233" s="6"/>
      <c r="AG233" s="6"/>
      <c r="AH233" s="6"/>
      <c r="AI233" s="261"/>
      <c r="AJ233" s="6"/>
      <c r="AK233" s="261"/>
      <c r="AL233" s="214"/>
      <c r="AM233" s="6"/>
      <c r="AN233" s="214"/>
      <c r="AO233" s="238"/>
      <c r="AP233" s="238"/>
      <c r="AQ233" s="17"/>
      <c r="AR233" s="235"/>
      <c r="AS233" s="221" t="s">
        <v>55</v>
      </c>
      <c r="AT233" s="54"/>
      <c r="AU233" s="254"/>
      <c r="AV233" s="259"/>
      <c r="AW233" s="38">
        <f t="shared" si="14"/>
        <v>0</v>
      </c>
      <c r="AX233" s="39">
        <f t="shared" si="15"/>
        <v>0</v>
      </c>
      <c r="AY233" s="224" t="s">
        <v>56</v>
      </c>
      <c r="AZ233" s="54"/>
      <c r="BA233" s="64"/>
      <c r="BB233" s="48"/>
      <c r="BC233" s="25">
        <f t="shared" si="16"/>
        <v>0</v>
      </c>
      <c r="BD233" s="40">
        <f t="shared" si="17"/>
        <v>0</v>
      </c>
      <c r="BE233" s="27" t="s">
        <v>57</v>
      </c>
      <c r="BF233" s="54"/>
      <c r="BG233" s="48"/>
      <c r="BH233" s="28">
        <f t="shared" si="18"/>
        <v>0</v>
      </c>
      <c r="BI233" s="29">
        <f t="shared" si="19"/>
        <v>0</v>
      </c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</row>
    <row r="234" spans="1:201" ht="12.75" customHeight="1" x14ac:dyDescent="0.2">
      <c r="A234" s="161"/>
      <c r="B234" s="11"/>
      <c r="C234" s="115"/>
      <c r="D234" s="6"/>
      <c r="E234" s="278"/>
      <c r="F234" s="278"/>
      <c r="G234" s="116"/>
      <c r="H234" s="6"/>
      <c r="I234" s="6"/>
      <c r="J234" s="6"/>
      <c r="K234" s="261"/>
      <c r="L234" s="164"/>
      <c r="M234" s="164"/>
      <c r="N234" s="6"/>
      <c r="O234" s="6"/>
      <c r="P234" s="6"/>
      <c r="Q234" s="6"/>
      <c r="R234" s="6"/>
      <c r="S234" s="161"/>
      <c r="T234" s="6"/>
      <c r="U234" s="6"/>
      <c r="V234" s="6"/>
      <c r="W234" s="261"/>
      <c r="X234" s="6"/>
      <c r="Y234" s="261"/>
      <c r="Z234" s="214"/>
      <c r="AA234" s="6"/>
      <c r="AB234" s="214"/>
      <c r="AC234" s="238"/>
      <c r="AD234" s="238"/>
      <c r="AE234" s="161"/>
      <c r="AF234" s="6"/>
      <c r="AG234" s="6"/>
      <c r="AH234" s="6"/>
      <c r="AI234" s="261"/>
      <c r="AJ234" s="6"/>
      <c r="AK234" s="261"/>
      <c r="AL234" s="214"/>
      <c r="AM234" s="6"/>
      <c r="AN234" s="214"/>
      <c r="AO234" s="238"/>
      <c r="AP234" s="238"/>
      <c r="AQ234" s="17"/>
      <c r="AR234" s="235"/>
      <c r="AS234" s="221" t="s">
        <v>55</v>
      </c>
      <c r="AT234" s="54"/>
      <c r="AU234" s="254"/>
      <c r="AV234" s="259"/>
      <c r="AW234" s="38">
        <f t="shared" si="14"/>
        <v>0</v>
      </c>
      <c r="AX234" s="39">
        <f t="shared" si="15"/>
        <v>0</v>
      </c>
      <c r="AY234" s="224" t="s">
        <v>56</v>
      </c>
      <c r="AZ234" s="54"/>
      <c r="BA234" s="64"/>
      <c r="BB234" s="48"/>
      <c r="BC234" s="25">
        <f t="shared" si="16"/>
        <v>0</v>
      </c>
      <c r="BD234" s="40">
        <f t="shared" si="17"/>
        <v>0</v>
      </c>
      <c r="BE234" s="27" t="s">
        <v>57</v>
      </c>
      <c r="BF234" s="54"/>
      <c r="BG234" s="48"/>
      <c r="BH234" s="28">
        <f t="shared" si="18"/>
        <v>0</v>
      </c>
      <c r="BI234" s="29">
        <f t="shared" si="19"/>
        <v>0</v>
      </c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</row>
    <row r="235" spans="1:201" ht="12.75" customHeight="1" x14ac:dyDescent="0.2">
      <c r="A235" s="161"/>
      <c r="B235" s="11"/>
      <c r="C235" s="115"/>
      <c r="D235" s="6"/>
      <c r="E235" s="278"/>
      <c r="F235" s="278"/>
      <c r="G235" s="116"/>
      <c r="H235" s="6"/>
      <c r="I235" s="6"/>
      <c r="J235" s="6"/>
      <c r="K235" s="261"/>
      <c r="L235" s="164"/>
      <c r="M235" s="164"/>
      <c r="N235" s="6"/>
      <c r="O235" s="6"/>
      <c r="P235" s="6"/>
      <c r="Q235" s="6"/>
      <c r="R235" s="6"/>
      <c r="S235" s="161"/>
      <c r="T235" s="6"/>
      <c r="U235" s="6"/>
      <c r="V235" s="6"/>
      <c r="W235" s="261"/>
      <c r="X235" s="6"/>
      <c r="Y235" s="261"/>
      <c r="Z235" s="214"/>
      <c r="AA235" s="6"/>
      <c r="AB235" s="214"/>
      <c r="AC235" s="238"/>
      <c r="AD235" s="238"/>
      <c r="AE235" s="161"/>
      <c r="AF235" s="6"/>
      <c r="AG235" s="6"/>
      <c r="AH235" s="6"/>
      <c r="AI235" s="261"/>
      <c r="AJ235" s="6"/>
      <c r="AK235" s="261"/>
      <c r="AL235" s="214"/>
      <c r="AM235" s="6"/>
      <c r="AN235" s="214"/>
      <c r="AO235" s="238"/>
      <c r="AP235" s="238"/>
      <c r="AQ235" s="17"/>
      <c r="AR235" s="235"/>
      <c r="AS235" s="221" t="s">
        <v>55</v>
      </c>
      <c r="AT235" s="54"/>
      <c r="AU235" s="254"/>
      <c r="AV235" s="259"/>
      <c r="AW235" s="38">
        <f t="shared" si="14"/>
        <v>0</v>
      </c>
      <c r="AX235" s="39">
        <f t="shared" si="15"/>
        <v>0</v>
      </c>
      <c r="AY235" s="224" t="s">
        <v>56</v>
      </c>
      <c r="AZ235" s="54"/>
      <c r="BA235" s="64"/>
      <c r="BB235" s="48"/>
      <c r="BC235" s="25">
        <f t="shared" si="16"/>
        <v>0</v>
      </c>
      <c r="BD235" s="40">
        <f t="shared" si="17"/>
        <v>0</v>
      </c>
      <c r="BE235" s="27" t="s">
        <v>57</v>
      </c>
      <c r="BF235" s="54"/>
      <c r="BG235" s="48"/>
      <c r="BH235" s="28">
        <f t="shared" si="18"/>
        <v>0</v>
      </c>
      <c r="BI235" s="29">
        <f t="shared" si="19"/>
        <v>0</v>
      </c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</row>
    <row r="236" spans="1:201" ht="12.75" customHeight="1" x14ac:dyDescent="0.2">
      <c r="A236" s="161"/>
      <c r="B236" s="11"/>
      <c r="C236" s="115"/>
      <c r="D236" s="6"/>
      <c r="E236" s="278"/>
      <c r="F236" s="278"/>
      <c r="G236" s="116"/>
      <c r="H236" s="6"/>
      <c r="I236" s="6"/>
      <c r="J236" s="6"/>
      <c r="K236" s="261"/>
      <c r="L236" s="164"/>
      <c r="M236" s="164"/>
      <c r="N236" s="6"/>
      <c r="O236" s="6"/>
      <c r="P236" s="6"/>
      <c r="Q236" s="6"/>
      <c r="R236" s="6"/>
      <c r="S236" s="161"/>
      <c r="T236" s="6"/>
      <c r="U236" s="6"/>
      <c r="V236" s="6"/>
      <c r="W236" s="261"/>
      <c r="X236" s="6"/>
      <c r="Y236" s="261"/>
      <c r="Z236" s="214"/>
      <c r="AA236" s="6"/>
      <c r="AB236" s="214"/>
      <c r="AC236" s="238"/>
      <c r="AD236" s="238"/>
      <c r="AE236" s="161"/>
      <c r="AF236" s="6"/>
      <c r="AG236" s="6"/>
      <c r="AH236" s="6"/>
      <c r="AI236" s="261"/>
      <c r="AJ236" s="6"/>
      <c r="AK236" s="261"/>
      <c r="AL236" s="214"/>
      <c r="AM236" s="6"/>
      <c r="AN236" s="214"/>
      <c r="AO236" s="238"/>
      <c r="AP236" s="238"/>
      <c r="AQ236" s="17"/>
      <c r="AR236" s="235"/>
      <c r="AS236" s="221" t="s">
        <v>55</v>
      </c>
      <c r="AT236" s="54"/>
      <c r="AU236" s="254"/>
      <c r="AV236" s="259"/>
      <c r="AW236" s="38">
        <f t="shared" si="14"/>
        <v>0</v>
      </c>
      <c r="AX236" s="39">
        <f t="shared" si="15"/>
        <v>0</v>
      </c>
      <c r="AY236" s="224" t="s">
        <v>56</v>
      </c>
      <c r="AZ236" s="54"/>
      <c r="BA236" s="64"/>
      <c r="BB236" s="48"/>
      <c r="BC236" s="25">
        <f t="shared" si="16"/>
        <v>0</v>
      </c>
      <c r="BD236" s="40">
        <f t="shared" si="17"/>
        <v>0</v>
      </c>
      <c r="BE236" s="27" t="s">
        <v>57</v>
      </c>
      <c r="BF236" s="54"/>
      <c r="BG236" s="48"/>
      <c r="BH236" s="28">
        <f t="shared" si="18"/>
        <v>0</v>
      </c>
      <c r="BI236" s="29">
        <f t="shared" si="19"/>
        <v>0</v>
      </c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</row>
    <row r="237" spans="1:201" ht="12.75" customHeight="1" x14ac:dyDescent="0.2">
      <c r="A237" s="161"/>
      <c r="B237" s="11"/>
      <c r="C237" s="115"/>
      <c r="D237" s="6"/>
      <c r="E237" s="278"/>
      <c r="F237" s="278"/>
      <c r="G237" s="116"/>
      <c r="H237" s="6"/>
      <c r="I237" s="6"/>
      <c r="J237" s="6"/>
      <c r="K237" s="261"/>
      <c r="L237" s="164"/>
      <c r="M237" s="164"/>
      <c r="N237" s="6"/>
      <c r="O237" s="6"/>
      <c r="P237" s="6"/>
      <c r="Q237" s="6"/>
      <c r="R237" s="6"/>
      <c r="S237" s="161"/>
      <c r="T237" s="6"/>
      <c r="U237" s="6"/>
      <c r="V237" s="6"/>
      <c r="W237" s="261"/>
      <c r="X237" s="6"/>
      <c r="Y237" s="261"/>
      <c r="Z237" s="214"/>
      <c r="AA237" s="6"/>
      <c r="AB237" s="214"/>
      <c r="AC237" s="238"/>
      <c r="AD237" s="238"/>
      <c r="AE237" s="161"/>
      <c r="AF237" s="6"/>
      <c r="AG237" s="6"/>
      <c r="AH237" s="6"/>
      <c r="AI237" s="261"/>
      <c r="AJ237" s="6"/>
      <c r="AK237" s="261"/>
      <c r="AL237" s="214"/>
      <c r="AM237" s="6"/>
      <c r="AN237" s="214"/>
      <c r="AO237" s="238"/>
      <c r="AP237" s="238"/>
      <c r="AQ237" s="17"/>
      <c r="AR237" s="235"/>
      <c r="AS237" s="221" t="s">
        <v>55</v>
      </c>
      <c r="AT237" s="54"/>
      <c r="AU237" s="254"/>
      <c r="AV237" s="259"/>
      <c r="AW237" s="38">
        <f t="shared" si="14"/>
        <v>0</v>
      </c>
      <c r="AX237" s="39">
        <f t="shared" si="15"/>
        <v>0</v>
      </c>
      <c r="AY237" s="224" t="s">
        <v>56</v>
      </c>
      <c r="AZ237" s="54"/>
      <c r="BA237" s="64"/>
      <c r="BB237" s="48"/>
      <c r="BC237" s="25">
        <f t="shared" si="16"/>
        <v>0</v>
      </c>
      <c r="BD237" s="40">
        <f t="shared" si="17"/>
        <v>0</v>
      </c>
      <c r="BE237" s="27" t="s">
        <v>57</v>
      </c>
      <c r="BF237" s="54"/>
      <c r="BG237" s="48"/>
      <c r="BH237" s="28">
        <f t="shared" si="18"/>
        <v>0</v>
      </c>
      <c r="BI237" s="29">
        <f t="shared" si="19"/>
        <v>0</v>
      </c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</row>
    <row r="238" spans="1:201" ht="12.75" customHeight="1" x14ac:dyDescent="0.2">
      <c r="A238" s="161"/>
      <c r="B238" s="11"/>
      <c r="C238" s="115"/>
      <c r="D238" s="6"/>
      <c r="E238" s="278"/>
      <c r="F238" s="278"/>
      <c r="G238" s="116"/>
      <c r="H238" s="6"/>
      <c r="I238" s="6"/>
      <c r="J238" s="6"/>
      <c r="K238" s="261"/>
      <c r="L238" s="164"/>
      <c r="M238" s="164"/>
      <c r="N238" s="6"/>
      <c r="O238" s="6"/>
      <c r="P238" s="6"/>
      <c r="Q238" s="6"/>
      <c r="R238" s="6"/>
      <c r="S238" s="161"/>
      <c r="T238" s="6"/>
      <c r="U238" s="6"/>
      <c r="V238" s="6"/>
      <c r="W238" s="261"/>
      <c r="X238" s="6"/>
      <c r="Y238" s="261"/>
      <c r="Z238" s="214"/>
      <c r="AA238" s="6"/>
      <c r="AB238" s="214"/>
      <c r="AC238" s="238"/>
      <c r="AD238" s="238"/>
      <c r="AE238" s="161"/>
      <c r="AF238" s="6"/>
      <c r="AG238" s="6"/>
      <c r="AH238" s="6"/>
      <c r="AI238" s="261"/>
      <c r="AJ238" s="6"/>
      <c r="AK238" s="261"/>
      <c r="AL238" s="214"/>
      <c r="AM238" s="6"/>
      <c r="AN238" s="214"/>
      <c r="AO238" s="238"/>
      <c r="AP238" s="238"/>
      <c r="AQ238" s="17"/>
      <c r="AR238" s="235"/>
      <c r="AS238" s="221" t="s">
        <v>55</v>
      </c>
      <c r="AT238" s="54"/>
      <c r="AU238" s="254"/>
      <c r="AV238" s="259"/>
      <c r="AW238" s="38">
        <f t="shared" si="14"/>
        <v>0</v>
      </c>
      <c r="AX238" s="39">
        <f t="shared" si="15"/>
        <v>0</v>
      </c>
      <c r="AY238" s="224" t="s">
        <v>56</v>
      </c>
      <c r="AZ238" s="54"/>
      <c r="BA238" s="64"/>
      <c r="BB238" s="48"/>
      <c r="BC238" s="25">
        <f t="shared" si="16"/>
        <v>0</v>
      </c>
      <c r="BD238" s="40">
        <f t="shared" si="17"/>
        <v>0</v>
      </c>
      <c r="BE238" s="27" t="s">
        <v>57</v>
      </c>
      <c r="BF238" s="54"/>
      <c r="BG238" s="48"/>
      <c r="BH238" s="28">
        <f t="shared" si="18"/>
        <v>0</v>
      </c>
      <c r="BI238" s="29">
        <f t="shared" si="19"/>
        <v>0</v>
      </c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</row>
    <row r="239" spans="1:201" ht="12.75" customHeight="1" x14ac:dyDescent="0.2">
      <c r="A239" s="161"/>
      <c r="B239" s="11"/>
      <c r="C239" s="115"/>
      <c r="D239" s="6"/>
      <c r="E239" s="278"/>
      <c r="F239" s="278"/>
      <c r="G239" s="116"/>
      <c r="H239" s="6"/>
      <c r="I239" s="6"/>
      <c r="J239" s="6"/>
      <c r="K239" s="261"/>
      <c r="L239" s="164"/>
      <c r="M239" s="164"/>
      <c r="N239" s="6"/>
      <c r="O239" s="6"/>
      <c r="P239" s="6"/>
      <c r="Q239" s="6"/>
      <c r="R239" s="6"/>
      <c r="S239" s="161"/>
      <c r="T239" s="6"/>
      <c r="U239" s="6"/>
      <c r="V239" s="6"/>
      <c r="W239" s="261"/>
      <c r="X239" s="6"/>
      <c r="Y239" s="261"/>
      <c r="Z239" s="214"/>
      <c r="AA239" s="6"/>
      <c r="AB239" s="214"/>
      <c r="AC239" s="238"/>
      <c r="AD239" s="238"/>
      <c r="AE239" s="161"/>
      <c r="AF239" s="6"/>
      <c r="AG239" s="6"/>
      <c r="AH239" s="6"/>
      <c r="AI239" s="261"/>
      <c r="AJ239" s="6"/>
      <c r="AK239" s="261"/>
      <c r="AL239" s="214"/>
      <c r="AM239" s="6"/>
      <c r="AN239" s="214"/>
      <c r="AO239" s="238"/>
      <c r="AP239" s="238"/>
      <c r="AQ239" s="17"/>
      <c r="AR239" s="235"/>
      <c r="AS239" s="221" t="s">
        <v>55</v>
      </c>
      <c r="AT239" s="54"/>
      <c r="AU239" s="254"/>
      <c r="AV239" s="259"/>
      <c r="AW239" s="38">
        <f t="shared" si="14"/>
        <v>0</v>
      </c>
      <c r="AX239" s="39">
        <f t="shared" si="15"/>
        <v>0</v>
      </c>
      <c r="AY239" s="224" t="s">
        <v>56</v>
      </c>
      <c r="AZ239" s="54"/>
      <c r="BA239" s="64"/>
      <c r="BB239" s="48"/>
      <c r="BC239" s="25">
        <f t="shared" si="16"/>
        <v>0</v>
      </c>
      <c r="BD239" s="40">
        <f t="shared" si="17"/>
        <v>0</v>
      </c>
      <c r="BE239" s="27" t="s">
        <v>57</v>
      </c>
      <c r="BF239" s="54"/>
      <c r="BG239" s="48"/>
      <c r="BH239" s="28">
        <f t="shared" si="18"/>
        <v>0</v>
      </c>
      <c r="BI239" s="29">
        <f t="shared" si="19"/>
        <v>0</v>
      </c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</row>
    <row r="240" spans="1:201" ht="12.75" customHeight="1" x14ac:dyDescent="0.2">
      <c r="A240" s="161"/>
      <c r="B240" s="11"/>
      <c r="C240" s="115"/>
      <c r="D240" s="6"/>
      <c r="E240" s="278"/>
      <c r="F240" s="278"/>
      <c r="G240" s="116"/>
      <c r="H240" s="6"/>
      <c r="I240" s="6"/>
      <c r="J240" s="6"/>
      <c r="K240" s="261"/>
      <c r="L240" s="164"/>
      <c r="M240" s="164"/>
      <c r="N240" s="6"/>
      <c r="O240" s="6"/>
      <c r="P240" s="6"/>
      <c r="Q240" s="6"/>
      <c r="R240" s="6"/>
      <c r="S240" s="161"/>
      <c r="T240" s="6"/>
      <c r="U240" s="6"/>
      <c r="V240" s="6"/>
      <c r="W240" s="261"/>
      <c r="X240" s="6"/>
      <c r="Y240" s="261"/>
      <c r="Z240" s="214"/>
      <c r="AA240" s="6"/>
      <c r="AB240" s="214"/>
      <c r="AC240" s="238"/>
      <c r="AD240" s="238"/>
      <c r="AE240" s="161"/>
      <c r="AF240" s="6"/>
      <c r="AG240" s="6"/>
      <c r="AH240" s="6"/>
      <c r="AI240" s="261"/>
      <c r="AJ240" s="6"/>
      <c r="AK240" s="261"/>
      <c r="AL240" s="214"/>
      <c r="AM240" s="6"/>
      <c r="AN240" s="214"/>
      <c r="AO240" s="238"/>
      <c r="AP240" s="238"/>
      <c r="AQ240" s="17"/>
      <c r="AR240" s="235"/>
      <c r="AS240" s="221" t="s">
        <v>55</v>
      </c>
      <c r="AT240" s="54"/>
      <c r="AU240" s="254"/>
      <c r="AV240" s="259"/>
      <c r="AW240" s="38">
        <f t="shared" si="14"/>
        <v>0</v>
      </c>
      <c r="AX240" s="39">
        <f t="shared" si="15"/>
        <v>0</v>
      </c>
      <c r="AY240" s="224" t="s">
        <v>56</v>
      </c>
      <c r="AZ240" s="54"/>
      <c r="BA240" s="64"/>
      <c r="BB240" s="48"/>
      <c r="BC240" s="25">
        <f t="shared" si="16"/>
        <v>0</v>
      </c>
      <c r="BD240" s="40">
        <f t="shared" si="17"/>
        <v>0</v>
      </c>
      <c r="BE240" s="27" t="s">
        <v>57</v>
      </c>
      <c r="BF240" s="54"/>
      <c r="BG240" s="48"/>
      <c r="BH240" s="28">
        <f t="shared" si="18"/>
        <v>0</v>
      </c>
      <c r="BI240" s="29">
        <f t="shared" si="19"/>
        <v>0</v>
      </c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</row>
    <row r="241" spans="1:201" ht="12.75" customHeight="1" x14ac:dyDescent="0.2">
      <c r="A241" s="161"/>
      <c r="B241" s="11"/>
      <c r="C241" s="115"/>
      <c r="D241" s="6"/>
      <c r="E241" s="278"/>
      <c r="F241" s="278"/>
      <c r="G241" s="116"/>
      <c r="H241" s="6"/>
      <c r="I241" s="6"/>
      <c r="J241" s="6"/>
      <c r="K241" s="261"/>
      <c r="L241" s="164"/>
      <c r="M241" s="164"/>
      <c r="N241" s="6"/>
      <c r="O241" s="6"/>
      <c r="P241" s="6"/>
      <c r="Q241" s="6"/>
      <c r="R241" s="6"/>
      <c r="S241" s="161"/>
      <c r="T241" s="6"/>
      <c r="U241" s="6"/>
      <c r="V241" s="6"/>
      <c r="W241" s="261"/>
      <c r="X241" s="6"/>
      <c r="Y241" s="261"/>
      <c r="Z241" s="214"/>
      <c r="AA241" s="6"/>
      <c r="AB241" s="214"/>
      <c r="AC241" s="238"/>
      <c r="AD241" s="238"/>
      <c r="AE241" s="161"/>
      <c r="AF241" s="6"/>
      <c r="AG241" s="6"/>
      <c r="AH241" s="6"/>
      <c r="AI241" s="261"/>
      <c r="AJ241" s="6"/>
      <c r="AK241" s="261"/>
      <c r="AL241" s="214"/>
      <c r="AM241" s="6"/>
      <c r="AN241" s="214"/>
      <c r="AO241" s="238"/>
      <c r="AP241" s="238"/>
      <c r="AQ241" s="17"/>
      <c r="AR241" s="235"/>
      <c r="AS241" s="221" t="s">
        <v>55</v>
      </c>
      <c r="AT241" s="54"/>
      <c r="AU241" s="254"/>
      <c r="AV241" s="259"/>
      <c r="AW241" s="38">
        <f t="shared" si="14"/>
        <v>0</v>
      </c>
      <c r="AX241" s="39">
        <f t="shared" si="15"/>
        <v>0</v>
      </c>
      <c r="AY241" s="224" t="s">
        <v>56</v>
      </c>
      <c r="AZ241" s="54"/>
      <c r="BA241" s="64"/>
      <c r="BB241" s="48"/>
      <c r="BC241" s="25">
        <f t="shared" si="16"/>
        <v>0</v>
      </c>
      <c r="BD241" s="40">
        <f t="shared" si="17"/>
        <v>0</v>
      </c>
      <c r="BE241" s="27" t="s">
        <v>57</v>
      </c>
      <c r="BF241" s="54"/>
      <c r="BG241" s="48"/>
      <c r="BH241" s="28">
        <f t="shared" si="18"/>
        <v>0</v>
      </c>
      <c r="BI241" s="29">
        <f t="shared" si="19"/>
        <v>0</v>
      </c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</row>
    <row r="242" spans="1:201" ht="12.75" customHeight="1" x14ac:dyDescent="0.2">
      <c r="A242" s="161"/>
      <c r="B242" s="11"/>
      <c r="C242" s="115"/>
      <c r="D242" s="6"/>
      <c r="E242" s="278"/>
      <c r="F242" s="278"/>
      <c r="G242" s="116"/>
      <c r="H242" s="6"/>
      <c r="I242" s="6"/>
      <c r="J242" s="6"/>
      <c r="K242" s="261"/>
      <c r="L242" s="164"/>
      <c r="M242" s="164"/>
      <c r="N242" s="6"/>
      <c r="O242" s="6"/>
      <c r="P242" s="6"/>
      <c r="Q242" s="6"/>
      <c r="R242" s="6"/>
      <c r="S242" s="161"/>
      <c r="T242" s="6"/>
      <c r="U242" s="6"/>
      <c r="V242" s="6"/>
      <c r="W242" s="261"/>
      <c r="X242" s="6"/>
      <c r="Y242" s="261"/>
      <c r="Z242" s="214"/>
      <c r="AA242" s="6"/>
      <c r="AB242" s="214"/>
      <c r="AC242" s="238"/>
      <c r="AD242" s="238"/>
      <c r="AE242" s="161"/>
      <c r="AF242" s="6"/>
      <c r="AG242" s="6"/>
      <c r="AH242" s="6"/>
      <c r="AI242" s="261"/>
      <c r="AJ242" s="6"/>
      <c r="AK242" s="261"/>
      <c r="AL242" s="214"/>
      <c r="AM242" s="6"/>
      <c r="AN242" s="214"/>
      <c r="AO242" s="238"/>
      <c r="AP242" s="238"/>
      <c r="AQ242" s="17"/>
      <c r="AR242" s="235"/>
      <c r="AS242" s="221" t="s">
        <v>55</v>
      </c>
      <c r="AT242" s="54"/>
      <c r="AU242" s="254"/>
      <c r="AV242" s="259"/>
      <c r="AW242" s="38">
        <f t="shared" si="14"/>
        <v>0</v>
      </c>
      <c r="AX242" s="39">
        <f t="shared" si="15"/>
        <v>0</v>
      </c>
      <c r="AY242" s="224" t="s">
        <v>56</v>
      </c>
      <c r="AZ242" s="54"/>
      <c r="BA242" s="64"/>
      <c r="BB242" s="48"/>
      <c r="BC242" s="25">
        <f t="shared" si="16"/>
        <v>0</v>
      </c>
      <c r="BD242" s="40">
        <f t="shared" si="17"/>
        <v>0</v>
      </c>
      <c r="BE242" s="27" t="s">
        <v>57</v>
      </c>
      <c r="BF242" s="54"/>
      <c r="BG242" s="48"/>
      <c r="BH242" s="28">
        <f t="shared" si="18"/>
        <v>0</v>
      </c>
      <c r="BI242" s="29">
        <f t="shared" si="19"/>
        <v>0</v>
      </c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</row>
    <row r="243" spans="1:201" ht="12.75" customHeight="1" x14ac:dyDescent="0.2">
      <c r="A243" s="161"/>
      <c r="B243" s="11"/>
      <c r="C243" s="115"/>
      <c r="D243" s="6"/>
      <c r="E243" s="278"/>
      <c r="F243" s="278"/>
      <c r="G243" s="116"/>
      <c r="H243" s="6"/>
      <c r="I243" s="6"/>
      <c r="J243" s="6"/>
      <c r="K243" s="261"/>
      <c r="L243" s="164"/>
      <c r="M243" s="164"/>
      <c r="N243" s="6"/>
      <c r="O243" s="6"/>
      <c r="P243" s="6"/>
      <c r="Q243" s="6"/>
      <c r="R243" s="6"/>
      <c r="S243" s="161"/>
      <c r="T243" s="6"/>
      <c r="U243" s="6"/>
      <c r="V243" s="6"/>
      <c r="W243" s="261"/>
      <c r="X243" s="6"/>
      <c r="Y243" s="261"/>
      <c r="Z243" s="214"/>
      <c r="AA243" s="6"/>
      <c r="AB243" s="214"/>
      <c r="AC243" s="238"/>
      <c r="AD243" s="238"/>
      <c r="AE243" s="161"/>
      <c r="AF243" s="6"/>
      <c r="AG243" s="6"/>
      <c r="AH243" s="6"/>
      <c r="AI243" s="261"/>
      <c r="AJ243" s="6"/>
      <c r="AK243" s="261"/>
      <c r="AL243" s="214"/>
      <c r="AM243" s="6"/>
      <c r="AN243" s="214"/>
      <c r="AO243" s="238"/>
      <c r="AP243" s="238"/>
      <c r="AQ243" s="17"/>
      <c r="AR243" s="235"/>
      <c r="AS243" s="221" t="s">
        <v>55</v>
      </c>
      <c r="AT243" s="54"/>
      <c r="AU243" s="254"/>
      <c r="AV243" s="259"/>
      <c r="AW243" s="38">
        <f t="shared" si="14"/>
        <v>0</v>
      </c>
      <c r="AX243" s="39">
        <f t="shared" si="15"/>
        <v>0</v>
      </c>
      <c r="AY243" s="224" t="s">
        <v>56</v>
      </c>
      <c r="AZ243" s="54"/>
      <c r="BA243" s="64"/>
      <c r="BB243" s="48"/>
      <c r="BC243" s="25">
        <f t="shared" si="16"/>
        <v>0</v>
      </c>
      <c r="BD243" s="40">
        <f t="shared" si="17"/>
        <v>0</v>
      </c>
      <c r="BE243" s="27" t="s">
        <v>57</v>
      </c>
      <c r="BF243" s="54"/>
      <c r="BG243" s="48"/>
      <c r="BH243" s="28">
        <f t="shared" si="18"/>
        <v>0</v>
      </c>
      <c r="BI243" s="29">
        <f t="shared" si="19"/>
        <v>0</v>
      </c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</row>
    <row r="244" spans="1:201" ht="12.75" customHeight="1" x14ac:dyDescent="0.2">
      <c r="A244" s="161"/>
      <c r="B244" s="11"/>
      <c r="C244" s="115"/>
      <c r="D244" s="6"/>
      <c r="E244" s="278"/>
      <c r="F244" s="278"/>
      <c r="G244" s="116"/>
      <c r="H244" s="6"/>
      <c r="I244" s="6"/>
      <c r="J244" s="6"/>
      <c r="K244" s="261"/>
      <c r="L244" s="164"/>
      <c r="M244" s="164"/>
      <c r="N244" s="6"/>
      <c r="O244" s="6"/>
      <c r="P244" s="6"/>
      <c r="Q244" s="6"/>
      <c r="R244" s="6"/>
      <c r="S244" s="161"/>
      <c r="T244" s="6"/>
      <c r="U244" s="6"/>
      <c r="V244" s="6"/>
      <c r="W244" s="261"/>
      <c r="X244" s="6"/>
      <c r="Y244" s="261"/>
      <c r="Z244" s="214"/>
      <c r="AA244" s="6"/>
      <c r="AB244" s="214"/>
      <c r="AC244" s="238"/>
      <c r="AD244" s="238"/>
      <c r="AE244" s="161"/>
      <c r="AF244" s="6"/>
      <c r="AG244" s="6"/>
      <c r="AH244" s="6"/>
      <c r="AI244" s="261"/>
      <c r="AJ244" s="6"/>
      <c r="AK244" s="261"/>
      <c r="AL244" s="214"/>
      <c r="AM244" s="6"/>
      <c r="AN244" s="214"/>
      <c r="AO244" s="238"/>
      <c r="AP244" s="238"/>
      <c r="AQ244" s="17"/>
      <c r="AR244" s="235"/>
      <c r="AS244" s="221" t="s">
        <v>55</v>
      </c>
      <c r="AT244" s="54"/>
      <c r="AU244" s="254"/>
      <c r="AV244" s="259"/>
      <c r="AW244" s="38">
        <f t="shared" si="14"/>
        <v>0</v>
      </c>
      <c r="AX244" s="39">
        <f t="shared" si="15"/>
        <v>0</v>
      </c>
      <c r="AY244" s="224" t="s">
        <v>56</v>
      </c>
      <c r="AZ244" s="54"/>
      <c r="BA244" s="64"/>
      <c r="BB244" s="48"/>
      <c r="BC244" s="25">
        <f t="shared" si="16"/>
        <v>0</v>
      </c>
      <c r="BD244" s="40">
        <f t="shared" si="17"/>
        <v>0</v>
      </c>
      <c r="BE244" s="27" t="s">
        <v>57</v>
      </c>
      <c r="BF244" s="54"/>
      <c r="BG244" s="48"/>
      <c r="BH244" s="28">
        <f t="shared" si="18"/>
        <v>0</v>
      </c>
      <c r="BI244" s="29">
        <f t="shared" si="19"/>
        <v>0</v>
      </c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</row>
    <row r="245" spans="1:201" ht="12.75" customHeight="1" x14ac:dyDescent="0.2">
      <c r="A245" s="161"/>
      <c r="B245" s="11"/>
      <c r="C245" s="115"/>
      <c r="D245" s="6"/>
      <c r="E245" s="278"/>
      <c r="F245" s="278"/>
      <c r="G245" s="116"/>
      <c r="H245" s="6"/>
      <c r="I245" s="6"/>
      <c r="J245" s="6"/>
      <c r="K245" s="261"/>
      <c r="L245" s="164"/>
      <c r="M245" s="164"/>
      <c r="N245" s="6"/>
      <c r="O245" s="6"/>
      <c r="P245" s="6"/>
      <c r="Q245" s="6"/>
      <c r="R245" s="6"/>
      <c r="S245" s="161"/>
      <c r="T245" s="6"/>
      <c r="U245" s="6"/>
      <c r="V245" s="6"/>
      <c r="W245" s="261"/>
      <c r="X245" s="6"/>
      <c r="Y245" s="261"/>
      <c r="Z245" s="214"/>
      <c r="AA245" s="6"/>
      <c r="AB245" s="214"/>
      <c r="AC245" s="238"/>
      <c r="AD245" s="238"/>
      <c r="AE245" s="161"/>
      <c r="AF245" s="6"/>
      <c r="AG245" s="6"/>
      <c r="AH245" s="6"/>
      <c r="AI245" s="261"/>
      <c r="AJ245" s="6"/>
      <c r="AK245" s="261"/>
      <c r="AL245" s="214"/>
      <c r="AM245" s="6"/>
      <c r="AN245" s="214"/>
      <c r="AO245" s="238"/>
      <c r="AP245" s="238"/>
      <c r="AQ245" s="17"/>
      <c r="AR245" s="235"/>
      <c r="AS245" s="221" t="s">
        <v>55</v>
      </c>
      <c r="AT245" s="54"/>
      <c r="AU245" s="254"/>
      <c r="AV245" s="259"/>
      <c r="AW245" s="38">
        <f t="shared" si="14"/>
        <v>0</v>
      </c>
      <c r="AX245" s="39">
        <f t="shared" si="15"/>
        <v>0</v>
      </c>
      <c r="AY245" s="224" t="s">
        <v>56</v>
      </c>
      <c r="AZ245" s="54"/>
      <c r="BA245" s="64"/>
      <c r="BB245" s="48"/>
      <c r="BC245" s="25">
        <f t="shared" si="16"/>
        <v>0</v>
      </c>
      <c r="BD245" s="40">
        <f t="shared" si="17"/>
        <v>0</v>
      </c>
      <c r="BE245" s="27" t="s">
        <v>57</v>
      </c>
      <c r="BF245" s="54"/>
      <c r="BG245" s="48"/>
      <c r="BH245" s="28">
        <f t="shared" si="18"/>
        <v>0</v>
      </c>
      <c r="BI245" s="29">
        <f t="shared" si="19"/>
        <v>0</v>
      </c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</row>
    <row r="246" spans="1:201" ht="12.75" customHeight="1" x14ac:dyDescent="0.2">
      <c r="A246" s="161"/>
      <c r="B246" s="11"/>
      <c r="C246" s="115"/>
      <c r="D246" s="6"/>
      <c r="E246" s="278"/>
      <c r="F246" s="278"/>
      <c r="G246" s="116"/>
      <c r="H246" s="6"/>
      <c r="I246" s="6"/>
      <c r="J246" s="6"/>
      <c r="K246" s="261"/>
      <c r="L246" s="164"/>
      <c r="M246" s="164"/>
      <c r="N246" s="6"/>
      <c r="O246" s="6"/>
      <c r="P246" s="6"/>
      <c r="Q246" s="6"/>
      <c r="R246" s="6"/>
      <c r="S246" s="161"/>
      <c r="T246" s="6"/>
      <c r="U246" s="6"/>
      <c r="V246" s="6"/>
      <c r="W246" s="261"/>
      <c r="X246" s="6"/>
      <c r="Y246" s="261"/>
      <c r="Z246" s="214"/>
      <c r="AA246" s="6"/>
      <c r="AB246" s="214"/>
      <c r="AC246" s="238"/>
      <c r="AD246" s="238"/>
      <c r="AE246" s="161"/>
      <c r="AF246" s="6"/>
      <c r="AG246" s="6"/>
      <c r="AH246" s="6"/>
      <c r="AI246" s="261"/>
      <c r="AJ246" s="6"/>
      <c r="AK246" s="261"/>
      <c r="AL246" s="214"/>
      <c r="AM246" s="6"/>
      <c r="AN246" s="214"/>
      <c r="AO246" s="238"/>
      <c r="AP246" s="238"/>
      <c r="AQ246" s="17"/>
      <c r="AR246" s="235"/>
      <c r="AS246" s="221" t="s">
        <v>55</v>
      </c>
      <c r="AT246" s="54"/>
      <c r="AU246" s="254"/>
      <c r="AV246" s="259"/>
      <c r="AW246" s="38">
        <f t="shared" si="14"/>
        <v>0</v>
      </c>
      <c r="AX246" s="39">
        <f t="shared" si="15"/>
        <v>0</v>
      </c>
      <c r="AY246" s="224" t="s">
        <v>56</v>
      </c>
      <c r="AZ246" s="54"/>
      <c r="BA246" s="64"/>
      <c r="BB246" s="48"/>
      <c r="BC246" s="25">
        <f t="shared" si="16"/>
        <v>0</v>
      </c>
      <c r="BD246" s="40">
        <f t="shared" si="17"/>
        <v>0</v>
      </c>
      <c r="BE246" s="27" t="s">
        <v>57</v>
      </c>
      <c r="BF246" s="54"/>
      <c r="BG246" s="48"/>
      <c r="BH246" s="28">
        <f t="shared" si="18"/>
        <v>0</v>
      </c>
      <c r="BI246" s="29">
        <f t="shared" si="19"/>
        <v>0</v>
      </c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</row>
    <row r="247" spans="1:201" ht="12.75" customHeight="1" x14ac:dyDescent="0.2">
      <c r="A247" s="161"/>
      <c r="B247" s="11"/>
      <c r="C247" s="115"/>
      <c r="D247" s="6"/>
      <c r="E247" s="278"/>
      <c r="F247" s="278"/>
      <c r="G247" s="116"/>
      <c r="H247" s="6"/>
      <c r="I247" s="6"/>
      <c r="J247" s="6"/>
      <c r="K247" s="261"/>
      <c r="L247" s="164"/>
      <c r="M247" s="164"/>
      <c r="N247" s="6"/>
      <c r="O247" s="6"/>
      <c r="P247" s="6"/>
      <c r="Q247" s="6"/>
      <c r="R247" s="6"/>
      <c r="S247" s="161"/>
      <c r="T247" s="6"/>
      <c r="U247" s="6"/>
      <c r="V247" s="6"/>
      <c r="W247" s="261"/>
      <c r="X247" s="6"/>
      <c r="Y247" s="261"/>
      <c r="Z247" s="214"/>
      <c r="AA247" s="6"/>
      <c r="AB247" s="214"/>
      <c r="AC247" s="238"/>
      <c r="AD247" s="238"/>
      <c r="AE247" s="161"/>
      <c r="AF247" s="6"/>
      <c r="AG247" s="6"/>
      <c r="AH247" s="6"/>
      <c r="AI247" s="261"/>
      <c r="AJ247" s="6"/>
      <c r="AK247" s="261"/>
      <c r="AL247" s="214"/>
      <c r="AM247" s="6"/>
      <c r="AN247" s="214"/>
      <c r="AO247" s="238"/>
      <c r="AP247" s="238"/>
      <c r="AQ247" s="17"/>
      <c r="AR247" s="235"/>
      <c r="AS247" s="221" t="s">
        <v>55</v>
      </c>
      <c r="AT247" s="54"/>
      <c r="AU247" s="254"/>
      <c r="AV247" s="259"/>
      <c r="AW247" s="38">
        <f t="shared" si="14"/>
        <v>0</v>
      </c>
      <c r="AX247" s="39">
        <f t="shared" si="15"/>
        <v>0</v>
      </c>
      <c r="AY247" s="224" t="s">
        <v>56</v>
      </c>
      <c r="AZ247" s="54"/>
      <c r="BA247" s="64"/>
      <c r="BB247" s="48"/>
      <c r="BC247" s="25">
        <f t="shared" si="16"/>
        <v>0</v>
      </c>
      <c r="BD247" s="40">
        <f t="shared" si="17"/>
        <v>0</v>
      </c>
      <c r="BE247" s="27" t="s">
        <v>57</v>
      </c>
      <c r="BF247" s="54"/>
      <c r="BG247" s="48"/>
      <c r="BH247" s="28">
        <f t="shared" si="18"/>
        <v>0</v>
      </c>
      <c r="BI247" s="29">
        <f t="shared" si="19"/>
        <v>0</v>
      </c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</row>
    <row r="248" spans="1:201" ht="12.75" customHeight="1" x14ac:dyDescent="0.2">
      <c r="A248" s="161"/>
      <c r="B248" s="11"/>
      <c r="C248" s="115"/>
      <c r="D248" s="6"/>
      <c r="E248" s="278"/>
      <c r="F248" s="278"/>
      <c r="G248" s="116"/>
      <c r="H248" s="6"/>
      <c r="I248" s="6"/>
      <c r="J248" s="6"/>
      <c r="K248" s="261"/>
      <c r="L248" s="164"/>
      <c r="M248" s="164"/>
      <c r="N248" s="6"/>
      <c r="O248" s="6"/>
      <c r="P248" s="6"/>
      <c r="Q248" s="6"/>
      <c r="R248" s="6"/>
      <c r="S248" s="161"/>
      <c r="T248" s="6"/>
      <c r="U248" s="6"/>
      <c r="V248" s="6"/>
      <c r="W248" s="261"/>
      <c r="X248" s="6"/>
      <c r="Y248" s="261"/>
      <c r="Z248" s="214"/>
      <c r="AA248" s="6"/>
      <c r="AB248" s="214"/>
      <c r="AC248" s="238"/>
      <c r="AD248" s="238"/>
      <c r="AE248" s="161"/>
      <c r="AF248" s="6"/>
      <c r="AG248" s="6"/>
      <c r="AH248" s="6"/>
      <c r="AI248" s="261"/>
      <c r="AJ248" s="6"/>
      <c r="AK248" s="261"/>
      <c r="AL248" s="214"/>
      <c r="AM248" s="6"/>
      <c r="AN248" s="214"/>
      <c r="AO248" s="238"/>
      <c r="AP248" s="238"/>
      <c r="AQ248" s="17"/>
      <c r="AR248" s="235"/>
      <c r="AS248" s="221" t="s">
        <v>55</v>
      </c>
      <c r="AT248" s="54"/>
      <c r="AU248" s="254"/>
      <c r="AV248" s="259"/>
      <c r="AW248" s="38">
        <f t="shared" si="14"/>
        <v>0</v>
      </c>
      <c r="AX248" s="39">
        <f t="shared" si="15"/>
        <v>0</v>
      </c>
      <c r="AY248" s="224" t="s">
        <v>56</v>
      </c>
      <c r="AZ248" s="54"/>
      <c r="BA248" s="64"/>
      <c r="BB248" s="48"/>
      <c r="BC248" s="25">
        <f t="shared" si="16"/>
        <v>0</v>
      </c>
      <c r="BD248" s="40">
        <f t="shared" si="17"/>
        <v>0</v>
      </c>
      <c r="BE248" s="27" t="s">
        <v>57</v>
      </c>
      <c r="BF248" s="54"/>
      <c r="BG248" s="48"/>
      <c r="BH248" s="28">
        <f t="shared" si="18"/>
        <v>0</v>
      </c>
      <c r="BI248" s="29">
        <f t="shared" si="19"/>
        <v>0</v>
      </c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</row>
    <row r="249" spans="1:201" ht="12.75" customHeight="1" x14ac:dyDescent="0.2">
      <c r="A249" s="161"/>
      <c r="B249" s="11"/>
      <c r="C249" s="115"/>
      <c r="D249" s="6"/>
      <c r="E249" s="278"/>
      <c r="F249" s="278"/>
      <c r="G249" s="116"/>
      <c r="H249" s="6"/>
      <c r="I249" s="6"/>
      <c r="J249" s="6"/>
      <c r="K249" s="261"/>
      <c r="L249" s="164"/>
      <c r="M249" s="164"/>
      <c r="N249" s="6"/>
      <c r="O249" s="6"/>
      <c r="P249" s="6"/>
      <c r="Q249" s="6"/>
      <c r="R249" s="6"/>
      <c r="S249" s="161"/>
      <c r="T249" s="6"/>
      <c r="U249" s="6"/>
      <c r="V249" s="6"/>
      <c r="W249" s="261"/>
      <c r="X249" s="6"/>
      <c r="Y249" s="261"/>
      <c r="Z249" s="214"/>
      <c r="AA249" s="6"/>
      <c r="AB249" s="214"/>
      <c r="AC249" s="238"/>
      <c r="AD249" s="238"/>
      <c r="AE249" s="161"/>
      <c r="AF249" s="6"/>
      <c r="AG249" s="6"/>
      <c r="AH249" s="6"/>
      <c r="AI249" s="261"/>
      <c r="AJ249" s="6"/>
      <c r="AK249" s="261"/>
      <c r="AL249" s="214"/>
      <c r="AM249" s="6"/>
      <c r="AN249" s="214"/>
      <c r="AO249" s="238"/>
      <c r="AP249" s="238"/>
      <c r="AQ249" s="17"/>
      <c r="AR249" s="235"/>
      <c r="AS249" s="221" t="s">
        <v>55</v>
      </c>
      <c r="AT249" s="54"/>
      <c r="AU249" s="254"/>
      <c r="AV249" s="259"/>
      <c r="AW249" s="38">
        <f t="shared" si="14"/>
        <v>0</v>
      </c>
      <c r="AX249" s="39">
        <f t="shared" si="15"/>
        <v>0</v>
      </c>
      <c r="AY249" s="224" t="s">
        <v>56</v>
      </c>
      <c r="AZ249" s="54"/>
      <c r="BA249" s="64"/>
      <c r="BB249" s="48"/>
      <c r="BC249" s="25">
        <f t="shared" si="16"/>
        <v>0</v>
      </c>
      <c r="BD249" s="40">
        <f t="shared" si="17"/>
        <v>0</v>
      </c>
      <c r="BE249" s="27" t="s">
        <v>57</v>
      </c>
      <c r="BF249" s="54"/>
      <c r="BG249" s="48"/>
      <c r="BH249" s="28">
        <f t="shared" si="18"/>
        <v>0</v>
      </c>
      <c r="BI249" s="29">
        <f t="shared" si="19"/>
        <v>0</v>
      </c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</row>
    <row r="250" spans="1:201" ht="12.75" customHeight="1" x14ac:dyDescent="0.2">
      <c r="A250" s="161"/>
      <c r="B250" s="11"/>
      <c r="C250" s="115"/>
      <c r="D250" s="6"/>
      <c r="E250" s="278"/>
      <c r="F250" s="278"/>
      <c r="G250" s="116"/>
      <c r="H250" s="6"/>
      <c r="I250" s="6"/>
      <c r="J250" s="6"/>
      <c r="K250" s="261"/>
      <c r="L250" s="164"/>
      <c r="M250" s="164"/>
      <c r="N250" s="6"/>
      <c r="O250" s="6"/>
      <c r="P250" s="6"/>
      <c r="Q250" s="6"/>
      <c r="R250" s="6"/>
      <c r="S250" s="161"/>
      <c r="T250" s="6"/>
      <c r="U250" s="6"/>
      <c r="V250" s="6"/>
      <c r="W250" s="261"/>
      <c r="X250" s="6"/>
      <c r="Y250" s="261"/>
      <c r="Z250" s="214"/>
      <c r="AA250" s="6"/>
      <c r="AB250" s="214"/>
      <c r="AC250" s="238"/>
      <c r="AD250" s="238"/>
      <c r="AE250" s="161"/>
      <c r="AF250" s="6"/>
      <c r="AG250" s="6"/>
      <c r="AH250" s="6"/>
      <c r="AI250" s="261"/>
      <c r="AJ250" s="6"/>
      <c r="AK250" s="261"/>
      <c r="AL250" s="214"/>
      <c r="AM250" s="6"/>
      <c r="AN250" s="214"/>
      <c r="AO250" s="238"/>
      <c r="AP250" s="238"/>
      <c r="AQ250" s="17"/>
      <c r="AR250" s="235"/>
      <c r="AS250" s="221" t="s">
        <v>55</v>
      </c>
      <c r="AT250" s="54"/>
      <c r="AU250" s="254"/>
      <c r="AV250" s="259"/>
      <c r="AW250" s="38">
        <f t="shared" si="14"/>
        <v>0</v>
      </c>
      <c r="AX250" s="39">
        <f t="shared" si="15"/>
        <v>0</v>
      </c>
      <c r="AY250" s="224" t="s">
        <v>56</v>
      </c>
      <c r="AZ250" s="54"/>
      <c r="BA250" s="64"/>
      <c r="BB250" s="48"/>
      <c r="BC250" s="25">
        <f t="shared" si="16"/>
        <v>0</v>
      </c>
      <c r="BD250" s="40">
        <f t="shared" si="17"/>
        <v>0</v>
      </c>
      <c r="BE250" s="27" t="s">
        <v>57</v>
      </c>
      <c r="BF250" s="54"/>
      <c r="BG250" s="48"/>
      <c r="BH250" s="28">
        <f t="shared" si="18"/>
        <v>0</v>
      </c>
      <c r="BI250" s="29">
        <f t="shared" si="19"/>
        <v>0</v>
      </c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</row>
    <row r="251" spans="1:201" ht="12.75" customHeight="1" x14ac:dyDescent="0.2">
      <c r="A251" s="161"/>
      <c r="B251" s="11"/>
      <c r="C251" s="115"/>
      <c r="D251" s="6"/>
      <c r="E251" s="278"/>
      <c r="F251" s="278"/>
      <c r="G251" s="116"/>
      <c r="H251" s="6"/>
      <c r="I251" s="6"/>
      <c r="J251" s="6"/>
      <c r="K251" s="261"/>
      <c r="L251" s="164"/>
      <c r="M251" s="164"/>
      <c r="N251" s="6"/>
      <c r="O251" s="6"/>
      <c r="P251" s="6"/>
      <c r="Q251" s="6"/>
      <c r="R251" s="6"/>
      <c r="S251" s="161"/>
      <c r="T251" s="6"/>
      <c r="U251" s="6"/>
      <c r="V251" s="6"/>
      <c r="W251" s="261"/>
      <c r="X251" s="6"/>
      <c r="Y251" s="261"/>
      <c r="Z251" s="214"/>
      <c r="AA251" s="6"/>
      <c r="AB251" s="214"/>
      <c r="AC251" s="238"/>
      <c r="AD251" s="238"/>
      <c r="AE251" s="161"/>
      <c r="AF251" s="6"/>
      <c r="AG251" s="6"/>
      <c r="AH251" s="6"/>
      <c r="AI251" s="261"/>
      <c r="AJ251" s="6"/>
      <c r="AK251" s="261"/>
      <c r="AL251" s="214"/>
      <c r="AM251" s="6"/>
      <c r="AN251" s="214"/>
      <c r="AO251" s="238"/>
      <c r="AP251" s="238"/>
      <c r="AQ251" s="17"/>
      <c r="AR251" s="235"/>
      <c r="AS251" s="221" t="s">
        <v>55</v>
      </c>
      <c r="AT251" s="54"/>
      <c r="AU251" s="254"/>
      <c r="AV251" s="259"/>
      <c r="AW251" s="38">
        <f t="shared" si="14"/>
        <v>0</v>
      </c>
      <c r="AX251" s="39">
        <f t="shared" si="15"/>
        <v>0</v>
      </c>
      <c r="AY251" s="224" t="s">
        <v>56</v>
      </c>
      <c r="AZ251" s="54"/>
      <c r="BA251" s="64"/>
      <c r="BB251" s="48"/>
      <c r="BC251" s="25">
        <f t="shared" si="16"/>
        <v>0</v>
      </c>
      <c r="BD251" s="40">
        <f t="shared" si="17"/>
        <v>0</v>
      </c>
      <c r="BE251" s="27" t="s">
        <v>57</v>
      </c>
      <c r="BF251" s="54"/>
      <c r="BG251" s="48"/>
      <c r="BH251" s="28">
        <f t="shared" si="18"/>
        <v>0</v>
      </c>
      <c r="BI251" s="29">
        <f t="shared" si="19"/>
        <v>0</v>
      </c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</row>
    <row r="252" spans="1:201" ht="12.75" customHeight="1" x14ac:dyDescent="0.2">
      <c r="A252" s="161"/>
      <c r="B252" s="11"/>
      <c r="C252" s="115"/>
      <c r="D252" s="6"/>
      <c r="E252" s="278"/>
      <c r="F252" s="278"/>
      <c r="G252" s="116"/>
      <c r="H252" s="6"/>
      <c r="I252" s="6"/>
      <c r="J252" s="6"/>
      <c r="K252" s="261"/>
      <c r="L252" s="164"/>
      <c r="M252" s="164"/>
      <c r="N252" s="6"/>
      <c r="O252" s="6"/>
      <c r="P252" s="6"/>
      <c r="Q252" s="6"/>
      <c r="R252" s="6"/>
      <c r="S252" s="161"/>
      <c r="T252" s="6"/>
      <c r="U252" s="6"/>
      <c r="V252" s="6"/>
      <c r="W252" s="261"/>
      <c r="X252" s="6"/>
      <c r="Y252" s="261"/>
      <c r="Z252" s="214"/>
      <c r="AA252" s="6"/>
      <c r="AB252" s="214"/>
      <c r="AC252" s="238"/>
      <c r="AD252" s="238"/>
      <c r="AE252" s="161"/>
      <c r="AF252" s="6"/>
      <c r="AG252" s="6"/>
      <c r="AH252" s="6"/>
      <c r="AI252" s="261"/>
      <c r="AJ252" s="6"/>
      <c r="AK252" s="261"/>
      <c r="AL252" s="214"/>
      <c r="AM252" s="6"/>
      <c r="AN252" s="214"/>
      <c r="AO252" s="238"/>
      <c r="AP252" s="238"/>
      <c r="AQ252" s="17"/>
      <c r="AR252" s="235"/>
      <c r="AS252" s="221" t="s">
        <v>55</v>
      </c>
      <c r="AT252" s="54"/>
      <c r="AU252" s="254"/>
      <c r="AV252" s="259"/>
      <c r="AW252" s="38">
        <f t="shared" si="14"/>
        <v>0</v>
      </c>
      <c r="AX252" s="39">
        <f t="shared" si="15"/>
        <v>0</v>
      </c>
      <c r="AY252" s="224" t="s">
        <v>56</v>
      </c>
      <c r="AZ252" s="54"/>
      <c r="BA252" s="64"/>
      <c r="BB252" s="48"/>
      <c r="BC252" s="25">
        <f t="shared" si="16"/>
        <v>0</v>
      </c>
      <c r="BD252" s="40">
        <f t="shared" si="17"/>
        <v>0</v>
      </c>
      <c r="BE252" s="27" t="s">
        <v>57</v>
      </c>
      <c r="BF252" s="54"/>
      <c r="BG252" s="48"/>
      <c r="BH252" s="28">
        <f t="shared" si="18"/>
        <v>0</v>
      </c>
      <c r="BI252" s="29">
        <f t="shared" si="19"/>
        <v>0</v>
      </c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</row>
    <row r="253" spans="1:201" ht="12.75" customHeight="1" x14ac:dyDescent="0.2">
      <c r="A253" s="161"/>
      <c r="B253" s="11"/>
      <c r="C253" s="115"/>
      <c r="D253" s="6"/>
      <c r="E253" s="278"/>
      <c r="F253" s="278"/>
      <c r="G253" s="116"/>
      <c r="H253" s="6"/>
      <c r="I253" s="6"/>
      <c r="J253" s="6"/>
      <c r="K253" s="261"/>
      <c r="L253" s="164"/>
      <c r="M253" s="164"/>
      <c r="N253" s="6"/>
      <c r="O253" s="6"/>
      <c r="P253" s="6"/>
      <c r="Q253" s="6"/>
      <c r="R253" s="6"/>
      <c r="S253" s="161"/>
      <c r="T253" s="6"/>
      <c r="U253" s="6"/>
      <c r="V253" s="6"/>
      <c r="W253" s="261"/>
      <c r="X253" s="6"/>
      <c r="Y253" s="261"/>
      <c r="Z253" s="214"/>
      <c r="AA253" s="6"/>
      <c r="AB253" s="214"/>
      <c r="AC253" s="238"/>
      <c r="AD253" s="238"/>
      <c r="AE253" s="161"/>
      <c r="AF253" s="6"/>
      <c r="AG253" s="6"/>
      <c r="AH253" s="6"/>
      <c r="AI253" s="261"/>
      <c r="AJ253" s="6"/>
      <c r="AK253" s="261"/>
      <c r="AL253" s="214"/>
      <c r="AM253" s="6"/>
      <c r="AN253" s="214"/>
      <c r="AO253" s="238"/>
      <c r="AP253" s="238"/>
      <c r="AQ253" s="17"/>
      <c r="AR253" s="235"/>
      <c r="AS253" s="221" t="s">
        <v>55</v>
      </c>
      <c r="AT253" s="54"/>
      <c r="AU253" s="254"/>
      <c r="AV253" s="259"/>
      <c r="AW253" s="38">
        <f t="shared" si="14"/>
        <v>0</v>
      </c>
      <c r="AX253" s="39">
        <f t="shared" si="15"/>
        <v>0</v>
      </c>
      <c r="AY253" s="224" t="s">
        <v>56</v>
      </c>
      <c r="AZ253" s="54"/>
      <c r="BA253" s="64"/>
      <c r="BB253" s="48"/>
      <c r="BC253" s="25">
        <f t="shared" si="16"/>
        <v>0</v>
      </c>
      <c r="BD253" s="40">
        <f t="shared" si="17"/>
        <v>0</v>
      </c>
      <c r="BE253" s="27" t="s">
        <v>57</v>
      </c>
      <c r="BF253" s="54"/>
      <c r="BG253" s="48"/>
      <c r="BH253" s="28">
        <f t="shared" si="18"/>
        <v>0</v>
      </c>
      <c r="BI253" s="29">
        <f t="shared" si="19"/>
        <v>0</v>
      </c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</row>
    <row r="254" spans="1:201" ht="12.75" customHeight="1" x14ac:dyDescent="0.2">
      <c r="A254" s="161"/>
      <c r="B254" s="11"/>
      <c r="C254" s="115"/>
      <c r="D254" s="6"/>
      <c r="E254" s="278"/>
      <c r="F254" s="278"/>
      <c r="G254" s="116"/>
      <c r="H254" s="6"/>
      <c r="I254" s="6"/>
      <c r="J254" s="6"/>
      <c r="K254" s="261"/>
      <c r="L254" s="164"/>
      <c r="M254" s="164"/>
      <c r="N254" s="6"/>
      <c r="O254" s="6"/>
      <c r="P254" s="6"/>
      <c r="Q254" s="6"/>
      <c r="R254" s="6"/>
      <c r="S254" s="161"/>
      <c r="T254" s="6"/>
      <c r="U254" s="6"/>
      <c r="V254" s="6"/>
      <c r="W254" s="261"/>
      <c r="X254" s="6"/>
      <c r="Y254" s="261"/>
      <c r="Z254" s="214"/>
      <c r="AA254" s="6"/>
      <c r="AB254" s="214"/>
      <c r="AC254" s="238"/>
      <c r="AD254" s="238"/>
      <c r="AE254" s="161"/>
      <c r="AF254" s="6"/>
      <c r="AG254" s="6"/>
      <c r="AH254" s="6"/>
      <c r="AI254" s="261"/>
      <c r="AJ254" s="6"/>
      <c r="AK254" s="261"/>
      <c r="AL254" s="214"/>
      <c r="AM254" s="6"/>
      <c r="AN254" s="214"/>
      <c r="AO254" s="238"/>
      <c r="AP254" s="238"/>
      <c r="AQ254" s="17"/>
      <c r="AR254" s="235"/>
      <c r="AS254" s="221" t="s">
        <v>55</v>
      </c>
      <c r="AT254" s="54"/>
      <c r="AU254" s="254"/>
      <c r="AV254" s="259"/>
      <c r="AW254" s="38">
        <f t="shared" si="14"/>
        <v>0</v>
      </c>
      <c r="AX254" s="39">
        <f t="shared" si="15"/>
        <v>0</v>
      </c>
      <c r="AY254" s="224" t="s">
        <v>56</v>
      </c>
      <c r="AZ254" s="54"/>
      <c r="BA254" s="64"/>
      <c r="BB254" s="48"/>
      <c r="BC254" s="25">
        <f t="shared" si="16"/>
        <v>0</v>
      </c>
      <c r="BD254" s="40">
        <f t="shared" si="17"/>
        <v>0</v>
      </c>
      <c r="BE254" s="27" t="s">
        <v>57</v>
      </c>
      <c r="BF254" s="54"/>
      <c r="BG254" s="48"/>
      <c r="BH254" s="28">
        <f t="shared" si="18"/>
        <v>0</v>
      </c>
      <c r="BI254" s="29">
        <f t="shared" si="19"/>
        <v>0</v>
      </c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</row>
    <row r="255" spans="1:201" ht="12.75" customHeight="1" x14ac:dyDescent="0.2">
      <c r="A255" s="161"/>
      <c r="B255" s="11"/>
      <c r="C255" s="115"/>
      <c r="D255" s="6"/>
      <c r="E255" s="278"/>
      <c r="F255" s="278"/>
      <c r="G255" s="116"/>
      <c r="H255" s="6"/>
      <c r="I255" s="6"/>
      <c r="J255" s="6"/>
      <c r="K255" s="261"/>
      <c r="L255" s="164"/>
      <c r="M255" s="164"/>
      <c r="N255" s="6"/>
      <c r="O255" s="6"/>
      <c r="P255" s="6"/>
      <c r="Q255" s="6"/>
      <c r="R255" s="6"/>
      <c r="S255" s="161"/>
      <c r="T255" s="6"/>
      <c r="U255" s="6"/>
      <c r="V255" s="6"/>
      <c r="W255" s="261"/>
      <c r="X255" s="6"/>
      <c r="Y255" s="261"/>
      <c r="Z255" s="214"/>
      <c r="AA255" s="6"/>
      <c r="AB255" s="214"/>
      <c r="AC255" s="238"/>
      <c r="AD255" s="238"/>
      <c r="AE255" s="161"/>
      <c r="AF255" s="6"/>
      <c r="AG255" s="6"/>
      <c r="AH255" s="6"/>
      <c r="AI255" s="261"/>
      <c r="AJ255" s="6"/>
      <c r="AK255" s="261"/>
      <c r="AL255" s="214"/>
      <c r="AM255" s="6"/>
      <c r="AN255" s="214"/>
      <c r="AO255" s="238"/>
      <c r="AP255" s="238"/>
      <c r="AQ255" s="17"/>
      <c r="AR255" s="235"/>
      <c r="AS255" s="221" t="s">
        <v>55</v>
      </c>
      <c r="AT255" s="54"/>
      <c r="AU255" s="254"/>
      <c r="AV255" s="259"/>
      <c r="AW255" s="38">
        <f t="shared" si="14"/>
        <v>0</v>
      </c>
      <c r="AX255" s="39">
        <f t="shared" si="15"/>
        <v>0</v>
      </c>
      <c r="AY255" s="224" t="s">
        <v>56</v>
      </c>
      <c r="AZ255" s="54"/>
      <c r="BA255" s="64"/>
      <c r="BB255" s="48"/>
      <c r="BC255" s="25">
        <f t="shared" si="16"/>
        <v>0</v>
      </c>
      <c r="BD255" s="40">
        <f t="shared" si="17"/>
        <v>0</v>
      </c>
      <c r="BE255" s="27" t="s">
        <v>57</v>
      </c>
      <c r="BF255" s="54"/>
      <c r="BG255" s="48"/>
      <c r="BH255" s="28">
        <f t="shared" si="18"/>
        <v>0</v>
      </c>
      <c r="BI255" s="29">
        <f t="shared" si="19"/>
        <v>0</v>
      </c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</row>
    <row r="256" spans="1:201" ht="12.75" customHeight="1" x14ac:dyDescent="0.2">
      <c r="A256" s="161"/>
      <c r="B256" s="11"/>
      <c r="C256" s="115"/>
      <c r="D256" s="6"/>
      <c r="E256" s="278"/>
      <c r="F256" s="278"/>
      <c r="G256" s="116"/>
      <c r="H256" s="6"/>
      <c r="I256" s="6"/>
      <c r="J256" s="6"/>
      <c r="K256" s="261"/>
      <c r="L256" s="164"/>
      <c r="M256" s="164"/>
      <c r="N256" s="6"/>
      <c r="O256" s="6"/>
      <c r="P256" s="6"/>
      <c r="Q256" s="6"/>
      <c r="R256" s="6"/>
      <c r="S256" s="161"/>
      <c r="T256" s="6"/>
      <c r="U256" s="6"/>
      <c r="V256" s="6"/>
      <c r="W256" s="261"/>
      <c r="X256" s="6"/>
      <c r="Y256" s="261"/>
      <c r="Z256" s="214"/>
      <c r="AA256" s="6"/>
      <c r="AB256" s="214"/>
      <c r="AC256" s="238"/>
      <c r="AD256" s="238"/>
      <c r="AE256" s="161"/>
      <c r="AF256" s="6"/>
      <c r="AG256" s="6"/>
      <c r="AH256" s="6"/>
      <c r="AI256" s="261"/>
      <c r="AJ256" s="6"/>
      <c r="AK256" s="261"/>
      <c r="AL256" s="214"/>
      <c r="AM256" s="6"/>
      <c r="AN256" s="214"/>
      <c r="AO256" s="238"/>
      <c r="AP256" s="238"/>
      <c r="AQ256" s="17"/>
      <c r="AR256" s="235"/>
      <c r="AS256" s="221" t="s">
        <v>55</v>
      </c>
      <c r="AT256" s="54"/>
      <c r="AU256" s="254"/>
      <c r="AV256" s="259"/>
      <c r="AW256" s="38">
        <f t="shared" si="14"/>
        <v>0</v>
      </c>
      <c r="AX256" s="39">
        <f t="shared" si="15"/>
        <v>0</v>
      </c>
      <c r="AY256" s="224" t="s">
        <v>56</v>
      </c>
      <c r="AZ256" s="54"/>
      <c r="BA256" s="64"/>
      <c r="BB256" s="48"/>
      <c r="BC256" s="25">
        <f t="shared" si="16"/>
        <v>0</v>
      </c>
      <c r="BD256" s="40">
        <f t="shared" si="17"/>
        <v>0</v>
      </c>
      <c r="BE256" s="27" t="s">
        <v>57</v>
      </c>
      <c r="BF256" s="54"/>
      <c r="BG256" s="48"/>
      <c r="BH256" s="28">
        <f t="shared" si="18"/>
        <v>0</v>
      </c>
      <c r="BI256" s="29">
        <f t="shared" si="19"/>
        <v>0</v>
      </c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</row>
    <row r="257" spans="1:201" ht="12.75" customHeight="1" x14ac:dyDescent="0.2">
      <c r="A257" s="161"/>
      <c r="B257" s="11"/>
      <c r="C257" s="115"/>
      <c r="D257" s="6"/>
      <c r="E257" s="278"/>
      <c r="F257" s="278"/>
      <c r="G257" s="116"/>
      <c r="H257" s="6"/>
      <c r="I257" s="6"/>
      <c r="J257" s="6"/>
      <c r="K257" s="261"/>
      <c r="L257" s="164"/>
      <c r="M257" s="164"/>
      <c r="N257" s="6"/>
      <c r="O257" s="6"/>
      <c r="P257" s="6"/>
      <c r="Q257" s="6"/>
      <c r="R257" s="6"/>
      <c r="S257" s="161"/>
      <c r="T257" s="6"/>
      <c r="U257" s="6"/>
      <c r="V257" s="6"/>
      <c r="W257" s="261"/>
      <c r="X257" s="6"/>
      <c r="Y257" s="261"/>
      <c r="Z257" s="214"/>
      <c r="AA257" s="6"/>
      <c r="AB257" s="214"/>
      <c r="AC257" s="238"/>
      <c r="AD257" s="238"/>
      <c r="AE257" s="161"/>
      <c r="AF257" s="6"/>
      <c r="AG257" s="6"/>
      <c r="AH257" s="6"/>
      <c r="AI257" s="261"/>
      <c r="AJ257" s="6"/>
      <c r="AK257" s="261"/>
      <c r="AL257" s="214"/>
      <c r="AM257" s="6"/>
      <c r="AN257" s="214"/>
      <c r="AO257" s="238"/>
      <c r="AP257" s="238"/>
      <c r="AQ257" s="17"/>
      <c r="AR257" s="235"/>
      <c r="AS257" s="221" t="s">
        <v>55</v>
      </c>
      <c r="AT257" s="54"/>
      <c r="AU257" s="254"/>
      <c r="AV257" s="259"/>
      <c r="AW257" s="38">
        <f t="shared" si="14"/>
        <v>0</v>
      </c>
      <c r="AX257" s="39">
        <f t="shared" si="15"/>
        <v>0</v>
      </c>
      <c r="AY257" s="224" t="s">
        <v>56</v>
      </c>
      <c r="AZ257" s="54"/>
      <c r="BA257" s="64"/>
      <c r="BB257" s="48"/>
      <c r="BC257" s="25">
        <f t="shared" si="16"/>
        <v>0</v>
      </c>
      <c r="BD257" s="40">
        <f t="shared" si="17"/>
        <v>0</v>
      </c>
      <c r="BE257" s="27" t="s">
        <v>57</v>
      </c>
      <c r="BF257" s="54"/>
      <c r="BG257" s="48"/>
      <c r="BH257" s="28">
        <f t="shared" si="18"/>
        <v>0</v>
      </c>
      <c r="BI257" s="29">
        <f t="shared" si="19"/>
        <v>0</v>
      </c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</row>
    <row r="258" spans="1:201" ht="12.75" customHeight="1" x14ac:dyDescent="0.2">
      <c r="A258" s="161"/>
      <c r="B258" s="11"/>
      <c r="C258" s="115"/>
      <c r="D258" s="6"/>
      <c r="E258" s="278"/>
      <c r="F258" s="278"/>
      <c r="G258" s="116"/>
      <c r="H258" s="6"/>
      <c r="I258" s="6"/>
      <c r="J258" s="6"/>
      <c r="K258" s="261"/>
      <c r="L258" s="164"/>
      <c r="M258" s="164"/>
      <c r="N258" s="6"/>
      <c r="O258" s="6"/>
      <c r="P258" s="6"/>
      <c r="Q258" s="6"/>
      <c r="R258" s="6"/>
      <c r="S258" s="161"/>
      <c r="T258" s="6"/>
      <c r="U258" s="6"/>
      <c r="V258" s="6"/>
      <c r="W258" s="261"/>
      <c r="X258" s="6"/>
      <c r="Y258" s="261"/>
      <c r="Z258" s="214"/>
      <c r="AA258" s="6"/>
      <c r="AB258" s="214"/>
      <c r="AC258" s="238"/>
      <c r="AD258" s="238"/>
      <c r="AE258" s="161"/>
      <c r="AF258" s="6"/>
      <c r="AG258" s="6"/>
      <c r="AH258" s="6"/>
      <c r="AI258" s="261"/>
      <c r="AJ258" s="6"/>
      <c r="AK258" s="261"/>
      <c r="AL258" s="214"/>
      <c r="AM258" s="6"/>
      <c r="AN258" s="214"/>
      <c r="AO258" s="238"/>
      <c r="AP258" s="238"/>
      <c r="AQ258" s="17"/>
      <c r="AR258" s="235"/>
      <c r="AS258" s="221" t="s">
        <v>55</v>
      </c>
      <c r="AT258" s="54"/>
      <c r="AU258" s="254"/>
      <c r="AV258" s="259"/>
      <c r="AW258" s="38">
        <f t="shared" ref="AW258:AW500" si="458">+AT258*AV258*-100</f>
        <v>0</v>
      </c>
      <c r="AX258" s="39">
        <f t="shared" ref="AX258:AX500" si="459">IF(AT258&gt;0,+AT258*AV258*(1+($Q$53+0.002)*1.21)*-100,AT258*AV258*(1-($Q$53+0.002)*1.21)*-100)</f>
        <v>0</v>
      </c>
      <c r="AY258" s="224" t="s">
        <v>56</v>
      </c>
      <c r="AZ258" s="54"/>
      <c r="BA258" s="64"/>
      <c r="BB258" s="48"/>
      <c r="BC258" s="25">
        <f t="shared" ref="BC258:BC500" si="460">+AZ258*BB258*-100</f>
        <v>0</v>
      </c>
      <c r="BD258" s="40">
        <f t="shared" ref="BD258:BD500" si="461">IF(AZ258&gt;0,+AZ258*BB258*(1+($Q$53+0.002)*1.21)*-100,AZ258*BB258*(1-($Q$53+0.002)*1.21)*-100)</f>
        <v>0</v>
      </c>
      <c r="BE258" s="27" t="s">
        <v>57</v>
      </c>
      <c r="BF258" s="54"/>
      <c r="BG258" s="48"/>
      <c r="BH258" s="28">
        <f t="shared" ref="BH258:BH500" si="462">-BG258*BF258</f>
        <v>0</v>
      </c>
      <c r="BI258" s="29">
        <f t="shared" ref="BI258:BI500" si="463">IF(BF258&gt;0,-BG258*(1+($Q$52+0.0008)*1.21)*BF258,-BG258*(1-($Q$52+0.0008)*1.21)*BF258)</f>
        <v>0</v>
      </c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</row>
    <row r="259" spans="1:201" ht="12.75" customHeight="1" x14ac:dyDescent="0.2">
      <c r="A259" s="161"/>
      <c r="B259" s="11"/>
      <c r="C259" s="115"/>
      <c r="D259" s="6"/>
      <c r="E259" s="278"/>
      <c r="F259" s="278"/>
      <c r="G259" s="116"/>
      <c r="H259" s="6"/>
      <c r="I259" s="6"/>
      <c r="J259" s="6"/>
      <c r="K259" s="261"/>
      <c r="L259" s="164"/>
      <c r="M259" s="164"/>
      <c r="N259" s="6"/>
      <c r="O259" s="6"/>
      <c r="P259" s="6"/>
      <c r="Q259" s="6"/>
      <c r="R259" s="6"/>
      <c r="S259" s="161"/>
      <c r="T259" s="6"/>
      <c r="U259" s="6"/>
      <c r="V259" s="6"/>
      <c r="W259" s="261"/>
      <c r="X259" s="6"/>
      <c r="Y259" s="261"/>
      <c r="Z259" s="214"/>
      <c r="AA259" s="6"/>
      <c r="AB259" s="214"/>
      <c r="AC259" s="238"/>
      <c r="AD259" s="238"/>
      <c r="AE259" s="161"/>
      <c r="AF259" s="6"/>
      <c r="AG259" s="6"/>
      <c r="AH259" s="6"/>
      <c r="AI259" s="261"/>
      <c r="AJ259" s="6"/>
      <c r="AK259" s="261"/>
      <c r="AL259" s="214"/>
      <c r="AM259" s="6"/>
      <c r="AN259" s="214"/>
      <c r="AO259" s="238"/>
      <c r="AP259" s="238"/>
      <c r="AQ259" s="17"/>
      <c r="AR259" s="235"/>
      <c r="AS259" s="221" t="s">
        <v>55</v>
      </c>
      <c r="AT259" s="54"/>
      <c r="AU259" s="254"/>
      <c r="AV259" s="259"/>
      <c r="AW259" s="38">
        <f t="shared" si="458"/>
        <v>0</v>
      </c>
      <c r="AX259" s="39">
        <f t="shared" si="459"/>
        <v>0</v>
      </c>
      <c r="AY259" s="224" t="s">
        <v>56</v>
      </c>
      <c r="AZ259" s="54"/>
      <c r="BA259" s="64"/>
      <c r="BB259" s="48"/>
      <c r="BC259" s="25">
        <f t="shared" si="460"/>
        <v>0</v>
      </c>
      <c r="BD259" s="40">
        <f t="shared" si="461"/>
        <v>0</v>
      </c>
      <c r="BE259" s="27" t="s">
        <v>57</v>
      </c>
      <c r="BF259" s="54"/>
      <c r="BG259" s="48"/>
      <c r="BH259" s="28">
        <f t="shared" si="462"/>
        <v>0</v>
      </c>
      <c r="BI259" s="29">
        <f t="shared" si="463"/>
        <v>0</v>
      </c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</row>
    <row r="260" spans="1:201" ht="12.75" customHeight="1" x14ac:dyDescent="0.2">
      <c r="A260" s="161"/>
      <c r="B260" s="11"/>
      <c r="C260" s="115"/>
      <c r="D260" s="6"/>
      <c r="E260" s="278"/>
      <c r="F260" s="278"/>
      <c r="G260" s="116"/>
      <c r="H260" s="6"/>
      <c r="I260" s="6"/>
      <c r="J260" s="6"/>
      <c r="K260" s="261"/>
      <c r="L260" s="164"/>
      <c r="M260" s="164"/>
      <c r="N260" s="6"/>
      <c r="O260" s="6"/>
      <c r="P260" s="6"/>
      <c r="Q260" s="6"/>
      <c r="R260" s="6"/>
      <c r="S260" s="161"/>
      <c r="T260" s="6"/>
      <c r="U260" s="6"/>
      <c r="V260" s="6"/>
      <c r="W260" s="261"/>
      <c r="X260" s="6"/>
      <c r="Y260" s="261"/>
      <c r="Z260" s="214"/>
      <c r="AA260" s="6"/>
      <c r="AB260" s="214"/>
      <c r="AC260" s="238"/>
      <c r="AD260" s="238"/>
      <c r="AE260" s="161"/>
      <c r="AF260" s="6"/>
      <c r="AG260" s="6"/>
      <c r="AH260" s="6"/>
      <c r="AI260" s="261"/>
      <c r="AJ260" s="6"/>
      <c r="AK260" s="261"/>
      <c r="AL260" s="214"/>
      <c r="AM260" s="6"/>
      <c r="AN260" s="214"/>
      <c r="AO260" s="238"/>
      <c r="AP260" s="238"/>
      <c r="AQ260" s="17"/>
      <c r="AR260" s="235"/>
      <c r="AS260" s="221" t="s">
        <v>55</v>
      </c>
      <c r="AT260" s="54"/>
      <c r="AU260" s="254"/>
      <c r="AV260" s="259"/>
      <c r="AW260" s="38">
        <f t="shared" si="458"/>
        <v>0</v>
      </c>
      <c r="AX260" s="39">
        <f t="shared" si="459"/>
        <v>0</v>
      </c>
      <c r="AY260" s="224" t="s">
        <v>56</v>
      </c>
      <c r="AZ260" s="54"/>
      <c r="BA260" s="64"/>
      <c r="BB260" s="48"/>
      <c r="BC260" s="25">
        <f t="shared" si="460"/>
        <v>0</v>
      </c>
      <c r="BD260" s="40">
        <f t="shared" si="461"/>
        <v>0</v>
      </c>
      <c r="BE260" s="27" t="s">
        <v>57</v>
      </c>
      <c r="BF260" s="54"/>
      <c r="BG260" s="48"/>
      <c r="BH260" s="28">
        <f t="shared" si="462"/>
        <v>0</v>
      </c>
      <c r="BI260" s="29">
        <f t="shared" si="463"/>
        <v>0</v>
      </c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</row>
    <row r="261" spans="1:201" ht="12.75" customHeight="1" x14ac:dyDescent="0.2">
      <c r="A261" s="161"/>
      <c r="B261" s="11"/>
      <c r="C261" s="115"/>
      <c r="D261" s="6"/>
      <c r="E261" s="278"/>
      <c r="F261" s="278"/>
      <c r="G261" s="116"/>
      <c r="H261" s="6"/>
      <c r="I261" s="6"/>
      <c r="J261" s="6"/>
      <c r="K261" s="261"/>
      <c r="L261" s="164"/>
      <c r="M261" s="164"/>
      <c r="N261" s="6"/>
      <c r="O261" s="6"/>
      <c r="P261" s="6"/>
      <c r="Q261" s="6"/>
      <c r="R261" s="6"/>
      <c r="S261" s="161"/>
      <c r="T261" s="6"/>
      <c r="U261" s="6"/>
      <c r="V261" s="6"/>
      <c r="W261" s="261"/>
      <c r="X261" s="6"/>
      <c r="Y261" s="261"/>
      <c r="Z261" s="214"/>
      <c r="AA261" s="6"/>
      <c r="AB261" s="214"/>
      <c r="AC261" s="238"/>
      <c r="AD261" s="238"/>
      <c r="AE261" s="161"/>
      <c r="AF261" s="6"/>
      <c r="AG261" s="6"/>
      <c r="AH261" s="6"/>
      <c r="AI261" s="261"/>
      <c r="AJ261" s="6"/>
      <c r="AK261" s="261"/>
      <c r="AL261" s="214"/>
      <c r="AM261" s="6"/>
      <c r="AN261" s="214"/>
      <c r="AO261" s="238"/>
      <c r="AP261" s="238"/>
      <c r="AQ261" s="17"/>
      <c r="AR261" s="235"/>
      <c r="AS261" s="221" t="s">
        <v>55</v>
      </c>
      <c r="AT261" s="54"/>
      <c r="AU261" s="254"/>
      <c r="AV261" s="259"/>
      <c r="AW261" s="38">
        <f t="shared" si="458"/>
        <v>0</v>
      </c>
      <c r="AX261" s="39">
        <f t="shared" si="459"/>
        <v>0</v>
      </c>
      <c r="AY261" s="224" t="s">
        <v>56</v>
      </c>
      <c r="AZ261" s="54"/>
      <c r="BA261" s="64"/>
      <c r="BB261" s="48"/>
      <c r="BC261" s="25">
        <f t="shared" si="460"/>
        <v>0</v>
      </c>
      <c r="BD261" s="40">
        <f t="shared" si="461"/>
        <v>0</v>
      </c>
      <c r="BE261" s="27" t="s">
        <v>57</v>
      </c>
      <c r="BF261" s="54"/>
      <c r="BG261" s="48"/>
      <c r="BH261" s="28">
        <f t="shared" si="462"/>
        <v>0</v>
      </c>
      <c r="BI261" s="29">
        <f t="shared" si="463"/>
        <v>0</v>
      </c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</row>
    <row r="262" spans="1:201" ht="12.75" customHeight="1" x14ac:dyDescent="0.2">
      <c r="A262" s="161"/>
      <c r="B262" s="11"/>
      <c r="C262" s="115"/>
      <c r="D262" s="6"/>
      <c r="E262" s="278"/>
      <c r="F262" s="278"/>
      <c r="G262" s="116"/>
      <c r="H262" s="6"/>
      <c r="I262" s="6"/>
      <c r="J262" s="6"/>
      <c r="K262" s="261"/>
      <c r="L262" s="164"/>
      <c r="M262" s="164"/>
      <c r="N262" s="6"/>
      <c r="O262" s="6"/>
      <c r="P262" s="6"/>
      <c r="Q262" s="6"/>
      <c r="R262" s="6"/>
      <c r="S262" s="161"/>
      <c r="T262" s="6"/>
      <c r="U262" s="6"/>
      <c r="V262" s="6"/>
      <c r="W262" s="261"/>
      <c r="X262" s="6"/>
      <c r="Y262" s="261"/>
      <c r="Z262" s="214"/>
      <c r="AA262" s="6"/>
      <c r="AB262" s="214"/>
      <c r="AC262" s="238"/>
      <c r="AD262" s="238"/>
      <c r="AE262" s="161"/>
      <c r="AF262" s="6"/>
      <c r="AG262" s="6"/>
      <c r="AH262" s="6"/>
      <c r="AI262" s="261"/>
      <c r="AJ262" s="6"/>
      <c r="AK262" s="261"/>
      <c r="AL262" s="214"/>
      <c r="AM262" s="6"/>
      <c r="AN262" s="214"/>
      <c r="AO262" s="238"/>
      <c r="AP262" s="238"/>
      <c r="AQ262" s="17"/>
      <c r="AR262" s="235"/>
      <c r="AS262" s="221" t="s">
        <v>55</v>
      </c>
      <c r="AT262" s="54"/>
      <c r="AU262" s="254"/>
      <c r="AV262" s="259"/>
      <c r="AW262" s="38">
        <f t="shared" si="458"/>
        <v>0</v>
      </c>
      <c r="AX262" s="39">
        <f t="shared" si="459"/>
        <v>0</v>
      </c>
      <c r="AY262" s="224" t="s">
        <v>56</v>
      </c>
      <c r="AZ262" s="54"/>
      <c r="BA262" s="64"/>
      <c r="BB262" s="48"/>
      <c r="BC262" s="25">
        <f t="shared" si="460"/>
        <v>0</v>
      </c>
      <c r="BD262" s="40">
        <f t="shared" si="461"/>
        <v>0</v>
      </c>
      <c r="BE262" s="27" t="s">
        <v>57</v>
      </c>
      <c r="BF262" s="54"/>
      <c r="BG262" s="48"/>
      <c r="BH262" s="28">
        <f t="shared" si="462"/>
        <v>0</v>
      </c>
      <c r="BI262" s="29">
        <f t="shared" si="463"/>
        <v>0</v>
      </c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</row>
    <row r="263" spans="1:201" ht="12.75" customHeight="1" x14ac:dyDescent="0.2">
      <c r="A263" s="161"/>
      <c r="B263" s="11"/>
      <c r="C263" s="115"/>
      <c r="D263" s="6"/>
      <c r="E263" s="278"/>
      <c r="F263" s="278"/>
      <c r="G263" s="116"/>
      <c r="H263" s="6"/>
      <c r="I263" s="6"/>
      <c r="J263" s="6"/>
      <c r="K263" s="261"/>
      <c r="L263" s="164"/>
      <c r="M263" s="164"/>
      <c r="N263" s="6"/>
      <c r="O263" s="6"/>
      <c r="P263" s="6"/>
      <c r="Q263" s="6"/>
      <c r="R263" s="6"/>
      <c r="S263" s="161"/>
      <c r="T263" s="6"/>
      <c r="U263" s="6"/>
      <c r="V263" s="6"/>
      <c r="W263" s="261"/>
      <c r="X263" s="6"/>
      <c r="Y263" s="261"/>
      <c r="Z263" s="214"/>
      <c r="AA263" s="6"/>
      <c r="AB263" s="214"/>
      <c r="AC263" s="238"/>
      <c r="AD263" s="238"/>
      <c r="AE263" s="161"/>
      <c r="AF263" s="6"/>
      <c r="AG263" s="6"/>
      <c r="AH263" s="6"/>
      <c r="AI263" s="261"/>
      <c r="AJ263" s="6"/>
      <c r="AK263" s="261"/>
      <c r="AL263" s="214"/>
      <c r="AM263" s="6"/>
      <c r="AN263" s="214"/>
      <c r="AO263" s="238"/>
      <c r="AP263" s="238"/>
      <c r="AQ263" s="17"/>
      <c r="AR263" s="235"/>
      <c r="AS263" s="221" t="s">
        <v>55</v>
      </c>
      <c r="AT263" s="54"/>
      <c r="AU263" s="254"/>
      <c r="AV263" s="259"/>
      <c r="AW263" s="38">
        <f t="shared" si="458"/>
        <v>0</v>
      </c>
      <c r="AX263" s="39">
        <f t="shared" si="459"/>
        <v>0</v>
      </c>
      <c r="AY263" s="224" t="s">
        <v>56</v>
      </c>
      <c r="AZ263" s="54"/>
      <c r="BA263" s="64"/>
      <c r="BB263" s="48"/>
      <c r="BC263" s="25">
        <f t="shared" si="460"/>
        <v>0</v>
      </c>
      <c r="BD263" s="40">
        <f t="shared" si="461"/>
        <v>0</v>
      </c>
      <c r="BE263" s="27" t="s">
        <v>57</v>
      </c>
      <c r="BF263" s="54"/>
      <c r="BG263" s="48"/>
      <c r="BH263" s="28">
        <f t="shared" si="462"/>
        <v>0</v>
      </c>
      <c r="BI263" s="29">
        <f t="shared" si="463"/>
        <v>0</v>
      </c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</row>
    <row r="264" spans="1:201" ht="12.75" customHeight="1" x14ac:dyDescent="0.2">
      <c r="A264" s="161"/>
      <c r="B264" s="11"/>
      <c r="C264" s="115"/>
      <c r="D264" s="6"/>
      <c r="E264" s="278"/>
      <c r="F264" s="278"/>
      <c r="G264" s="116"/>
      <c r="H264" s="6"/>
      <c r="I264" s="6"/>
      <c r="J264" s="6"/>
      <c r="K264" s="261"/>
      <c r="L264" s="164"/>
      <c r="M264" s="164"/>
      <c r="N264" s="6"/>
      <c r="O264" s="6"/>
      <c r="P264" s="6"/>
      <c r="Q264" s="6"/>
      <c r="R264" s="6"/>
      <c r="S264" s="161"/>
      <c r="T264" s="6"/>
      <c r="U264" s="6"/>
      <c r="V264" s="6"/>
      <c r="W264" s="261"/>
      <c r="X264" s="6"/>
      <c r="Y264" s="261"/>
      <c r="Z264" s="214"/>
      <c r="AA264" s="6"/>
      <c r="AB264" s="214"/>
      <c r="AC264" s="238"/>
      <c r="AD264" s="238"/>
      <c r="AE264" s="161"/>
      <c r="AF264" s="6"/>
      <c r="AG264" s="6"/>
      <c r="AH264" s="6"/>
      <c r="AI264" s="261"/>
      <c r="AJ264" s="6"/>
      <c r="AK264" s="261"/>
      <c r="AL264" s="214"/>
      <c r="AM264" s="6"/>
      <c r="AN264" s="214"/>
      <c r="AO264" s="238"/>
      <c r="AP264" s="238"/>
      <c r="AQ264" s="17"/>
      <c r="AR264" s="235"/>
      <c r="AS264" s="221" t="s">
        <v>55</v>
      </c>
      <c r="AT264" s="54"/>
      <c r="AU264" s="254"/>
      <c r="AV264" s="259"/>
      <c r="AW264" s="38">
        <f t="shared" si="458"/>
        <v>0</v>
      </c>
      <c r="AX264" s="39">
        <f t="shared" si="459"/>
        <v>0</v>
      </c>
      <c r="AY264" s="224" t="s">
        <v>56</v>
      </c>
      <c r="AZ264" s="54"/>
      <c r="BA264" s="64"/>
      <c r="BB264" s="48"/>
      <c r="BC264" s="25">
        <f t="shared" si="460"/>
        <v>0</v>
      </c>
      <c r="BD264" s="40">
        <f t="shared" si="461"/>
        <v>0</v>
      </c>
      <c r="BE264" s="27" t="s">
        <v>57</v>
      </c>
      <c r="BF264" s="54"/>
      <c r="BG264" s="48"/>
      <c r="BH264" s="28">
        <f t="shared" si="462"/>
        <v>0</v>
      </c>
      <c r="BI264" s="29">
        <f t="shared" si="463"/>
        <v>0</v>
      </c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</row>
    <row r="265" spans="1:201" ht="12.75" customHeight="1" x14ac:dyDescent="0.2">
      <c r="A265" s="161"/>
      <c r="B265" s="11"/>
      <c r="C265" s="115"/>
      <c r="D265" s="6"/>
      <c r="E265" s="278"/>
      <c r="F265" s="278"/>
      <c r="G265" s="116"/>
      <c r="H265" s="6"/>
      <c r="I265" s="6"/>
      <c r="J265" s="6"/>
      <c r="K265" s="261"/>
      <c r="L265" s="164"/>
      <c r="M265" s="164"/>
      <c r="N265" s="6"/>
      <c r="O265" s="6"/>
      <c r="P265" s="6"/>
      <c r="Q265" s="6"/>
      <c r="R265" s="6"/>
      <c r="S265" s="161"/>
      <c r="T265" s="6"/>
      <c r="U265" s="6"/>
      <c r="V265" s="6"/>
      <c r="W265" s="261"/>
      <c r="X265" s="6"/>
      <c r="Y265" s="261"/>
      <c r="Z265" s="214"/>
      <c r="AA265" s="6"/>
      <c r="AB265" s="214"/>
      <c r="AC265" s="238"/>
      <c r="AD265" s="238"/>
      <c r="AE265" s="161"/>
      <c r="AF265" s="6"/>
      <c r="AG265" s="6"/>
      <c r="AH265" s="6"/>
      <c r="AI265" s="261"/>
      <c r="AJ265" s="6"/>
      <c r="AK265" s="261"/>
      <c r="AL265" s="214"/>
      <c r="AM265" s="6"/>
      <c r="AN265" s="214"/>
      <c r="AO265" s="238"/>
      <c r="AP265" s="238"/>
      <c r="AQ265" s="17"/>
      <c r="AR265" s="235"/>
      <c r="AS265" s="221" t="s">
        <v>55</v>
      </c>
      <c r="AT265" s="54"/>
      <c r="AU265" s="254"/>
      <c r="AV265" s="259"/>
      <c r="AW265" s="38">
        <f t="shared" si="458"/>
        <v>0</v>
      </c>
      <c r="AX265" s="39">
        <f t="shared" si="459"/>
        <v>0</v>
      </c>
      <c r="AY265" s="224" t="s">
        <v>56</v>
      </c>
      <c r="AZ265" s="54"/>
      <c r="BA265" s="64"/>
      <c r="BB265" s="48"/>
      <c r="BC265" s="25">
        <f t="shared" si="460"/>
        <v>0</v>
      </c>
      <c r="BD265" s="40">
        <f t="shared" si="461"/>
        <v>0</v>
      </c>
      <c r="BE265" s="27" t="s">
        <v>57</v>
      </c>
      <c r="BF265" s="54"/>
      <c r="BG265" s="48"/>
      <c r="BH265" s="28">
        <f t="shared" si="462"/>
        <v>0</v>
      </c>
      <c r="BI265" s="29">
        <f t="shared" si="463"/>
        <v>0</v>
      </c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</row>
    <row r="266" spans="1:201" ht="12.75" customHeight="1" x14ac:dyDescent="0.2">
      <c r="A266" s="161"/>
      <c r="B266" s="11"/>
      <c r="C266" s="115"/>
      <c r="D266" s="6"/>
      <c r="E266" s="278"/>
      <c r="F266" s="278"/>
      <c r="G266" s="116"/>
      <c r="H266" s="6"/>
      <c r="I266" s="6"/>
      <c r="J266" s="6"/>
      <c r="K266" s="261"/>
      <c r="L266" s="164"/>
      <c r="M266" s="164"/>
      <c r="N266" s="6"/>
      <c r="O266" s="6"/>
      <c r="P266" s="6"/>
      <c r="Q266" s="6"/>
      <c r="R266" s="6"/>
      <c r="S266" s="161"/>
      <c r="T266" s="6"/>
      <c r="U266" s="6"/>
      <c r="V266" s="6"/>
      <c r="W266" s="261"/>
      <c r="X266" s="6"/>
      <c r="Y266" s="261"/>
      <c r="Z266" s="214"/>
      <c r="AA266" s="6"/>
      <c r="AB266" s="214"/>
      <c r="AC266" s="238"/>
      <c r="AD266" s="238"/>
      <c r="AE266" s="161"/>
      <c r="AF266" s="6"/>
      <c r="AG266" s="6"/>
      <c r="AH266" s="6"/>
      <c r="AI266" s="261"/>
      <c r="AJ266" s="6"/>
      <c r="AK266" s="261"/>
      <c r="AL266" s="214"/>
      <c r="AM266" s="6"/>
      <c r="AN266" s="214"/>
      <c r="AO266" s="238"/>
      <c r="AP266" s="238"/>
      <c r="AQ266" s="17"/>
      <c r="AR266" s="235"/>
      <c r="AS266" s="221" t="s">
        <v>55</v>
      </c>
      <c r="AT266" s="54"/>
      <c r="AU266" s="254"/>
      <c r="AV266" s="259"/>
      <c r="AW266" s="38">
        <f t="shared" si="458"/>
        <v>0</v>
      </c>
      <c r="AX266" s="39">
        <f t="shared" si="459"/>
        <v>0</v>
      </c>
      <c r="AY266" s="224" t="s">
        <v>56</v>
      </c>
      <c r="AZ266" s="54"/>
      <c r="BA266" s="64"/>
      <c r="BB266" s="48"/>
      <c r="BC266" s="25">
        <f t="shared" si="460"/>
        <v>0</v>
      </c>
      <c r="BD266" s="40">
        <f t="shared" si="461"/>
        <v>0</v>
      </c>
      <c r="BE266" s="27" t="s">
        <v>57</v>
      </c>
      <c r="BF266" s="54"/>
      <c r="BG266" s="48"/>
      <c r="BH266" s="28">
        <f t="shared" si="462"/>
        <v>0</v>
      </c>
      <c r="BI266" s="29">
        <f t="shared" si="463"/>
        <v>0</v>
      </c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</row>
    <row r="267" spans="1:201" ht="12.75" customHeight="1" x14ac:dyDescent="0.2">
      <c r="A267" s="161"/>
      <c r="B267" s="11"/>
      <c r="C267" s="115"/>
      <c r="D267" s="6"/>
      <c r="E267" s="278"/>
      <c r="F267" s="278"/>
      <c r="G267" s="116"/>
      <c r="H267" s="6"/>
      <c r="I267" s="6"/>
      <c r="J267" s="6"/>
      <c r="K267" s="261"/>
      <c r="L267" s="164"/>
      <c r="M267" s="164"/>
      <c r="N267" s="6"/>
      <c r="O267" s="6"/>
      <c r="P267" s="6"/>
      <c r="Q267" s="6"/>
      <c r="R267" s="6"/>
      <c r="S267" s="161"/>
      <c r="T267" s="6"/>
      <c r="U267" s="6"/>
      <c r="V267" s="6"/>
      <c r="W267" s="261"/>
      <c r="X267" s="6"/>
      <c r="Y267" s="261"/>
      <c r="Z267" s="214"/>
      <c r="AA267" s="6"/>
      <c r="AB267" s="214"/>
      <c r="AC267" s="238"/>
      <c r="AD267" s="238"/>
      <c r="AE267" s="161"/>
      <c r="AF267" s="6"/>
      <c r="AG267" s="6"/>
      <c r="AH267" s="6"/>
      <c r="AI267" s="261"/>
      <c r="AJ267" s="6"/>
      <c r="AK267" s="261"/>
      <c r="AL267" s="214"/>
      <c r="AM267" s="6"/>
      <c r="AN267" s="214"/>
      <c r="AO267" s="238"/>
      <c r="AP267" s="238"/>
      <c r="AQ267" s="17"/>
      <c r="AR267" s="235"/>
      <c r="AS267" s="221" t="s">
        <v>55</v>
      </c>
      <c r="AT267" s="54"/>
      <c r="AU267" s="254"/>
      <c r="AV267" s="259"/>
      <c r="AW267" s="38">
        <f t="shared" si="458"/>
        <v>0</v>
      </c>
      <c r="AX267" s="39">
        <f t="shared" si="459"/>
        <v>0</v>
      </c>
      <c r="AY267" s="224" t="s">
        <v>56</v>
      </c>
      <c r="AZ267" s="54"/>
      <c r="BA267" s="64"/>
      <c r="BB267" s="48"/>
      <c r="BC267" s="25">
        <f t="shared" si="460"/>
        <v>0</v>
      </c>
      <c r="BD267" s="40">
        <f t="shared" si="461"/>
        <v>0</v>
      </c>
      <c r="BE267" s="27" t="s">
        <v>57</v>
      </c>
      <c r="BF267" s="54"/>
      <c r="BG267" s="48"/>
      <c r="BH267" s="28">
        <f t="shared" si="462"/>
        <v>0</v>
      </c>
      <c r="BI267" s="29">
        <f t="shared" si="463"/>
        <v>0</v>
      </c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</row>
    <row r="268" spans="1:201" ht="12.75" customHeight="1" x14ac:dyDescent="0.2">
      <c r="A268" s="161"/>
      <c r="B268" s="11"/>
      <c r="C268" s="115"/>
      <c r="D268" s="6"/>
      <c r="E268" s="278"/>
      <c r="F268" s="278"/>
      <c r="G268" s="116"/>
      <c r="H268" s="6"/>
      <c r="I268" s="6"/>
      <c r="J268" s="6"/>
      <c r="K268" s="261"/>
      <c r="L268" s="164"/>
      <c r="M268" s="164"/>
      <c r="N268" s="6"/>
      <c r="O268" s="6"/>
      <c r="P268" s="6"/>
      <c r="Q268" s="6"/>
      <c r="R268" s="6"/>
      <c r="S268" s="161"/>
      <c r="T268" s="6"/>
      <c r="U268" s="6"/>
      <c r="V268" s="6"/>
      <c r="W268" s="261"/>
      <c r="X268" s="6"/>
      <c r="Y268" s="261"/>
      <c r="Z268" s="214"/>
      <c r="AA268" s="6"/>
      <c r="AB268" s="214"/>
      <c r="AC268" s="238"/>
      <c r="AD268" s="238"/>
      <c r="AE268" s="161"/>
      <c r="AF268" s="6"/>
      <c r="AG268" s="6"/>
      <c r="AH268" s="6"/>
      <c r="AI268" s="261"/>
      <c r="AJ268" s="6"/>
      <c r="AK268" s="261"/>
      <c r="AL268" s="214"/>
      <c r="AM268" s="6"/>
      <c r="AN268" s="214"/>
      <c r="AO268" s="238"/>
      <c r="AP268" s="238"/>
      <c r="AQ268" s="17"/>
      <c r="AR268" s="235"/>
      <c r="AS268" s="221" t="s">
        <v>55</v>
      </c>
      <c r="AT268" s="54"/>
      <c r="AU268" s="254"/>
      <c r="AV268" s="259"/>
      <c r="AW268" s="38">
        <f t="shared" si="458"/>
        <v>0</v>
      </c>
      <c r="AX268" s="39">
        <f t="shared" si="459"/>
        <v>0</v>
      </c>
      <c r="AY268" s="224" t="s">
        <v>56</v>
      </c>
      <c r="AZ268" s="54"/>
      <c r="BA268" s="64"/>
      <c r="BB268" s="48"/>
      <c r="BC268" s="25">
        <f t="shared" si="460"/>
        <v>0</v>
      </c>
      <c r="BD268" s="40">
        <f t="shared" si="461"/>
        <v>0</v>
      </c>
      <c r="BE268" s="27" t="s">
        <v>57</v>
      </c>
      <c r="BF268" s="54"/>
      <c r="BG268" s="48"/>
      <c r="BH268" s="28">
        <f t="shared" si="462"/>
        <v>0</v>
      </c>
      <c r="BI268" s="29">
        <f t="shared" si="463"/>
        <v>0</v>
      </c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</row>
    <row r="269" spans="1:201" ht="12.75" customHeight="1" x14ac:dyDescent="0.2">
      <c r="A269" s="161"/>
      <c r="B269" s="11"/>
      <c r="C269" s="115"/>
      <c r="D269" s="6"/>
      <c r="E269" s="278"/>
      <c r="F269" s="278"/>
      <c r="G269" s="116"/>
      <c r="H269" s="6"/>
      <c r="I269" s="6"/>
      <c r="J269" s="6"/>
      <c r="K269" s="261"/>
      <c r="L269" s="164"/>
      <c r="M269" s="164"/>
      <c r="N269" s="6"/>
      <c r="O269" s="6"/>
      <c r="P269" s="6"/>
      <c r="Q269" s="6"/>
      <c r="R269" s="6"/>
      <c r="S269" s="161"/>
      <c r="T269" s="6"/>
      <c r="U269" s="6"/>
      <c r="V269" s="6"/>
      <c r="W269" s="261"/>
      <c r="X269" s="6"/>
      <c r="Y269" s="261"/>
      <c r="Z269" s="214"/>
      <c r="AA269" s="6"/>
      <c r="AB269" s="214"/>
      <c r="AC269" s="238"/>
      <c r="AD269" s="238"/>
      <c r="AE269" s="161"/>
      <c r="AF269" s="6"/>
      <c r="AG269" s="6"/>
      <c r="AH269" s="6"/>
      <c r="AI269" s="261"/>
      <c r="AJ269" s="6"/>
      <c r="AK269" s="261"/>
      <c r="AL269" s="214"/>
      <c r="AM269" s="6"/>
      <c r="AN269" s="214"/>
      <c r="AO269" s="238"/>
      <c r="AP269" s="238"/>
      <c r="AQ269" s="17"/>
      <c r="AR269" s="235"/>
      <c r="AS269" s="221" t="s">
        <v>55</v>
      </c>
      <c r="AT269" s="54"/>
      <c r="AU269" s="254"/>
      <c r="AV269" s="259"/>
      <c r="AW269" s="38">
        <f t="shared" si="458"/>
        <v>0</v>
      </c>
      <c r="AX269" s="39">
        <f t="shared" si="459"/>
        <v>0</v>
      </c>
      <c r="AY269" s="224" t="s">
        <v>56</v>
      </c>
      <c r="AZ269" s="54"/>
      <c r="BA269" s="64"/>
      <c r="BB269" s="48"/>
      <c r="BC269" s="25">
        <f t="shared" si="460"/>
        <v>0</v>
      </c>
      <c r="BD269" s="40">
        <f t="shared" si="461"/>
        <v>0</v>
      </c>
      <c r="BE269" s="27" t="s">
        <v>57</v>
      </c>
      <c r="BF269" s="54"/>
      <c r="BG269" s="48"/>
      <c r="BH269" s="28">
        <f t="shared" si="462"/>
        <v>0</v>
      </c>
      <c r="BI269" s="29">
        <f t="shared" si="463"/>
        <v>0</v>
      </c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</row>
    <row r="270" spans="1:201" ht="12.75" customHeight="1" x14ac:dyDescent="0.2">
      <c r="A270" s="161"/>
      <c r="B270" s="11"/>
      <c r="C270" s="115"/>
      <c r="D270" s="6"/>
      <c r="E270" s="278"/>
      <c r="F270" s="278"/>
      <c r="G270" s="116"/>
      <c r="H270" s="6"/>
      <c r="I270" s="6"/>
      <c r="J270" s="6"/>
      <c r="K270" s="261"/>
      <c r="L270" s="164"/>
      <c r="M270" s="164"/>
      <c r="N270" s="6"/>
      <c r="O270" s="6"/>
      <c r="P270" s="6"/>
      <c r="Q270" s="6"/>
      <c r="R270" s="6"/>
      <c r="S270" s="161"/>
      <c r="T270" s="6"/>
      <c r="U270" s="6"/>
      <c r="V270" s="6"/>
      <c r="W270" s="261"/>
      <c r="X270" s="6"/>
      <c r="Y270" s="261"/>
      <c r="Z270" s="214"/>
      <c r="AA270" s="6"/>
      <c r="AB270" s="214"/>
      <c r="AC270" s="238"/>
      <c r="AD270" s="238"/>
      <c r="AE270" s="161"/>
      <c r="AF270" s="6"/>
      <c r="AG270" s="6"/>
      <c r="AH270" s="6"/>
      <c r="AI270" s="261"/>
      <c r="AJ270" s="6"/>
      <c r="AK270" s="261"/>
      <c r="AL270" s="214"/>
      <c r="AM270" s="6"/>
      <c r="AN270" s="214"/>
      <c r="AO270" s="238"/>
      <c r="AP270" s="238"/>
      <c r="AQ270" s="17"/>
      <c r="AR270" s="235"/>
      <c r="AS270" s="221" t="s">
        <v>55</v>
      </c>
      <c r="AT270" s="54"/>
      <c r="AU270" s="254"/>
      <c r="AV270" s="259"/>
      <c r="AW270" s="38">
        <f t="shared" si="458"/>
        <v>0</v>
      </c>
      <c r="AX270" s="39">
        <f t="shared" si="459"/>
        <v>0</v>
      </c>
      <c r="AY270" s="224" t="s">
        <v>56</v>
      </c>
      <c r="AZ270" s="54"/>
      <c r="BA270" s="64"/>
      <c r="BB270" s="48"/>
      <c r="BC270" s="25">
        <f t="shared" si="460"/>
        <v>0</v>
      </c>
      <c r="BD270" s="40">
        <f t="shared" si="461"/>
        <v>0</v>
      </c>
      <c r="BE270" s="27" t="s">
        <v>57</v>
      </c>
      <c r="BF270" s="54"/>
      <c r="BG270" s="48"/>
      <c r="BH270" s="28">
        <f t="shared" si="462"/>
        <v>0</v>
      </c>
      <c r="BI270" s="29">
        <f t="shared" si="463"/>
        <v>0</v>
      </c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</row>
    <row r="271" spans="1:201" ht="12.75" customHeight="1" x14ac:dyDescent="0.2">
      <c r="A271" s="161"/>
      <c r="B271" s="11"/>
      <c r="C271" s="115"/>
      <c r="D271" s="6"/>
      <c r="E271" s="278"/>
      <c r="F271" s="278"/>
      <c r="G271" s="116"/>
      <c r="H271" s="6"/>
      <c r="I271" s="6"/>
      <c r="J271" s="6"/>
      <c r="K271" s="261"/>
      <c r="L271" s="164"/>
      <c r="M271" s="164"/>
      <c r="N271" s="6"/>
      <c r="O271" s="6"/>
      <c r="P271" s="6"/>
      <c r="Q271" s="6"/>
      <c r="R271" s="6"/>
      <c r="S271" s="161"/>
      <c r="T271" s="6"/>
      <c r="U271" s="6"/>
      <c r="V271" s="6"/>
      <c r="W271" s="261"/>
      <c r="X271" s="6"/>
      <c r="Y271" s="261"/>
      <c r="Z271" s="214"/>
      <c r="AA271" s="6"/>
      <c r="AB271" s="214"/>
      <c r="AC271" s="238"/>
      <c r="AD271" s="238"/>
      <c r="AE271" s="161"/>
      <c r="AF271" s="6"/>
      <c r="AG271" s="6"/>
      <c r="AH271" s="6"/>
      <c r="AI271" s="261"/>
      <c r="AJ271" s="6"/>
      <c r="AK271" s="261"/>
      <c r="AL271" s="214"/>
      <c r="AM271" s="6"/>
      <c r="AN271" s="214"/>
      <c r="AO271" s="238"/>
      <c r="AP271" s="238"/>
      <c r="AQ271" s="17"/>
      <c r="AR271" s="235"/>
      <c r="AS271" s="221" t="s">
        <v>55</v>
      </c>
      <c r="AT271" s="54"/>
      <c r="AU271" s="254"/>
      <c r="AV271" s="259"/>
      <c r="AW271" s="38">
        <f t="shared" si="458"/>
        <v>0</v>
      </c>
      <c r="AX271" s="39">
        <f t="shared" si="459"/>
        <v>0</v>
      </c>
      <c r="AY271" s="224" t="s">
        <v>56</v>
      </c>
      <c r="AZ271" s="54"/>
      <c r="BA271" s="64"/>
      <c r="BB271" s="48"/>
      <c r="BC271" s="25">
        <f t="shared" si="460"/>
        <v>0</v>
      </c>
      <c r="BD271" s="40">
        <f t="shared" si="461"/>
        <v>0</v>
      </c>
      <c r="BE271" s="27" t="s">
        <v>57</v>
      </c>
      <c r="BF271" s="54"/>
      <c r="BG271" s="48"/>
      <c r="BH271" s="28">
        <f t="shared" si="462"/>
        <v>0</v>
      </c>
      <c r="BI271" s="29">
        <f t="shared" si="463"/>
        <v>0</v>
      </c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</row>
    <row r="272" spans="1:201" ht="12.75" customHeight="1" x14ac:dyDescent="0.2">
      <c r="A272" s="161"/>
      <c r="B272" s="11"/>
      <c r="C272" s="115"/>
      <c r="D272" s="6"/>
      <c r="E272" s="278"/>
      <c r="F272" s="278"/>
      <c r="G272" s="116"/>
      <c r="H272" s="6"/>
      <c r="I272" s="6"/>
      <c r="J272" s="6"/>
      <c r="K272" s="261"/>
      <c r="L272" s="164"/>
      <c r="M272" s="164"/>
      <c r="N272" s="6"/>
      <c r="O272" s="6"/>
      <c r="P272" s="6"/>
      <c r="Q272" s="6"/>
      <c r="R272" s="6"/>
      <c r="S272" s="161"/>
      <c r="T272" s="6"/>
      <c r="U272" s="6"/>
      <c r="V272" s="6"/>
      <c r="W272" s="261"/>
      <c r="X272" s="6"/>
      <c r="Y272" s="261"/>
      <c r="Z272" s="214"/>
      <c r="AA272" s="6"/>
      <c r="AB272" s="214"/>
      <c r="AC272" s="238"/>
      <c r="AD272" s="238"/>
      <c r="AE272" s="161"/>
      <c r="AF272" s="6"/>
      <c r="AG272" s="6"/>
      <c r="AH272" s="6"/>
      <c r="AI272" s="261"/>
      <c r="AJ272" s="6"/>
      <c r="AK272" s="261"/>
      <c r="AL272" s="214"/>
      <c r="AM272" s="6"/>
      <c r="AN272" s="214"/>
      <c r="AO272" s="238"/>
      <c r="AP272" s="238"/>
      <c r="AQ272" s="17"/>
      <c r="AR272" s="235"/>
      <c r="AS272" s="221" t="s">
        <v>55</v>
      </c>
      <c r="AT272" s="54"/>
      <c r="AU272" s="254"/>
      <c r="AV272" s="259"/>
      <c r="AW272" s="38">
        <f t="shared" si="458"/>
        <v>0</v>
      </c>
      <c r="AX272" s="39">
        <f t="shared" si="459"/>
        <v>0</v>
      </c>
      <c r="AY272" s="224" t="s">
        <v>56</v>
      </c>
      <c r="AZ272" s="54"/>
      <c r="BA272" s="64"/>
      <c r="BB272" s="48"/>
      <c r="BC272" s="25">
        <f t="shared" si="460"/>
        <v>0</v>
      </c>
      <c r="BD272" s="40">
        <f t="shared" si="461"/>
        <v>0</v>
      </c>
      <c r="BE272" s="27" t="s">
        <v>57</v>
      </c>
      <c r="BF272" s="54"/>
      <c r="BG272" s="48"/>
      <c r="BH272" s="28">
        <f t="shared" si="462"/>
        <v>0</v>
      </c>
      <c r="BI272" s="29">
        <f t="shared" si="463"/>
        <v>0</v>
      </c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</row>
    <row r="273" spans="1:201" ht="12.75" customHeight="1" x14ac:dyDescent="0.2">
      <c r="A273" s="161"/>
      <c r="B273" s="11"/>
      <c r="C273" s="115"/>
      <c r="D273" s="6"/>
      <c r="E273" s="278"/>
      <c r="F273" s="278"/>
      <c r="G273" s="116"/>
      <c r="H273" s="6"/>
      <c r="I273" s="6"/>
      <c r="J273" s="6"/>
      <c r="K273" s="261"/>
      <c r="L273" s="164"/>
      <c r="M273" s="164"/>
      <c r="N273" s="6"/>
      <c r="O273" s="6"/>
      <c r="P273" s="6"/>
      <c r="Q273" s="6"/>
      <c r="R273" s="6"/>
      <c r="S273" s="161"/>
      <c r="T273" s="6"/>
      <c r="U273" s="6"/>
      <c r="V273" s="6"/>
      <c r="W273" s="261"/>
      <c r="X273" s="6"/>
      <c r="Y273" s="261"/>
      <c r="Z273" s="214"/>
      <c r="AA273" s="6"/>
      <c r="AB273" s="214"/>
      <c r="AC273" s="238"/>
      <c r="AD273" s="238"/>
      <c r="AE273" s="161"/>
      <c r="AF273" s="6"/>
      <c r="AG273" s="6"/>
      <c r="AH273" s="6"/>
      <c r="AI273" s="261"/>
      <c r="AJ273" s="6"/>
      <c r="AK273" s="261"/>
      <c r="AL273" s="214"/>
      <c r="AM273" s="6"/>
      <c r="AN273" s="214"/>
      <c r="AO273" s="238"/>
      <c r="AP273" s="238"/>
      <c r="AQ273" s="17"/>
      <c r="AR273" s="235"/>
      <c r="AS273" s="221" t="s">
        <v>55</v>
      </c>
      <c r="AT273" s="54"/>
      <c r="AU273" s="254"/>
      <c r="AV273" s="259"/>
      <c r="AW273" s="38">
        <f t="shared" si="458"/>
        <v>0</v>
      </c>
      <c r="AX273" s="39">
        <f t="shared" si="459"/>
        <v>0</v>
      </c>
      <c r="AY273" s="224" t="s">
        <v>56</v>
      </c>
      <c r="AZ273" s="54"/>
      <c r="BA273" s="64"/>
      <c r="BB273" s="48"/>
      <c r="BC273" s="25">
        <f t="shared" si="460"/>
        <v>0</v>
      </c>
      <c r="BD273" s="40">
        <f t="shared" si="461"/>
        <v>0</v>
      </c>
      <c r="BE273" s="27" t="s">
        <v>57</v>
      </c>
      <c r="BF273" s="54"/>
      <c r="BG273" s="48"/>
      <c r="BH273" s="28">
        <f t="shared" si="462"/>
        <v>0</v>
      </c>
      <c r="BI273" s="29">
        <f t="shared" si="463"/>
        <v>0</v>
      </c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</row>
    <row r="274" spans="1:201" ht="12.75" customHeight="1" x14ac:dyDescent="0.2">
      <c r="A274" s="161"/>
      <c r="B274" s="11"/>
      <c r="C274" s="115"/>
      <c r="D274" s="6"/>
      <c r="E274" s="278"/>
      <c r="F274" s="278"/>
      <c r="G274" s="116"/>
      <c r="H274" s="6"/>
      <c r="I274" s="6"/>
      <c r="J274" s="6"/>
      <c r="K274" s="261"/>
      <c r="L274" s="164"/>
      <c r="M274" s="164"/>
      <c r="N274" s="6"/>
      <c r="O274" s="6"/>
      <c r="P274" s="6"/>
      <c r="Q274" s="6"/>
      <c r="R274" s="6"/>
      <c r="S274" s="161"/>
      <c r="T274" s="6"/>
      <c r="U274" s="6"/>
      <c r="V274" s="6"/>
      <c r="W274" s="261"/>
      <c r="X274" s="6"/>
      <c r="Y274" s="261"/>
      <c r="Z274" s="214"/>
      <c r="AA274" s="6"/>
      <c r="AB274" s="214"/>
      <c r="AC274" s="238"/>
      <c r="AD274" s="238"/>
      <c r="AE274" s="161"/>
      <c r="AF274" s="6"/>
      <c r="AG274" s="6"/>
      <c r="AH274" s="6"/>
      <c r="AI274" s="261"/>
      <c r="AJ274" s="6"/>
      <c r="AK274" s="261"/>
      <c r="AL274" s="214"/>
      <c r="AM274" s="6"/>
      <c r="AN274" s="214"/>
      <c r="AO274" s="238"/>
      <c r="AP274" s="238"/>
      <c r="AQ274" s="17"/>
      <c r="AR274" s="235"/>
      <c r="AS274" s="221" t="s">
        <v>55</v>
      </c>
      <c r="AT274" s="54"/>
      <c r="AU274" s="254"/>
      <c r="AV274" s="259"/>
      <c r="AW274" s="38">
        <f t="shared" si="458"/>
        <v>0</v>
      </c>
      <c r="AX274" s="39">
        <f t="shared" si="459"/>
        <v>0</v>
      </c>
      <c r="AY274" s="224" t="s">
        <v>56</v>
      </c>
      <c r="AZ274" s="54"/>
      <c r="BA274" s="64"/>
      <c r="BB274" s="48"/>
      <c r="BC274" s="25">
        <f t="shared" si="460"/>
        <v>0</v>
      </c>
      <c r="BD274" s="40">
        <f t="shared" si="461"/>
        <v>0</v>
      </c>
      <c r="BE274" s="27" t="s">
        <v>57</v>
      </c>
      <c r="BF274" s="54"/>
      <c r="BG274" s="48"/>
      <c r="BH274" s="28">
        <f t="shared" si="462"/>
        <v>0</v>
      </c>
      <c r="BI274" s="29">
        <f t="shared" si="463"/>
        <v>0</v>
      </c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</row>
    <row r="275" spans="1:201" ht="12.75" customHeight="1" x14ac:dyDescent="0.2">
      <c r="A275" s="161"/>
      <c r="B275" s="11"/>
      <c r="C275" s="115"/>
      <c r="D275" s="6"/>
      <c r="E275" s="278"/>
      <c r="F275" s="278"/>
      <c r="G275" s="116"/>
      <c r="H275" s="6"/>
      <c r="I275" s="6"/>
      <c r="J275" s="6"/>
      <c r="K275" s="261"/>
      <c r="L275" s="164"/>
      <c r="M275" s="164"/>
      <c r="N275" s="6"/>
      <c r="O275" s="6"/>
      <c r="P275" s="6"/>
      <c r="Q275" s="6"/>
      <c r="R275" s="6"/>
      <c r="S275" s="161"/>
      <c r="T275" s="6"/>
      <c r="U275" s="6"/>
      <c r="V275" s="6"/>
      <c r="W275" s="261"/>
      <c r="X275" s="6"/>
      <c r="Y275" s="261"/>
      <c r="Z275" s="214"/>
      <c r="AA275" s="6"/>
      <c r="AB275" s="214"/>
      <c r="AC275" s="238"/>
      <c r="AD275" s="238"/>
      <c r="AE275" s="161"/>
      <c r="AF275" s="6"/>
      <c r="AG275" s="6"/>
      <c r="AH275" s="6"/>
      <c r="AI275" s="261"/>
      <c r="AJ275" s="6"/>
      <c r="AK275" s="261"/>
      <c r="AL275" s="214"/>
      <c r="AM275" s="6"/>
      <c r="AN275" s="214"/>
      <c r="AO275" s="238"/>
      <c r="AP275" s="238"/>
      <c r="AQ275" s="17"/>
      <c r="AR275" s="235"/>
      <c r="AS275" s="221" t="s">
        <v>55</v>
      </c>
      <c r="AT275" s="54"/>
      <c r="AU275" s="254"/>
      <c r="AV275" s="259"/>
      <c r="AW275" s="38">
        <f t="shared" si="458"/>
        <v>0</v>
      </c>
      <c r="AX275" s="39">
        <f t="shared" si="459"/>
        <v>0</v>
      </c>
      <c r="AY275" s="224" t="s">
        <v>56</v>
      </c>
      <c r="AZ275" s="54"/>
      <c r="BA275" s="64"/>
      <c r="BB275" s="48"/>
      <c r="BC275" s="25">
        <f t="shared" si="460"/>
        <v>0</v>
      </c>
      <c r="BD275" s="40">
        <f t="shared" si="461"/>
        <v>0</v>
      </c>
      <c r="BE275" s="27" t="s">
        <v>57</v>
      </c>
      <c r="BF275" s="54"/>
      <c r="BG275" s="48"/>
      <c r="BH275" s="28">
        <f t="shared" si="462"/>
        <v>0</v>
      </c>
      <c r="BI275" s="29">
        <f t="shared" si="463"/>
        <v>0</v>
      </c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</row>
    <row r="276" spans="1:201" ht="12.75" customHeight="1" x14ac:dyDescent="0.2">
      <c r="A276" s="161"/>
      <c r="B276" s="11"/>
      <c r="C276" s="115"/>
      <c r="D276" s="6"/>
      <c r="E276" s="278"/>
      <c r="F276" s="278"/>
      <c r="G276" s="116"/>
      <c r="H276" s="6"/>
      <c r="I276" s="6"/>
      <c r="J276" s="6"/>
      <c r="K276" s="261"/>
      <c r="L276" s="164"/>
      <c r="M276" s="164"/>
      <c r="N276" s="6"/>
      <c r="O276" s="6"/>
      <c r="P276" s="6"/>
      <c r="Q276" s="6"/>
      <c r="R276" s="6"/>
      <c r="S276" s="161"/>
      <c r="T276" s="6"/>
      <c r="U276" s="6"/>
      <c r="V276" s="6"/>
      <c r="W276" s="261"/>
      <c r="X276" s="6"/>
      <c r="Y276" s="261"/>
      <c r="Z276" s="214"/>
      <c r="AA276" s="6"/>
      <c r="AB276" s="214"/>
      <c r="AC276" s="238"/>
      <c r="AD276" s="238"/>
      <c r="AE276" s="161"/>
      <c r="AF276" s="6"/>
      <c r="AG276" s="6"/>
      <c r="AH276" s="6"/>
      <c r="AI276" s="261"/>
      <c r="AJ276" s="6"/>
      <c r="AK276" s="261"/>
      <c r="AL276" s="214"/>
      <c r="AM276" s="6"/>
      <c r="AN276" s="214"/>
      <c r="AO276" s="238"/>
      <c r="AP276" s="238"/>
      <c r="AQ276" s="17"/>
      <c r="AR276" s="235"/>
      <c r="AS276" s="221" t="s">
        <v>55</v>
      </c>
      <c r="AT276" s="54"/>
      <c r="AU276" s="254"/>
      <c r="AV276" s="259"/>
      <c r="AW276" s="38">
        <f t="shared" si="458"/>
        <v>0</v>
      </c>
      <c r="AX276" s="39">
        <f t="shared" si="459"/>
        <v>0</v>
      </c>
      <c r="AY276" s="224" t="s">
        <v>56</v>
      </c>
      <c r="AZ276" s="54"/>
      <c r="BA276" s="64"/>
      <c r="BB276" s="48"/>
      <c r="BC276" s="25">
        <f t="shared" si="460"/>
        <v>0</v>
      </c>
      <c r="BD276" s="40">
        <f t="shared" si="461"/>
        <v>0</v>
      </c>
      <c r="BE276" s="27" t="s">
        <v>57</v>
      </c>
      <c r="BF276" s="54"/>
      <c r="BG276" s="48"/>
      <c r="BH276" s="28">
        <f t="shared" si="462"/>
        <v>0</v>
      </c>
      <c r="BI276" s="29">
        <f t="shared" si="463"/>
        <v>0</v>
      </c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</row>
    <row r="277" spans="1:201" ht="12.75" customHeight="1" x14ac:dyDescent="0.2">
      <c r="A277" s="161"/>
      <c r="B277" s="11"/>
      <c r="C277" s="115"/>
      <c r="D277" s="6"/>
      <c r="E277" s="278"/>
      <c r="F277" s="278"/>
      <c r="G277" s="116"/>
      <c r="H277" s="6"/>
      <c r="I277" s="6"/>
      <c r="J277" s="6"/>
      <c r="K277" s="261"/>
      <c r="L277" s="164"/>
      <c r="M277" s="164"/>
      <c r="N277" s="6"/>
      <c r="O277" s="6"/>
      <c r="P277" s="6"/>
      <c r="Q277" s="6"/>
      <c r="R277" s="6"/>
      <c r="S277" s="161"/>
      <c r="T277" s="6"/>
      <c r="U277" s="6"/>
      <c r="V277" s="6"/>
      <c r="W277" s="261"/>
      <c r="X277" s="6"/>
      <c r="Y277" s="261"/>
      <c r="Z277" s="214"/>
      <c r="AA277" s="6"/>
      <c r="AB277" s="214"/>
      <c r="AC277" s="238"/>
      <c r="AD277" s="238"/>
      <c r="AE277" s="161"/>
      <c r="AF277" s="6"/>
      <c r="AG277" s="6"/>
      <c r="AH277" s="6"/>
      <c r="AI277" s="261"/>
      <c r="AJ277" s="6"/>
      <c r="AK277" s="261"/>
      <c r="AL277" s="214"/>
      <c r="AM277" s="6"/>
      <c r="AN277" s="214"/>
      <c r="AO277" s="238"/>
      <c r="AP277" s="238"/>
      <c r="AQ277" s="17"/>
      <c r="AR277" s="235"/>
      <c r="AS277" s="221" t="s">
        <v>55</v>
      </c>
      <c r="AT277" s="54"/>
      <c r="AU277" s="254"/>
      <c r="AV277" s="259"/>
      <c r="AW277" s="38">
        <f t="shared" si="458"/>
        <v>0</v>
      </c>
      <c r="AX277" s="39">
        <f t="shared" si="459"/>
        <v>0</v>
      </c>
      <c r="AY277" s="224" t="s">
        <v>56</v>
      </c>
      <c r="AZ277" s="54"/>
      <c r="BA277" s="64"/>
      <c r="BB277" s="48"/>
      <c r="BC277" s="25">
        <f t="shared" si="460"/>
        <v>0</v>
      </c>
      <c r="BD277" s="40">
        <f t="shared" si="461"/>
        <v>0</v>
      </c>
      <c r="BE277" s="27" t="s">
        <v>57</v>
      </c>
      <c r="BF277" s="54"/>
      <c r="BG277" s="48"/>
      <c r="BH277" s="28">
        <f t="shared" si="462"/>
        <v>0</v>
      </c>
      <c r="BI277" s="29">
        <f t="shared" si="463"/>
        <v>0</v>
      </c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</row>
    <row r="278" spans="1:201" ht="12.75" customHeight="1" x14ac:dyDescent="0.2">
      <c r="A278" s="161"/>
      <c r="B278" s="11"/>
      <c r="C278" s="115"/>
      <c r="D278" s="6"/>
      <c r="E278" s="278"/>
      <c r="F278" s="278"/>
      <c r="G278" s="116"/>
      <c r="H278" s="6"/>
      <c r="I278" s="6"/>
      <c r="J278" s="6"/>
      <c r="K278" s="261"/>
      <c r="L278" s="164"/>
      <c r="M278" s="164"/>
      <c r="N278" s="6"/>
      <c r="O278" s="6"/>
      <c r="P278" s="6"/>
      <c r="Q278" s="6"/>
      <c r="R278" s="6"/>
      <c r="S278" s="161"/>
      <c r="T278" s="6"/>
      <c r="U278" s="6"/>
      <c r="V278" s="6"/>
      <c r="W278" s="261"/>
      <c r="X278" s="6"/>
      <c r="Y278" s="261"/>
      <c r="Z278" s="214"/>
      <c r="AA278" s="6"/>
      <c r="AB278" s="214"/>
      <c r="AC278" s="238"/>
      <c r="AD278" s="238"/>
      <c r="AE278" s="161"/>
      <c r="AF278" s="6"/>
      <c r="AG278" s="6"/>
      <c r="AH278" s="6"/>
      <c r="AI278" s="261"/>
      <c r="AJ278" s="6"/>
      <c r="AK278" s="261"/>
      <c r="AL278" s="214"/>
      <c r="AM278" s="6"/>
      <c r="AN278" s="214"/>
      <c r="AO278" s="238"/>
      <c r="AP278" s="238"/>
      <c r="AQ278" s="17"/>
      <c r="AR278" s="235"/>
      <c r="AS278" s="221" t="s">
        <v>55</v>
      </c>
      <c r="AT278" s="54"/>
      <c r="AU278" s="254"/>
      <c r="AV278" s="259"/>
      <c r="AW278" s="38">
        <f t="shared" si="458"/>
        <v>0</v>
      </c>
      <c r="AX278" s="39">
        <f t="shared" si="459"/>
        <v>0</v>
      </c>
      <c r="AY278" s="224" t="s">
        <v>56</v>
      </c>
      <c r="AZ278" s="54"/>
      <c r="BA278" s="64"/>
      <c r="BB278" s="48"/>
      <c r="BC278" s="25">
        <f t="shared" si="460"/>
        <v>0</v>
      </c>
      <c r="BD278" s="40">
        <f t="shared" si="461"/>
        <v>0</v>
      </c>
      <c r="BE278" s="27" t="s">
        <v>57</v>
      </c>
      <c r="BF278" s="54"/>
      <c r="BG278" s="48"/>
      <c r="BH278" s="28">
        <f t="shared" si="462"/>
        <v>0</v>
      </c>
      <c r="BI278" s="29">
        <f t="shared" si="463"/>
        <v>0</v>
      </c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</row>
    <row r="279" spans="1:201" ht="12.75" customHeight="1" x14ac:dyDescent="0.2">
      <c r="A279" s="161"/>
      <c r="B279" s="11"/>
      <c r="C279" s="115"/>
      <c r="D279" s="6"/>
      <c r="E279" s="278"/>
      <c r="F279" s="278"/>
      <c r="G279" s="116"/>
      <c r="H279" s="6"/>
      <c r="I279" s="6"/>
      <c r="J279" s="6"/>
      <c r="K279" s="261"/>
      <c r="L279" s="164"/>
      <c r="M279" s="164"/>
      <c r="N279" s="6"/>
      <c r="O279" s="6"/>
      <c r="P279" s="6"/>
      <c r="Q279" s="6"/>
      <c r="R279" s="6"/>
      <c r="S279" s="161"/>
      <c r="T279" s="6"/>
      <c r="U279" s="6"/>
      <c r="V279" s="6"/>
      <c r="W279" s="261"/>
      <c r="X279" s="6"/>
      <c r="Y279" s="261"/>
      <c r="Z279" s="214"/>
      <c r="AA279" s="6"/>
      <c r="AB279" s="214"/>
      <c r="AC279" s="238"/>
      <c r="AD279" s="238"/>
      <c r="AE279" s="161"/>
      <c r="AF279" s="6"/>
      <c r="AG279" s="6"/>
      <c r="AH279" s="6"/>
      <c r="AI279" s="261"/>
      <c r="AJ279" s="6"/>
      <c r="AK279" s="261"/>
      <c r="AL279" s="214"/>
      <c r="AM279" s="6"/>
      <c r="AN279" s="214"/>
      <c r="AO279" s="238"/>
      <c r="AP279" s="238"/>
      <c r="AQ279" s="17"/>
      <c r="AR279" s="235"/>
      <c r="AS279" s="221" t="s">
        <v>55</v>
      </c>
      <c r="AT279" s="54"/>
      <c r="AU279" s="254"/>
      <c r="AV279" s="259"/>
      <c r="AW279" s="38">
        <f t="shared" si="458"/>
        <v>0</v>
      </c>
      <c r="AX279" s="39">
        <f t="shared" si="459"/>
        <v>0</v>
      </c>
      <c r="AY279" s="224" t="s">
        <v>56</v>
      </c>
      <c r="AZ279" s="54"/>
      <c r="BA279" s="64"/>
      <c r="BB279" s="48"/>
      <c r="BC279" s="25">
        <f t="shared" si="460"/>
        <v>0</v>
      </c>
      <c r="BD279" s="40">
        <f t="shared" si="461"/>
        <v>0</v>
      </c>
      <c r="BE279" s="27" t="s">
        <v>57</v>
      </c>
      <c r="BF279" s="54"/>
      <c r="BG279" s="48"/>
      <c r="BH279" s="28">
        <f t="shared" si="462"/>
        <v>0</v>
      </c>
      <c r="BI279" s="29">
        <f t="shared" si="463"/>
        <v>0</v>
      </c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</row>
    <row r="280" spans="1:201" ht="12.75" customHeight="1" x14ac:dyDescent="0.2">
      <c r="A280" s="161"/>
      <c r="B280" s="11"/>
      <c r="C280" s="115"/>
      <c r="D280" s="6"/>
      <c r="E280" s="278"/>
      <c r="F280" s="278"/>
      <c r="G280" s="116"/>
      <c r="H280" s="6"/>
      <c r="I280" s="6"/>
      <c r="J280" s="6"/>
      <c r="K280" s="261"/>
      <c r="L280" s="164"/>
      <c r="M280" s="164"/>
      <c r="N280" s="6"/>
      <c r="O280" s="6"/>
      <c r="P280" s="6"/>
      <c r="Q280" s="6"/>
      <c r="R280" s="6"/>
      <c r="S280" s="161"/>
      <c r="T280" s="6"/>
      <c r="U280" s="6"/>
      <c r="V280" s="6"/>
      <c r="W280" s="261"/>
      <c r="X280" s="6"/>
      <c r="Y280" s="261"/>
      <c r="Z280" s="214"/>
      <c r="AA280" s="6"/>
      <c r="AB280" s="214"/>
      <c r="AC280" s="238"/>
      <c r="AD280" s="238"/>
      <c r="AE280" s="161"/>
      <c r="AF280" s="6"/>
      <c r="AG280" s="6"/>
      <c r="AH280" s="6"/>
      <c r="AI280" s="261"/>
      <c r="AJ280" s="6"/>
      <c r="AK280" s="261"/>
      <c r="AL280" s="214"/>
      <c r="AM280" s="6"/>
      <c r="AN280" s="214"/>
      <c r="AO280" s="238"/>
      <c r="AP280" s="238"/>
      <c r="AQ280" s="17"/>
      <c r="AR280" s="235"/>
      <c r="AS280" s="221" t="s">
        <v>55</v>
      </c>
      <c r="AT280" s="54"/>
      <c r="AU280" s="254"/>
      <c r="AV280" s="259"/>
      <c r="AW280" s="38">
        <f t="shared" si="458"/>
        <v>0</v>
      </c>
      <c r="AX280" s="39">
        <f t="shared" si="459"/>
        <v>0</v>
      </c>
      <c r="AY280" s="224" t="s">
        <v>56</v>
      </c>
      <c r="AZ280" s="54"/>
      <c r="BA280" s="64"/>
      <c r="BB280" s="48"/>
      <c r="BC280" s="25">
        <f t="shared" si="460"/>
        <v>0</v>
      </c>
      <c r="BD280" s="40">
        <f t="shared" si="461"/>
        <v>0</v>
      </c>
      <c r="BE280" s="27" t="s">
        <v>57</v>
      </c>
      <c r="BF280" s="54"/>
      <c r="BG280" s="48"/>
      <c r="BH280" s="28">
        <f t="shared" si="462"/>
        <v>0</v>
      </c>
      <c r="BI280" s="29">
        <f t="shared" si="463"/>
        <v>0</v>
      </c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</row>
    <row r="281" spans="1:201" ht="12.75" customHeight="1" x14ac:dyDescent="0.2">
      <c r="A281" s="161"/>
      <c r="B281" s="11"/>
      <c r="C281" s="115"/>
      <c r="D281" s="6"/>
      <c r="E281" s="278"/>
      <c r="F281" s="278"/>
      <c r="G281" s="116"/>
      <c r="H281" s="6"/>
      <c r="I281" s="6"/>
      <c r="J281" s="6"/>
      <c r="K281" s="261"/>
      <c r="L281" s="164"/>
      <c r="M281" s="164"/>
      <c r="N281" s="6"/>
      <c r="O281" s="6"/>
      <c r="P281" s="6"/>
      <c r="Q281" s="6"/>
      <c r="R281" s="6"/>
      <c r="S281" s="161"/>
      <c r="T281" s="6"/>
      <c r="U281" s="6"/>
      <c r="V281" s="6"/>
      <c r="W281" s="261"/>
      <c r="X281" s="6"/>
      <c r="Y281" s="261"/>
      <c r="Z281" s="214"/>
      <c r="AA281" s="6"/>
      <c r="AB281" s="214"/>
      <c r="AC281" s="238"/>
      <c r="AD281" s="238"/>
      <c r="AE281" s="161"/>
      <c r="AF281" s="6"/>
      <c r="AG281" s="6"/>
      <c r="AH281" s="6"/>
      <c r="AI281" s="261"/>
      <c r="AJ281" s="6"/>
      <c r="AK281" s="261"/>
      <c r="AL281" s="214"/>
      <c r="AM281" s="6"/>
      <c r="AN281" s="214"/>
      <c r="AO281" s="238"/>
      <c r="AP281" s="238"/>
      <c r="AQ281" s="17"/>
      <c r="AR281" s="235"/>
      <c r="AS281" s="221" t="s">
        <v>55</v>
      </c>
      <c r="AT281" s="54"/>
      <c r="AU281" s="254"/>
      <c r="AV281" s="259"/>
      <c r="AW281" s="38">
        <f t="shared" si="458"/>
        <v>0</v>
      </c>
      <c r="AX281" s="39">
        <f t="shared" si="459"/>
        <v>0</v>
      </c>
      <c r="AY281" s="224" t="s">
        <v>56</v>
      </c>
      <c r="AZ281" s="54"/>
      <c r="BA281" s="64"/>
      <c r="BB281" s="48"/>
      <c r="BC281" s="25">
        <f t="shared" si="460"/>
        <v>0</v>
      </c>
      <c r="BD281" s="40">
        <f t="shared" si="461"/>
        <v>0</v>
      </c>
      <c r="BE281" s="27" t="s">
        <v>57</v>
      </c>
      <c r="BF281" s="54"/>
      <c r="BG281" s="48"/>
      <c r="BH281" s="28">
        <f t="shared" si="462"/>
        <v>0</v>
      </c>
      <c r="BI281" s="29">
        <f t="shared" si="463"/>
        <v>0</v>
      </c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</row>
    <row r="282" spans="1:201" ht="12.75" customHeight="1" x14ac:dyDescent="0.2">
      <c r="A282" s="161"/>
      <c r="B282" s="11"/>
      <c r="C282" s="115"/>
      <c r="D282" s="6"/>
      <c r="E282" s="278"/>
      <c r="F282" s="278"/>
      <c r="G282" s="116"/>
      <c r="H282" s="6"/>
      <c r="I282" s="6"/>
      <c r="J282" s="6"/>
      <c r="K282" s="261"/>
      <c r="L282" s="164"/>
      <c r="M282" s="164"/>
      <c r="N282" s="6"/>
      <c r="O282" s="6"/>
      <c r="P282" s="6"/>
      <c r="Q282" s="6"/>
      <c r="R282" s="6"/>
      <c r="S282" s="161"/>
      <c r="T282" s="6"/>
      <c r="U282" s="6"/>
      <c r="V282" s="6"/>
      <c r="W282" s="261"/>
      <c r="X282" s="6"/>
      <c r="Y282" s="261"/>
      <c r="Z282" s="214"/>
      <c r="AA282" s="6"/>
      <c r="AB282" s="214"/>
      <c r="AC282" s="238"/>
      <c r="AD282" s="238"/>
      <c r="AE282" s="161"/>
      <c r="AF282" s="6"/>
      <c r="AG282" s="6"/>
      <c r="AH282" s="6"/>
      <c r="AI282" s="261"/>
      <c r="AJ282" s="6"/>
      <c r="AK282" s="261"/>
      <c r="AL282" s="214"/>
      <c r="AM282" s="6"/>
      <c r="AN282" s="214"/>
      <c r="AO282" s="238"/>
      <c r="AP282" s="238"/>
      <c r="AQ282" s="17"/>
      <c r="AR282" s="235"/>
      <c r="AS282" s="221" t="s">
        <v>55</v>
      </c>
      <c r="AT282" s="54"/>
      <c r="AU282" s="254"/>
      <c r="AV282" s="259"/>
      <c r="AW282" s="38">
        <f t="shared" si="458"/>
        <v>0</v>
      </c>
      <c r="AX282" s="39">
        <f t="shared" si="459"/>
        <v>0</v>
      </c>
      <c r="AY282" s="224" t="s">
        <v>56</v>
      </c>
      <c r="AZ282" s="54"/>
      <c r="BA282" s="64"/>
      <c r="BB282" s="48"/>
      <c r="BC282" s="25">
        <f t="shared" si="460"/>
        <v>0</v>
      </c>
      <c r="BD282" s="40">
        <f t="shared" si="461"/>
        <v>0</v>
      </c>
      <c r="BE282" s="27" t="s">
        <v>57</v>
      </c>
      <c r="BF282" s="54"/>
      <c r="BG282" s="48"/>
      <c r="BH282" s="28">
        <f t="shared" si="462"/>
        <v>0</v>
      </c>
      <c r="BI282" s="29">
        <f t="shared" si="463"/>
        <v>0</v>
      </c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</row>
    <row r="283" spans="1:201" ht="12.75" customHeight="1" x14ac:dyDescent="0.2">
      <c r="A283" s="161"/>
      <c r="B283" s="11"/>
      <c r="C283" s="115"/>
      <c r="D283" s="6"/>
      <c r="E283" s="278"/>
      <c r="F283" s="278"/>
      <c r="G283" s="116"/>
      <c r="H283" s="6"/>
      <c r="I283" s="6"/>
      <c r="J283" s="6"/>
      <c r="K283" s="261"/>
      <c r="L283" s="164"/>
      <c r="M283" s="164"/>
      <c r="N283" s="6"/>
      <c r="O283" s="6"/>
      <c r="P283" s="6"/>
      <c r="Q283" s="6"/>
      <c r="R283" s="6"/>
      <c r="S283" s="161"/>
      <c r="T283" s="6"/>
      <c r="U283" s="6"/>
      <c r="V283" s="6"/>
      <c r="W283" s="261"/>
      <c r="X283" s="6"/>
      <c r="Y283" s="261"/>
      <c r="Z283" s="214"/>
      <c r="AA283" s="6"/>
      <c r="AB283" s="214"/>
      <c r="AC283" s="238"/>
      <c r="AD283" s="238"/>
      <c r="AE283" s="161"/>
      <c r="AF283" s="6"/>
      <c r="AG283" s="6"/>
      <c r="AH283" s="6"/>
      <c r="AI283" s="261"/>
      <c r="AJ283" s="6"/>
      <c r="AK283" s="261"/>
      <c r="AL283" s="214"/>
      <c r="AM283" s="6"/>
      <c r="AN283" s="214"/>
      <c r="AO283" s="238"/>
      <c r="AP283" s="238"/>
      <c r="AQ283" s="17"/>
      <c r="AR283" s="235"/>
      <c r="AS283" s="221" t="s">
        <v>55</v>
      </c>
      <c r="AT283" s="54"/>
      <c r="AU283" s="254"/>
      <c r="AV283" s="259"/>
      <c r="AW283" s="38">
        <f t="shared" si="458"/>
        <v>0</v>
      </c>
      <c r="AX283" s="39">
        <f t="shared" si="459"/>
        <v>0</v>
      </c>
      <c r="AY283" s="224" t="s">
        <v>56</v>
      </c>
      <c r="AZ283" s="54"/>
      <c r="BA283" s="64"/>
      <c r="BB283" s="48"/>
      <c r="BC283" s="25">
        <f t="shared" si="460"/>
        <v>0</v>
      </c>
      <c r="BD283" s="40">
        <f t="shared" si="461"/>
        <v>0</v>
      </c>
      <c r="BE283" s="27" t="s">
        <v>57</v>
      </c>
      <c r="BF283" s="54"/>
      <c r="BG283" s="48"/>
      <c r="BH283" s="28">
        <f t="shared" si="462"/>
        <v>0</v>
      </c>
      <c r="BI283" s="29">
        <f t="shared" si="463"/>
        <v>0</v>
      </c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</row>
    <row r="284" spans="1:201" ht="12.75" customHeight="1" x14ac:dyDescent="0.2">
      <c r="A284" s="161"/>
      <c r="B284" s="11"/>
      <c r="C284" s="115"/>
      <c r="D284" s="6"/>
      <c r="E284" s="278"/>
      <c r="F284" s="278"/>
      <c r="G284" s="116"/>
      <c r="H284" s="6"/>
      <c r="I284" s="6"/>
      <c r="J284" s="6"/>
      <c r="K284" s="261"/>
      <c r="L284" s="164"/>
      <c r="M284" s="164"/>
      <c r="N284" s="6"/>
      <c r="O284" s="6"/>
      <c r="P284" s="6"/>
      <c r="Q284" s="6"/>
      <c r="R284" s="6"/>
      <c r="S284" s="161"/>
      <c r="T284" s="6"/>
      <c r="U284" s="6"/>
      <c r="V284" s="6"/>
      <c r="W284" s="261"/>
      <c r="X284" s="6"/>
      <c r="Y284" s="261"/>
      <c r="Z284" s="214"/>
      <c r="AA284" s="6"/>
      <c r="AB284" s="214"/>
      <c r="AC284" s="238"/>
      <c r="AD284" s="238"/>
      <c r="AE284" s="161"/>
      <c r="AF284" s="6"/>
      <c r="AG284" s="6"/>
      <c r="AH284" s="6"/>
      <c r="AI284" s="261"/>
      <c r="AJ284" s="6"/>
      <c r="AK284" s="261"/>
      <c r="AL284" s="214"/>
      <c r="AM284" s="6"/>
      <c r="AN284" s="214"/>
      <c r="AO284" s="238"/>
      <c r="AP284" s="238"/>
      <c r="AQ284" s="17"/>
      <c r="AR284" s="235"/>
      <c r="AS284" s="221" t="s">
        <v>55</v>
      </c>
      <c r="AT284" s="54"/>
      <c r="AU284" s="254"/>
      <c r="AV284" s="259"/>
      <c r="AW284" s="38">
        <f t="shared" si="458"/>
        <v>0</v>
      </c>
      <c r="AX284" s="39">
        <f t="shared" si="459"/>
        <v>0</v>
      </c>
      <c r="AY284" s="224" t="s">
        <v>56</v>
      </c>
      <c r="AZ284" s="54"/>
      <c r="BA284" s="64"/>
      <c r="BB284" s="48"/>
      <c r="BC284" s="25">
        <f t="shared" si="460"/>
        <v>0</v>
      </c>
      <c r="BD284" s="40">
        <f t="shared" si="461"/>
        <v>0</v>
      </c>
      <c r="BE284" s="27" t="s">
        <v>57</v>
      </c>
      <c r="BF284" s="54"/>
      <c r="BG284" s="48"/>
      <c r="BH284" s="28">
        <f t="shared" si="462"/>
        <v>0</v>
      </c>
      <c r="BI284" s="29">
        <f t="shared" si="463"/>
        <v>0</v>
      </c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</row>
    <row r="285" spans="1:201" ht="12.75" customHeight="1" x14ac:dyDescent="0.2">
      <c r="A285" s="161"/>
      <c r="B285" s="11"/>
      <c r="C285" s="115"/>
      <c r="D285" s="6"/>
      <c r="E285" s="278"/>
      <c r="F285" s="278"/>
      <c r="G285" s="116"/>
      <c r="H285" s="6"/>
      <c r="I285" s="6"/>
      <c r="J285" s="6"/>
      <c r="K285" s="261"/>
      <c r="L285" s="164"/>
      <c r="M285" s="164"/>
      <c r="N285" s="6"/>
      <c r="O285" s="6"/>
      <c r="P285" s="6"/>
      <c r="Q285" s="6"/>
      <c r="R285" s="6"/>
      <c r="S285" s="161"/>
      <c r="T285" s="6"/>
      <c r="U285" s="6"/>
      <c r="V285" s="6"/>
      <c r="W285" s="261"/>
      <c r="X285" s="6"/>
      <c r="Y285" s="261"/>
      <c r="Z285" s="214"/>
      <c r="AA285" s="6"/>
      <c r="AB285" s="214"/>
      <c r="AC285" s="238"/>
      <c r="AD285" s="238"/>
      <c r="AE285" s="161"/>
      <c r="AF285" s="6"/>
      <c r="AG285" s="6"/>
      <c r="AH285" s="6"/>
      <c r="AI285" s="261"/>
      <c r="AJ285" s="6"/>
      <c r="AK285" s="261"/>
      <c r="AL285" s="214"/>
      <c r="AM285" s="6"/>
      <c r="AN285" s="214"/>
      <c r="AO285" s="238"/>
      <c r="AP285" s="238"/>
      <c r="AQ285" s="17"/>
      <c r="AR285" s="235"/>
      <c r="AS285" s="221" t="s">
        <v>55</v>
      </c>
      <c r="AT285" s="54"/>
      <c r="AU285" s="254"/>
      <c r="AV285" s="259"/>
      <c r="AW285" s="38">
        <f t="shared" si="458"/>
        <v>0</v>
      </c>
      <c r="AX285" s="39">
        <f t="shared" si="459"/>
        <v>0</v>
      </c>
      <c r="AY285" s="224" t="s">
        <v>56</v>
      </c>
      <c r="AZ285" s="54"/>
      <c r="BA285" s="64"/>
      <c r="BB285" s="48"/>
      <c r="BC285" s="25">
        <f t="shared" si="460"/>
        <v>0</v>
      </c>
      <c r="BD285" s="40">
        <f t="shared" si="461"/>
        <v>0</v>
      </c>
      <c r="BE285" s="27" t="s">
        <v>57</v>
      </c>
      <c r="BF285" s="54"/>
      <c r="BG285" s="48"/>
      <c r="BH285" s="28">
        <f t="shared" si="462"/>
        <v>0</v>
      </c>
      <c r="BI285" s="29">
        <f t="shared" si="463"/>
        <v>0</v>
      </c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</row>
    <row r="286" spans="1:201" ht="12.75" customHeight="1" x14ac:dyDescent="0.2">
      <c r="A286" s="161"/>
      <c r="B286" s="11"/>
      <c r="C286" s="115"/>
      <c r="D286" s="6"/>
      <c r="E286" s="278"/>
      <c r="F286" s="278"/>
      <c r="G286" s="116"/>
      <c r="H286" s="6"/>
      <c r="I286" s="6"/>
      <c r="J286" s="6"/>
      <c r="K286" s="261"/>
      <c r="L286" s="164"/>
      <c r="M286" s="164"/>
      <c r="N286" s="6"/>
      <c r="O286" s="6"/>
      <c r="P286" s="6"/>
      <c r="Q286" s="6"/>
      <c r="R286" s="6"/>
      <c r="S286" s="161"/>
      <c r="T286" s="6"/>
      <c r="U286" s="6"/>
      <c r="V286" s="6"/>
      <c r="W286" s="261"/>
      <c r="X286" s="6"/>
      <c r="Y286" s="261"/>
      <c r="Z286" s="214"/>
      <c r="AA286" s="6"/>
      <c r="AB286" s="214"/>
      <c r="AC286" s="238"/>
      <c r="AD286" s="238"/>
      <c r="AE286" s="161"/>
      <c r="AF286" s="6"/>
      <c r="AG286" s="6"/>
      <c r="AH286" s="6"/>
      <c r="AI286" s="261"/>
      <c r="AJ286" s="6"/>
      <c r="AK286" s="261"/>
      <c r="AL286" s="214"/>
      <c r="AM286" s="6"/>
      <c r="AN286" s="214"/>
      <c r="AO286" s="238"/>
      <c r="AP286" s="238"/>
      <c r="AQ286" s="17"/>
      <c r="AR286" s="235"/>
      <c r="AS286" s="221" t="s">
        <v>55</v>
      </c>
      <c r="AT286" s="54"/>
      <c r="AU286" s="254"/>
      <c r="AV286" s="259"/>
      <c r="AW286" s="38">
        <f t="shared" si="458"/>
        <v>0</v>
      </c>
      <c r="AX286" s="39">
        <f t="shared" si="459"/>
        <v>0</v>
      </c>
      <c r="AY286" s="224" t="s">
        <v>56</v>
      </c>
      <c r="AZ286" s="54"/>
      <c r="BA286" s="64"/>
      <c r="BB286" s="48"/>
      <c r="BC286" s="25">
        <f t="shared" si="460"/>
        <v>0</v>
      </c>
      <c r="BD286" s="40">
        <f t="shared" si="461"/>
        <v>0</v>
      </c>
      <c r="BE286" s="27" t="s">
        <v>57</v>
      </c>
      <c r="BF286" s="54"/>
      <c r="BG286" s="48"/>
      <c r="BH286" s="28">
        <f t="shared" si="462"/>
        <v>0</v>
      </c>
      <c r="BI286" s="29">
        <f t="shared" si="463"/>
        <v>0</v>
      </c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</row>
    <row r="287" spans="1:201" ht="12.75" customHeight="1" x14ac:dyDescent="0.2">
      <c r="A287" s="161"/>
      <c r="B287" s="11"/>
      <c r="C287" s="115"/>
      <c r="D287" s="6"/>
      <c r="E287" s="278"/>
      <c r="F287" s="278"/>
      <c r="G287" s="116"/>
      <c r="H287" s="6"/>
      <c r="I287" s="6"/>
      <c r="J287" s="6"/>
      <c r="K287" s="261"/>
      <c r="L287" s="164"/>
      <c r="M287" s="164"/>
      <c r="N287" s="6"/>
      <c r="O287" s="6"/>
      <c r="P287" s="6"/>
      <c r="Q287" s="6"/>
      <c r="R287" s="6"/>
      <c r="S287" s="161"/>
      <c r="T287" s="6"/>
      <c r="U287" s="6"/>
      <c r="V287" s="6"/>
      <c r="W287" s="261"/>
      <c r="X287" s="6"/>
      <c r="Y287" s="261"/>
      <c r="Z287" s="214"/>
      <c r="AA287" s="6"/>
      <c r="AB287" s="214"/>
      <c r="AC287" s="238"/>
      <c r="AD287" s="238"/>
      <c r="AE287" s="161"/>
      <c r="AF287" s="6"/>
      <c r="AG287" s="6"/>
      <c r="AH287" s="6"/>
      <c r="AI287" s="261"/>
      <c r="AJ287" s="6"/>
      <c r="AK287" s="261"/>
      <c r="AL287" s="214"/>
      <c r="AM287" s="6"/>
      <c r="AN287" s="214"/>
      <c r="AO287" s="238"/>
      <c r="AP287" s="238"/>
      <c r="AQ287" s="17"/>
      <c r="AR287" s="235"/>
      <c r="AS287" s="221" t="s">
        <v>55</v>
      </c>
      <c r="AT287" s="54"/>
      <c r="AU287" s="254"/>
      <c r="AV287" s="259"/>
      <c r="AW287" s="38">
        <f t="shared" si="458"/>
        <v>0</v>
      </c>
      <c r="AX287" s="39">
        <f t="shared" si="459"/>
        <v>0</v>
      </c>
      <c r="AY287" s="224" t="s">
        <v>56</v>
      </c>
      <c r="AZ287" s="54"/>
      <c r="BA287" s="64"/>
      <c r="BB287" s="48"/>
      <c r="BC287" s="25">
        <f t="shared" si="460"/>
        <v>0</v>
      </c>
      <c r="BD287" s="40">
        <f t="shared" si="461"/>
        <v>0</v>
      </c>
      <c r="BE287" s="27" t="s">
        <v>57</v>
      </c>
      <c r="BF287" s="54"/>
      <c r="BG287" s="48"/>
      <c r="BH287" s="28">
        <f t="shared" si="462"/>
        <v>0</v>
      </c>
      <c r="BI287" s="29">
        <f t="shared" si="463"/>
        <v>0</v>
      </c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</row>
    <row r="288" spans="1:201" ht="12.75" customHeight="1" x14ac:dyDescent="0.2">
      <c r="A288" s="161"/>
      <c r="B288" s="11"/>
      <c r="C288" s="115"/>
      <c r="D288" s="6"/>
      <c r="E288" s="278"/>
      <c r="F288" s="278"/>
      <c r="G288" s="116"/>
      <c r="H288" s="6"/>
      <c r="I288" s="6"/>
      <c r="J288" s="6"/>
      <c r="K288" s="261"/>
      <c r="L288" s="164"/>
      <c r="M288" s="164"/>
      <c r="N288" s="6"/>
      <c r="O288" s="6"/>
      <c r="P288" s="6"/>
      <c r="Q288" s="6"/>
      <c r="R288" s="6"/>
      <c r="S288" s="161"/>
      <c r="T288" s="6"/>
      <c r="U288" s="6"/>
      <c r="V288" s="6"/>
      <c r="W288" s="261"/>
      <c r="X288" s="6"/>
      <c r="Y288" s="261"/>
      <c r="Z288" s="214"/>
      <c r="AA288" s="6"/>
      <c r="AB288" s="214"/>
      <c r="AC288" s="238"/>
      <c r="AD288" s="238"/>
      <c r="AE288" s="161"/>
      <c r="AF288" s="6"/>
      <c r="AG288" s="6"/>
      <c r="AH288" s="6"/>
      <c r="AI288" s="261"/>
      <c r="AJ288" s="6"/>
      <c r="AK288" s="261"/>
      <c r="AL288" s="214"/>
      <c r="AM288" s="6"/>
      <c r="AN288" s="214"/>
      <c r="AO288" s="238"/>
      <c r="AP288" s="238"/>
      <c r="AQ288" s="17"/>
      <c r="AR288" s="235"/>
      <c r="AS288" s="221" t="s">
        <v>55</v>
      </c>
      <c r="AT288" s="54"/>
      <c r="AU288" s="254"/>
      <c r="AV288" s="259"/>
      <c r="AW288" s="38">
        <f t="shared" si="458"/>
        <v>0</v>
      </c>
      <c r="AX288" s="39">
        <f t="shared" si="459"/>
        <v>0</v>
      </c>
      <c r="AY288" s="224" t="s">
        <v>56</v>
      </c>
      <c r="AZ288" s="54"/>
      <c r="BA288" s="64"/>
      <c r="BB288" s="48"/>
      <c r="BC288" s="25">
        <f t="shared" si="460"/>
        <v>0</v>
      </c>
      <c r="BD288" s="40">
        <f t="shared" si="461"/>
        <v>0</v>
      </c>
      <c r="BE288" s="27" t="s">
        <v>57</v>
      </c>
      <c r="BF288" s="54"/>
      <c r="BG288" s="48"/>
      <c r="BH288" s="28">
        <f t="shared" si="462"/>
        <v>0</v>
      </c>
      <c r="BI288" s="29">
        <f t="shared" si="463"/>
        <v>0</v>
      </c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</row>
    <row r="289" spans="1:201" ht="12.75" customHeight="1" x14ac:dyDescent="0.2">
      <c r="A289" s="161"/>
      <c r="B289" s="11"/>
      <c r="C289" s="115"/>
      <c r="D289" s="6"/>
      <c r="E289" s="278"/>
      <c r="F289" s="278"/>
      <c r="G289" s="116"/>
      <c r="H289" s="6"/>
      <c r="I289" s="6"/>
      <c r="J289" s="6"/>
      <c r="K289" s="261"/>
      <c r="L289" s="164"/>
      <c r="M289" s="164"/>
      <c r="N289" s="6"/>
      <c r="O289" s="6"/>
      <c r="P289" s="6"/>
      <c r="Q289" s="6"/>
      <c r="R289" s="6"/>
      <c r="S289" s="161"/>
      <c r="T289" s="6"/>
      <c r="U289" s="6"/>
      <c r="V289" s="6"/>
      <c r="W289" s="261"/>
      <c r="X289" s="6"/>
      <c r="Y289" s="261"/>
      <c r="Z289" s="214"/>
      <c r="AA289" s="6"/>
      <c r="AB289" s="214"/>
      <c r="AC289" s="238"/>
      <c r="AD289" s="238"/>
      <c r="AE289" s="161"/>
      <c r="AF289" s="6"/>
      <c r="AG289" s="6"/>
      <c r="AH289" s="6"/>
      <c r="AI289" s="261"/>
      <c r="AJ289" s="6"/>
      <c r="AK289" s="261"/>
      <c r="AL289" s="214"/>
      <c r="AM289" s="6"/>
      <c r="AN289" s="214"/>
      <c r="AO289" s="238"/>
      <c r="AP289" s="238"/>
      <c r="AQ289" s="17"/>
      <c r="AR289" s="235"/>
      <c r="AS289" s="221" t="s">
        <v>55</v>
      </c>
      <c r="AT289" s="54"/>
      <c r="AU289" s="254"/>
      <c r="AV289" s="259"/>
      <c r="AW289" s="38">
        <f t="shared" si="458"/>
        <v>0</v>
      </c>
      <c r="AX289" s="39">
        <f t="shared" si="459"/>
        <v>0</v>
      </c>
      <c r="AY289" s="224" t="s">
        <v>56</v>
      </c>
      <c r="AZ289" s="54"/>
      <c r="BA289" s="64"/>
      <c r="BB289" s="48"/>
      <c r="BC289" s="25">
        <f t="shared" si="460"/>
        <v>0</v>
      </c>
      <c r="BD289" s="40">
        <f t="shared" si="461"/>
        <v>0</v>
      </c>
      <c r="BE289" s="27" t="s">
        <v>57</v>
      </c>
      <c r="BF289" s="54"/>
      <c r="BG289" s="48"/>
      <c r="BH289" s="28">
        <f t="shared" si="462"/>
        <v>0</v>
      </c>
      <c r="BI289" s="29">
        <f t="shared" si="463"/>
        <v>0</v>
      </c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</row>
    <row r="290" spans="1:201" ht="12.75" customHeight="1" x14ac:dyDescent="0.2">
      <c r="A290" s="161"/>
      <c r="B290" s="11"/>
      <c r="C290" s="115"/>
      <c r="D290" s="6"/>
      <c r="E290" s="278"/>
      <c r="F290" s="278"/>
      <c r="G290" s="116"/>
      <c r="H290" s="6"/>
      <c r="I290" s="6"/>
      <c r="J290" s="6"/>
      <c r="K290" s="261"/>
      <c r="L290" s="164"/>
      <c r="M290" s="164"/>
      <c r="N290" s="6"/>
      <c r="O290" s="6"/>
      <c r="P290" s="6"/>
      <c r="Q290" s="6"/>
      <c r="R290" s="6"/>
      <c r="S290" s="161"/>
      <c r="T290" s="6"/>
      <c r="U290" s="6"/>
      <c r="V290" s="6"/>
      <c r="W290" s="261"/>
      <c r="X290" s="6"/>
      <c r="Y290" s="261"/>
      <c r="Z290" s="214"/>
      <c r="AA290" s="6"/>
      <c r="AB290" s="214"/>
      <c r="AC290" s="238"/>
      <c r="AD290" s="238"/>
      <c r="AE290" s="161"/>
      <c r="AF290" s="6"/>
      <c r="AG290" s="6"/>
      <c r="AH290" s="6"/>
      <c r="AI290" s="261"/>
      <c r="AJ290" s="6"/>
      <c r="AK290" s="261"/>
      <c r="AL290" s="214"/>
      <c r="AM290" s="6"/>
      <c r="AN290" s="214"/>
      <c r="AO290" s="238"/>
      <c r="AP290" s="238"/>
      <c r="AQ290" s="17"/>
      <c r="AR290" s="235"/>
      <c r="AS290" s="221" t="s">
        <v>55</v>
      </c>
      <c r="AT290" s="54"/>
      <c r="AU290" s="254"/>
      <c r="AV290" s="259"/>
      <c r="AW290" s="38">
        <f t="shared" si="458"/>
        <v>0</v>
      </c>
      <c r="AX290" s="39">
        <f t="shared" si="459"/>
        <v>0</v>
      </c>
      <c r="AY290" s="224" t="s">
        <v>56</v>
      </c>
      <c r="AZ290" s="54"/>
      <c r="BA290" s="64"/>
      <c r="BB290" s="48"/>
      <c r="BC290" s="25">
        <f t="shared" si="460"/>
        <v>0</v>
      </c>
      <c r="BD290" s="40">
        <f t="shared" si="461"/>
        <v>0</v>
      </c>
      <c r="BE290" s="27" t="s">
        <v>57</v>
      </c>
      <c r="BF290" s="54"/>
      <c r="BG290" s="48"/>
      <c r="BH290" s="28">
        <f t="shared" si="462"/>
        <v>0</v>
      </c>
      <c r="BI290" s="29">
        <f t="shared" si="463"/>
        <v>0</v>
      </c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</row>
    <row r="291" spans="1:201" ht="12.75" customHeight="1" x14ac:dyDescent="0.2">
      <c r="A291" s="161"/>
      <c r="B291" s="11"/>
      <c r="C291" s="115"/>
      <c r="D291" s="6"/>
      <c r="E291" s="278"/>
      <c r="F291" s="278"/>
      <c r="G291" s="116"/>
      <c r="H291" s="6"/>
      <c r="I291" s="6"/>
      <c r="J291" s="6"/>
      <c r="K291" s="261"/>
      <c r="L291" s="164"/>
      <c r="M291" s="164"/>
      <c r="N291" s="6"/>
      <c r="O291" s="6"/>
      <c r="P291" s="6"/>
      <c r="Q291" s="6"/>
      <c r="R291" s="6"/>
      <c r="S291" s="161"/>
      <c r="T291" s="6"/>
      <c r="U291" s="6"/>
      <c r="V291" s="6"/>
      <c r="W291" s="261"/>
      <c r="X291" s="6"/>
      <c r="Y291" s="261"/>
      <c r="Z291" s="214"/>
      <c r="AA291" s="6"/>
      <c r="AB291" s="214"/>
      <c r="AC291" s="238"/>
      <c r="AD291" s="238"/>
      <c r="AE291" s="161"/>
      <c r="AF291" s="6"/>
      <c r="AG291" s="6"/>
      <c r="AH291" s="6"/>
      <c r="AI291" s="261"/>
      <c r="AJ291" s="6"/>
      <c r="AK291" s="261"/>
      <c r="AL291" s="214"/>
      <c r="AM291" s="6"/>
      <c r="AN291" s="214"/>
      <c r="AO291" s="238"/>
      <c r="AP291" s="238"/>
      <c r="AQ291" s="17"/>
      <c r="AR291" s="235"/>
      <c r="AS291" s="221" t="s">
        <v>55</v>
      </c>
      <c r="AT291" s="54"/>
      <c r="AU291" s="254"/>
      <c r="AV291" s="259"/>
      <c r="AW291" s="38">
        <f t="shared" si="458"/>
        <v>0</v>
      </c>
      <c r="AX291" s="39">
        <f t="shared" si="459"/>
        <v>0</v>
      </c>
      <c r="AY291" s="224" t="s">
        <v>56</v>
      </c>
      <c r="AZ291" s="54"/>
      <c r="BA291" s="64"/>
      <c r="BB291" s="48"/>
      <c r="BC291" s="25">
        <f t="shared" si="460"/>
        <v>0</v>
      </c>
      <c r="BD291" s="40">
        <f t="shared" si="461"/>
        <v>0</v>
      </c>
      <c r="BE291" s="27" t="s">
        <v>57</v>
      </c>
      <c r="BF291" s="54"/>
      <c r="BG291" s="48"/>
      <c r="BH291" s="28">
        <f t="shared" si="462"/>
        <v>0</v>
      </c>
      <c r="BI291" s="29">
        <f t="shared" si="463"/>
        <v>0</v>
      </c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</row>
    <row r="292" spans="1:201" ht="12.75" customHeight="1" x14ac:dyDescent="0.2">
      <c r="A292" s="161"/>
      <c r="B292" s="11"/>
      <c r="C292" s="115"/>
      <c r="D292" s="6"/>
      <c r="E292" s="278"/>
      <c r="F292" s="278"/>
      <c r="G292" s="116"/>
      <c r="H292" s="6"/>
      <c r="I292" s="6"/>
      <c r="J292" s="6"/>
      <c r="K292" s="261"/>
      <c r="L292" s="164"/>
      <c r="M292" s="164"/>
      <c r="N292" s="6"/>
      <c r="O292" s="6"/>
      <c r="P292" s="6"/>
      <c r="Q292" s="6"/>
      <c r="R292" s="6"/>
      <c r="S292" s="161"/>
      <c r="T292" s="6"/>
      <c r="U292" s="6"/>
      <c r="V292" s="6"/>
      <c r="W292" s="261"/>
      <c r="X292" s="6"/>
      <c r="Y292" s="261"/>
      <c r="Z292" s="214"/>
      <c r="AA292" s="6"/>
      <c r="AB292" s="214"/>
      <c r="AC292" s="238"/>
      <c r="AD292" s="238"/>
      <c r="AE292" s="161"/>
      <c r="AF292" s="6"/>
      <c r="AG292" s="6"/>
      <c r="AH292" s="6"/>
      <c r="AI292" s="261"/>
      <c r="AJ292" s="6"/>
      <c r="AK292" s="261"/>
      <c r="AL292" s="214"/>
      <c r="AM292" s="6"/>
      <c r="AN292" s="214"/>
      <c r="AO292" s="238"/>
      <c r="AP292" s="238"/>
      <c r="AQ292" s="17"/>
      <c r="AR292" s="235"/>
      <c r="AS292" s="221" t="s">
        <v>55</v>
      </c>
      <c r="AT292" s="54"/>
      <c r="AU292" s="254"/>
      <c r="AV292" s="259"/>
      <c r="AW292" s="38">
        <f t="shared" si="458"/>
        <v>0</v>
      </c>
      <c r="AX292" s="39">
        <f t="shared" si="459"/>
        <v>0</v>
      </c>
      <c r="AY292" s="224" t="s">
        <v>56</v>
      </c>
      <c r="AZ292" s="54"/>
      <c r="BA292" s="64"/>
      <c r="BB292" s="48"/>
      <c r="BC292" s="25">
        <f t="shared" si="460"/>
        <v>0</v>
      </c>
      <c r="BD292" s="40">
        <f t="shared" si="461"/>
        <v>0</v>
      </c>
      <c r="BE292" s="27" t="s">
        <v>57</v>
      </c>
      <c r="BF292" s="54"/>
      <c r="BG292" s="48"/>
      <c r="BH292" s="28">
        <f t="shared" si="462"/>
        <v>0</v>
      </c>
      <c r="BI292" s="29">
        <f t="shared" si="463"/>
        <v>0</v>
      </c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</row>
    <row r="293" spans="1:201" ht="12.75" customHeight="1" x14ac:dyDescent="0.2">
      <c r="A293" s="161"/>
      <c r="B293" s="11"/>
      <c r="C293" s="115"/>
      <c r="D293" s="6"/>
      <c r="E293" s="278"/>
      <c r="F293" s="278"/>
      <c r="G293" s="116"/>
      <c r="H293" s="6"/>
      <c r="I293" s="6"/>
      <c r="J293" s="6"/>
      <c r="K293" s="261"/>
      <c r="L293" s="164"/>
      <c r="M293" s="164"/>
      <c r="N293" s="6"/>
      <c r="O293" s="6"/>
      <c r="P293" s="6"/>
      <c r="Q293" s="6"/>
      <c r="R293" s="6"/>
      <c r="S293" s="161"/>
      <c r="T293" s="6"/>
      <c r="U293" s="6"/>
      <c r="V293" s="6"/>
      <c r="W293" s="261"/>
      <c r="X293" s="6"/>
      <c r="Y293" s="261"/>
      <c r="Z293" s="214"/>
      <c r="AA293" s="6"/>
      <c r="AB293" s="214"/>
      <c r="AC293" s="238"/>
      <c r="AD293" s="238"/>
      <c r="AE293" s="161"/>
      <c r="AF293" s="6"/>
      <c r="AG293" s="6"/>
      <c r="AH293" s="6"/>
      <c r="AI293" s="261"/>
      <c r="AJ293" s="6"/>
      <c r="AK293" s="261"/>
      <c r="AL293" s="214"/>
      <c r="AM293" s="6"/>
      <c r="AN293" s="214"/>
      <c r="AO293" s="238"/>
      <c r="AP293" s="238"/>
      <c r="AQ293" s="17"/>
      <c r="AR293" s="235"/>
      <c r="AS293" s="221" t="s">
        <v>55</v>
      </c>
      <c r="AT293" s="54"/>
      <c r="AU293" s="254"/>
      <c r="AV293" s="259"/>
      <c r="AW293" s="38">
        <f t="shared" si="458"/>
        <v>0</v>
      </c>
      <c r="AX293" s="39">
        <f t="shared" si="459"/>
        <v>0</v>
      </c>
      <c r="AY293" s="224" t="s">
        <v>56</v>
      </c>
      <c r="AZ293" s="54"/>
      <c r="BA293" s="64"/>
      <c r="BB293" s="48"/>
      <c r="BC293" s="25">
        <f t="shared" si="460"/>
        <v>0</v>
      </c>
      <c r="BD293" s="40">
        <f t="shared" si="461"/>
        <v>0</v>
      </c>
      <c r="BE293" s="27" t="s">
        <v>57</v>
      </c>
      <c r="BF293" s="54"/>
      <c r="BG293" s="48"/>
      <c r="BH293" s="28">
        <f t="shared" si="462"/>
        <v>0</v>
      </c>
      <c r="BI293" s="29">
        <f t="shared" si="463"/>
        <v>0</v>
      </c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</row>
    <row r="294" spans="1:201" ht="12.75" customHeight="1" x14ac:dyDescent="0.2">
      <c r="A294" s="161"/>
      <c r="B294" s="11"/>
      <c r="C294" s="115"/>
      <c r="D294" s="6"/>
      <c r="E294" s="278"/>
      <c r="F294" s="278"/>
      <c r="G294" s="116"/>
      <c r="H294" s="6"/>
      <c r="I294" s="6"/>
      <c r="J294" s="6"/>
      <c r="K294" s="261"/>
      <c r="L294" s="164"/>
      <c r="M294" s="164"/>
      <c r="N294" s="6"/>
      <c r="O294" s="6"/>
      <c r="P294" s="6"/>
      <c r="Q294" s="6"/>
      <c r="R294" s="6"/>
      <c r="S294" s="161"/>
      <c r="T294" s="6"/>
      <c r="U294" s="6"/>
      <c r="V294" s="6"/>
      <c r="W294" s="261"/>
      <c r="X294" s="6"/>
      <c r="Y294" s="261"/>
      <c r="Z294" s="214"/>
      <c r="AA294" s="6"/>
      <c r="AB294" s="214"/>
      <c r="AC294" s="238"/>
      <c r="AD294" s="238"/>
      <c r="AE294" s="161"/>
      <c r="AF294" s="6"/>
      <c r="AG294" s="6"/>
      <c r="AH294" s="6"/>
      <c r="AI294" s="261"/>
      <c r="AJ294" s="6"/>
      <c r="AK294" s="261"/>
      <c r="AL294" s="214"/>
      <c r="AM294" s="6"/>
      <c r="AN294" s="214"/>
      <c r="AO294" s="238"/>
      <c r="AP294" s="238"/>
      <c r="AQ294" s="17"/>
      <c r="AR294" s="235"/>
      <c r="AS294" s="221" t="s">
        <v>55</v>
      </c>
      <c r="AT294" s="54"/>
      <c r="AU294" s="254"/>
      <c r="AV294" s="259"/>
      <c r="AW294" s="38">
        <f t="shared" si="458"/>
        <v>0</v>
      </c>
      <c r="AX294" s="39">
        <f t="shared" si="459"/>
        <v>0</v>
      </c>
      <c r="AY294" s="224" t="s">
        <v>56</v>
      </c>
      <c r="AZ294" s="54"/>
      <c r="BA294" s="64"/>
      <c r="BB294" s="48"/>
      <c r="BC294" s="25">
        <f t="shared" si="460"/>
        <v>0</v>
      </c>
      <c r="BD294" s="40">
        <f t="shared" si="461"/>
        <v>0</v>
      </c>
      <c r="BE294" s="27" t="s">
        <v>57</v>
      </c>
      <c r="BF294" s="54"/>
      <c r="BG294" s="48"/>
      <c r="BH294" s="28">
        <f t="shared" si="462"/>
        <v>0</v>
      </c>
      <c r="BI294" s="29">
        <f t="shared" si="463"/>
        <v>0</v>
      </c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</row>
    <row r="295" spans="1:201" ht="12.75" customHeight="1" x14ac:dyDescent="0.2">
      <c r="A295" s="161"/>
      <c r="B295" s="11"/>
      <c r="C295" s="115"/>
      <c r="D295" s="6"/>
      <c r="E295" s="278"/>
      <c r="F295" s="278"/>
      <c r="G295" s="116"/>
      <c r="H295" s="6"/>
      <c r="I295" s="6"/>
      <c r="J295" s="6"/>
      <c r="K295" s="261"/>
      <c r="L295" s="164"/>
      <c r="M295" s="164"/>
      <c r="N295" s="6"/>
      <c r="O295" s="6"/>
      <c r="P295" s="6"/>
      <c r="Q295" s="6"/>
      <c r="R295" s="6"/>
      <c r="S295" s="161"/>
      <c r="T295" s="6"/>
      <c r="U295" s="6"/>
      <c r="V295" s="6"/>
      <c r="W295" s="261"/>
      <c r="X295" s="6"/>
      <c r="Y295" s="261"/>
      <c r="Z295" s="214"/>
      <c r="AA295" s="6"/>
      <c r="AB295" s="214"/>
      <c r="AC295" s="238"/>
      <c r="AD295" s="238"/>
      <c r="AE295" s="161"/>
      <c r="AF295" s="6"/>
      <c r="AG295" s="6"/>
      <c r="AH295" s="6"/>
      <c r="AI295" s="261"/>
      <c r="AJ295" s="6"/>
      <c r="AK295" s="261"/>
      <c r="AL295" s="214"/>
      <c r="AM295" s="6"/>
      <c r="AN295" s="214"/>
      <c r="AO295" s="238"/>
      <c r="AP295" s="238"/>
      <c r="AQ295" s="17"/>
      <c r="AR295" s="235"/>
      <c r="AS295" s="221" t="s">
        <v>55</v>
      </c>
      <c r="AT295" s="54"/>
      <c r="AU295" s="254"/>
      <c r="AV295" s="259"/>
      <c r="AW295" s="38">
        <f t="shared" si="458"/>
        <v>0</v>
      </c>
      <c r="AX295" s="39">
        <f t="shared" si="459"/>
        <v>0</v>
      </c>
      <c r="AY295" s="224" t="s">
        <v>56</v>
      </c>
      <c r="AZ295" s="54"/>
      <c r="BA295" s="64"/>
      <c r="BB295" s="48"/>
      <c r="BC295" s="25">
        <f t="shared" si="460"/>
        <v>0</v>
      </c>
      <c r="BD295" s="40">
        <f t="shared" si="461"/>
        <v>0</v>
      </c>
      <c r="BE295" s="27" t="s">
        <v>57</v>
      </c>
      <c r="BF295" s="54"/>
      <c r="BG295" s="48"/>
      <c r="BH295" s="28">
        <f t="shared" si="462"/>
        <v>0</v>
      </c>
      <c r="BI295" s="29">
        <f t="shared" si="463"/>
        <v>0</v>
      </c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</row>
    <row r="296" spans="1:201" ht="12.75" customHeight="1" x14ac:dyDescent="0.2">
      <c r="A296" s="161"/>
      <c r="B296" s="11"/>
      <c r="C296" s="115"/>
      <c r="D296" s="6"/>
      <c r="E296" s="278"/>
      <c r="F296" s="278"/>
      <c r="G296" s="116"/>
      <c r="H296" s="6"/>
      <c r="I296" s="6"/>
      <c r="J296" s="6"/>
      <c r="K296" s="261"/>
      <c r="L296" s="164"/>
      <c r="M296" s="164"/>
      <c r="N296" s="6"/>
      <c r="O296" s="6"/>
      <c r="P296" s="6"/>
      <c r="Q296" s="6"/>
      <c r="R296" s="6"/>
      <c r="S296" s="161"/>
      <c r="T296" s="6"/>
      <c r="U296" s="6"/>
      <c r="V296" s="6"/>
      <c r="W296" s="261"/>
      <c r="X296" s="6"/>
      <c r="Y296" s="261"/>
      <c r="Z296" s="214"/>
      <c r="AA296" s="6"/>
      <c r="AB296" s="214"/>
      <c r="AC296" s="238"/>
      <c r="AD296" s="238"/>
      <c r="AE296" s="161"/>
      <c r="AF296" s="6"/>
      <c r="AG296" s="6"/>
      <c r="AH296" s="6"/>
      <c r="AI296" s="261"/>
      <c r="AJ296" s="6"/>
      <c r="AK296" s="261"/>
      <c r="AL296" s="214"/>
      <c r="AM296" s="6"/>
      <c r="AN296" s="214"/>
      <c r="AO296" s="238"/>
      <c r="AP296" s="238"/>
      <c r="AQ296" s="17"/>
      <c r="AR296" s="235"/>
      <c r="AS296" s="221" t="s">
        <v>55</v>
      </c>
      <c r="AT296" s="54"/>
      <c r="AU296" s="254"/>
      <c r="AV296" s="259"/>
      <c r="AW296" s="38">
        <f t="shared" si="458"/>
        <v>0</v>
      </c>
      <c r="AX296" s="39">
        <f t="shared" si="459"/>
        <v>0</v>
      </c>
      <c r="AY296" s="224" t="s">
        <v>56</v>
      </c>
      <c r="AZ296" s="54"/>
      <c r="BA296" s="64"/>
      <c r="BB296" s="48"/>
      <c r="BC296" s="25">
        <f t="shared" si="460"/>
        <v>0</v>
      </c>
      <c r="BD296" s="40">
        <f t="shared" si="461"/>
        <v>0</v>
      </c>
      <c r="BE296" s="27" t="s">
        <v>57</v>
      </c>
      <c r="BF296" s="54"/>
      <c r="BG296" s="48"/>
      <c r="BH296" s="28">
        <f t="shared" si="462"/>
        <v>0</v>
      </c>
      <c r="BI296" s="29">
        <f t="shared" si="463"/>
        <v>0</v>
      </c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</row>
    <row r="297" spans="1:201" ht="12.75" customHeight="1" x14ac:dyDescent="0.2">
      <c r="A297" s="161"/>
      <c r="B297" s="11"/>
      <c r="C297" s="115"/>
      <c r="D297" s="6"/>
      <c r="E297" s="278"/>
      <c r="F297" s="278"/>
      <c r="G297" s="116"/>
      <c r="H297" s="6"/>
      <c r="I297" s="6"/>
      <c r="J297" s="6"/>
      <c r="K297" s="261"/>
      <c r="L297" s="164"/>
      <c r="M297" s="164"/>
      <c r="N297" s="6"/>
      <c r="O297" s="6"/>
      <c r="P297" s="6"/>
      <c r="Q297" s="6"/>
      <c r="R297" s="6"/>
      <c r="S297" s="161"/>
      <c r="T297" s="6"/>
      <c r="U297" s="6"/>
      <c r="V297" s="6"/>
      <c r="W297" s="261"/>
      <c r="X297" s="6"/>
      <c r="Y297" s="261"/>
      <c r="Z297" s="214"/>
      <c r="AA297" s="6"/>
      <c r="AB297" s="214"/>
      <c r="AC297" s="238"/>
      <c r="AD297" s="238"/>
      <c r="AE297" s="161"/>
      <c r="AF297" s="6"/>
      <c r="AG297" s="6"/>
      <c r="AH297" s="6"/>
      <c r="AI297" s="261"/>
      <c r="AJ297" s="6"/>
      <c r="AK297" s="261"/>
      <c r="AL297" s="214"/>
      <c r="AM297" s="6"/>
      <c r="AN297" s="214"/>
      <c r="AO297" s="238"/>
      <c r="AP297" s="238"/>
      <c r="AQ297" s="17"/>
      <c r="AR297" s="235"/>
      <c r="AS297" s="221" t="s">
        <v>55</v>
      </c>
      <c r="AT297" s="54"/>
      <c r="AU297" s="254"/>
      <c r="AV297" s="259"/>
      <c r="AW297" s="38">
        <f t="shared" si="458"/>
        <v>0</v>
      </c>
      <c r="AX297" s="39">
        <f t="shared" si="459"/>
        <v>0</v>
      </c>
      <c r="AY297" s="224" t="s">
        <v>56</v>
      </c>
      <c r="AZ297" s="54"/>
      <c r="BA297" s="64"/>
      <c r="BB297" s="48"/>
      <c r="BC297" s="25">
        <f t="shared" si="460"/>
        <v>0</v>
      </c>
      <c r="BD297" s="40">
        <f t="shared" si="461"/>
        <v>0</v>
      </c>
      <c r="BE297" s="27" t="s">
        <v>57</v>
      </c>
      <c r="BF297" s="54"/>
      <c r="BG297" s="48"/>
      <c r="BH297" s="28">
        <f t="shared" si="462"/>
        <v>0</v>
      </c>
      <c r="BI297" s="29">
        <f t="shared" si="463"/>
        <v>0</v>
      </c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</row>
    <row r="298" spans="1:201" ht="12.75" customHeight="1" x14ac:dyDescent="0.2">
      <c r="A298" s="161"/>
      <c r="B298" s="11"/>
      <c r="C298" s="115"/>
      <c r="D298" s="6"/>
      <c r="E298" s="278"/>
      <c r="F298" s="278"/>
      <c r="G298" s="116"/>
      <c r="H298" s="6"/>
      <c r="I298" s="6"/>
      <c r="J298" s="6"/>
      <c r="K298" s="261"/>
      <c r="L298" s="164"/>
      <c r="M298" s="164"/>
      <c r="N298" s="6"/>
      <c r="O298" s="6"/>
      <c r="P298" s="6"/>
      <c r="Q298" s="6"/>
      <c r="R298" s="6"/>
      <c r="S298" s="161"/>
      <c r="T298" s="6"/>
      <c r="U298" s="6"/>
      <c r="V298" s="6"/>
      <c r="W298" s="261"/>
      <c r="X298" s="6"/>
      <c r="Y298" s="261"/>
      <c r="Z298" s="214"/>
      <c r="AA298" s="6"/>
      <c r="AB298" s="214"/>
      <c r="AC298" s="238"/>
      <c r="AD298" s="238"/>
      <c r="AE298" s="161"/>
      <c r="AF298" s="6"/>
      <c r="AG298" s="6"/>
      <c r="AH298" s="6"/>
      <c r="AI298" s="261"/>
      <c r="AJ298" s="6"/>
      <c r="AK298" s="261"/>
      <c r="AL298" s="214"/>
      <c r="AM298" s="6"/>
      <c r="AN298" s="214"/>
      <c r="AO298" s="238"/>
      <c r="AP298" s="238"/>
      <c r="AQ298" s="17"/>
      <c r="AR298" s="235"/>
      <c r="AS298" s="221" t="s">
        <v>55</v>
      </c>
      <c r="AT298" s="54"/>
      <c r="AU298" s="254"/>
      <c r="AV298" s="259"/>
      <c r="AW298" s="38">
        <f t="shared" si="458"/>
        <v>0</v>
      </c>
      <c r="AX298" s="39">
        <f t="shared" si="459"/>
        <v>0</v>
      </c>
      <c r="AY298" s="224" t="s">
        <v>56</v>
      </c>
      <c r="AZ298" s="54"/>
      <c r="BA298" s="64"/>
      <c r="BB298" s="48"/>
      <c r="BC298" s="25">
        <f t="shared" si="460"/>
        <v>0</v>
      </c>
      <c r="BD298" s="40">
        <f t="shared" si="461"/>
        <v>0</v>
      </c>
      <c r="BE298" s="27" t="s">
        <v>57</v>
      </c>
      <c r="BF298" s="54"/>
      <c r="BG298" s="48"/>
      <c r="BH298" s="28">
        <f t="shared" si="462"/>
        <v>0</v>
      </c>
      <c r="BI298" s="29">
        <f t="shared" si="463"/>
        <v>0</v>
      </c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</row>
    <row r="299" spans="1:201" ht="12.75" customHeight="1" x14ac:dyDescent="0.2">
      <c r="A299" s="161"/>
      <c r="B299" s="11"/>
      <c r="C299" s="115"/>
      <c r="D299" s="6"/>
      <c r="E299" s="278"/>
      <c r="F299" s="278"/>
      <c r="G299" s="116"/>
      <c r="H299" s="6"/>
      <c r="I299" s="6"/>
      <c r="J299" s="6"/>
      <c r="K299" s="261"/>
      <c r="L299" s="164"/>
      <c r="M299" s="164"/>
      <c r="N299" s="6"/>
      <c r="O299" s="6"/>
      <c r="P299" s="6"/>
      <c r="Q299" s="6"/>
      <c r="R299" s="6"/>
      <c r="S299" s="161"/>
      <c r="T299" s="6"/>
      <c r="U299" s="6"/>
      <c r="V299" s="6"/>
      <c r="W299" s="261"/>
      <c r="X299" s="6"/>
      <c r="Y299" s="261"/>
      <c r="Z299" s="214"/>
      <c r="AA299" s="6"/>
      <c r="AB299" s="214"/>
      <c r="AC299" s="238"/>
      <c r="AD299" s="238"/>
      <c r="AE299" s="161"/>
      <c r="AF299" s="6"/>
      <c r="AG299" s="6"/>
      <c r="AH299" s="6"/>
      <c r="AI299" s="261"/>
      <c r="AJ299" s="6"/>
      <c r="AK299" s="261"/>
      <c r="AL299" s="214"/>
      <c r="AM299" s="6"/>
      <c r="AN299" s="214"/>
      <c r="AO299" s="238"/>
      <c r="AP299" s="238"/>
      <c r="AQ299" s="17"/>
      <c r="AR299" s="235"/>
      <c r="AS299" s="221" t="s">
        <v>55</v>
      </c>
      <c r="AT299" s="54"/>
      <c r="AU299" s="254"/>
      <c r="AV299" s="259"/>
      <c r="AW299" s="38">
        <f t="shared" si="458"/>
        <v>0</v>
      </c>
      <c r="AX299" s="39">
        <f t="shared" si="459"/>
        <v>0</v>
      </c>
      <c r="AY299" s="224" t="s">
        <v>56</v>
      </c>
      <c r="AZ299" s="54"/>
      <c r="BA299" s="64"/>
      <c r="BB299" s="48"/>
      <c r="BC299" s="25">
        <f t="shared" si="460"/>
        <v>0</v>
      </c>
      <c r="BD299" s="40">
        <f t="shared" si="461"/>
        <v>0</v>
      </c>
      <c r="BE299" s="27" t="s">
        <v>57</v>
      </c>
      <c r="BF299" s="54"/>
      <c r="BG299" s="48"/>
      <c r="BH299" s="28">
        <f t="shared" si="462"/>
        <v>0</v>
      </c>
      <c r="BI299" s="29">
        <f t="shared" si="463"/>
        <v>0</v>
      </c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</row>
    <row r="300" spans="1:201" ht="12.75" customHeight="1" x14ac:dyDescent="0.2">
      <c r="A300" s="161"/>
      <c r="B300" s="11"/>
      <c r="C300" s="115"/>
      <c r="D300" s="6"/>
      <c r="E300" s="278"/>
      <c r="F300" s="278"/>
      <c r="G300" s="116"/>
      <c r="H300" s="6"/>
      <c r="I300" s="6"/>
      <c r="J300" s="6"/>
      <c r="K300" s="261"/>
      <c r="L300" s="164"/>
      <c r="M300" s="164"/>
      <c r="N300" s="6"/>
      <c r="O300" s="6"/>
      <c r="P300" s="6"/>
      <c r="Q300" s="6"/>
      <c r="R300" s="6"/>
      <c r="S300" s="161"/>
      <c r="T300" s="6"/>
      <c r="U300" s="6"/>
      <c r="V300" s="6"/>
      <c r="W300" s="261"/>
      <c r="X300" s="6"/>
      <c r="Y300" s="261"/>
      <c r="Z300" s="214"/>
      <c r="AA300" s="6"/>
      <c r="AB300" s="214"/>
      <c r="AC300" s="238"/>
      <c r="AD300" s="238"/>
      <c r="AE300" s="161"/>
      <c r="AF300" s="6"/>
      <c r="AG300" s="6"/>
      <c r="AH300" s="6"/>
      <c r="AI300" s="261"/>
      <c r="AJ300" s="6"/>
      <c r="AK300" s="261"/>
      <c r="AL300" s="214"/>
      <c r="AM300" s="6"/>
      <c r="AN300" s="214"/>
      <c r="AO300" s="238"/>
      <c r="AP300" s="238"/>
      <c r="AQ300" s="17"/>
      <c r="AR300" s="235"/>
      <c r="AS300" s="221" t="s">
        <v>55</v>
      </c>
      <c r="AT300" s="54"/>
      <c r="AU300" s="254"/>
      <c r="AV300" s="259"/>
      <c r="AW300" s="38">
        <f t="shared" si="458"/>
        <v>0</v>
      </c>
      <c r="AX300" s="39">
        <f t="shared" si="459"/>
        <v>0</v>
      </c>
      <c r="AY300" s="224" t="s">
        <v>56</v>
      </c>
      <c r="AZ300" s="54"/>
      <c r="BA300" s="64"/>
      <c r="BB300" s="48"/>
      <c r="BC300" s="25">
        <f t="shared" si="460"/>
        <v>0</v>
      </c>
      <c r="BD300" s="40">
        <f t="shared" si="461"/>
        <v>0</v>
      </c>
      <c r="BE300" s="27" t="s">
        <v>57</v>
      </c>
      <c r="BF300" s="54"/>
      <c r="BG300" s="48"/>
      <c r="BH300" s="28">
        <f t="shared" si="462"/>
        <v>0</v>
      </c>
      <c r="BI300" s="29">
        <f t="shared" si="463"/>
        <v>0</v>
      </c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</row>
    <row r="301" spans="1:201" ht="12.75" customHeight="1" x14ac:dyDescent="0.2">
      <c r="A301" s="161"/>
      <c r="B301" s="11"/>
      <c r="C301" s="115"/>
      <c r="D301" s="6"/>
      <c r="E301" s="278"/>
      <c r="F301" s="278"/>
      <c r="G301" s="116"/>
      <c r="H301" s="6"/>
      <c r="I301" s="6"/>
      <c r="J301" s="6"/>
      <c r="K301" s="261"/>
      <c r="L301" s="164"/>
      <c r="M301" s="164"/>
      <c r="N301" s="6"/>
      <c r="O301" s="6"/>
      <c r="P301" s="6"/>
      <c r="Q301" s="6"/>
      <c r="R301" s="6"/>
      <c r="S301" s="161"/>
      <c r="T301" s="6"/>
      <c r="U301" s="6"/>
      <c r="V301" s="6"/>
      <c r="W301" s="261"/>
      <c r="X301" s="6"/>
      <c r="Y301" s="261"/>
      <c r="Z301" s="214"/>
      <c r="AA301" s="6"/>
      <c r="AB301" s="214"/>
      <c r="AC301" s="238"/>
      <c r="AD301" s="238"/>
      <c r="AE301" s="161"/>
      <c r="AF301" s="6"/>
      <c r="AG301" s="6"/>
      <c r="AH301" s="6"/>
      <c r="AI301" s="261"/>
      <c r="AJ301" s="6"/>
      <c r="AK301" s="261"/>
      <c r="AL301" s="214"/>
      <c r="AM301" s="6"/>
      <c r="AN301" s="214"/>
      <c r="AO301" s="238"/>
      <c r="AP301" s="238"/>
      <c r="AQ301" s="17"/>
      <c r="AR301" s="235"/>
      <c r="AS301" s="221" t="s">
        <v>55</v>
      </c>
      <c r="AT301" s="54"/>
      <c r="AU301" s="254"/>
      <c r="AV301" s="259"/>
      <c r="AW301" s="38">
        <f t="shared" si="458"/>
        <v>0</v>
      </c>
      <c r="AX301" s="39">
        <f t="shared" si="459"/>
        <v>0</v>
      </c>
      <c r="AY301" s="224" t="s">
        <v>56</v>
      </c>
      <c r="AZ301" s="54"/>
      <c r="BA301" s="64"/>
      <c r="BB301" s="48"/>
      <c r="BC301" s="25">
        <f t="shared" si="460"/>
        <v>0</v>
      </c>
      <c r="BD301" s="40">
        <f t="shared" si="461"/>
        <v>0</v>
      </c>
      <c r="BE301" s="27" t="s">
        <v>57</v>
      </c>
      <c r="BF301" s="54"/>
      <c r="BG301" s="48"/>
      <c r="BH301" s="28">
        <f t="shared" si="462"/>
        <v>0</v>
      </c>
      <c r="BI301" s="29">
        <f t="shared" si="463"/>
        <v>0</v>
      </c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</row>
    <row r="302" spans="1:201" ht="12.75" customHeight="1" x14ac:dyDescent="0.2">
      <c r="A302" s="161"/>
      <c r="B302" s="11"/>
      <c r="C302" s="115"/>
      <c r="D302" s="6"/>
      <c r="E302" s="278"/>
      <c r="F302" s="278"/>
      <c r="G302" s="116"/>
      <c r="H302" s="6"/>
      <c r="I302" s="6"/>
      <c r="J302" s="6"/>
      <c r="K302" s="261"/>
      <c r="L302" s="164"/>
      <c r="M302" s="164"/>
      <c r="N302" s="6"/>
      <c r="O302" s="6"/>
      <c r="P302" s="6"/>
      <c r="Q302" s="6"/>
      <c r="R302" s="6"/>
      <c r="S302" s="161"/>
      <c r="T302" s="6"/>
      <c r="U302" s="6"/>
      <c r="V302" s="6"/>
      <c r="W302" s="261"/>
      <c r="X302" s="6"/>
      <c r="Y302" s="261"/>
      <c r="Z302" s="214"/>
      <c r="AA302" s="6"/>
      <c r="AB302" s="214"/>
      <c r="AC302" s="238"/>
      <c r="AD302" s="238"/>
      <c r="AE302" s="161"/>
      <c r="AF302" s="6"/>
      <c r="AG302" s="6"/>
      <c r="AH302" s="6"/>
      <c r="AI302" s="261"/>
      <c r="AJ302" s="6"/>
      <c r="AK302" s="261"/>
      <c r="AL302" s="214"/>
      <c r="AM302" s="6"/>
      <c r="AN302" s="214"/>
      <c r="AO302" s="238"/>
      <c r="AP302" s="238"/>
      <c r="AQ302" s="17"/>
      <c r="AR302" s="235"/>
      <c r="AS302" s="221" t="s">
        <v>55</v>
      </c>
      <c r="AT302" s="54"/>
      <c r="AU302" s="254"/>
      <c r="AV302" s="259"/>
      <c r="AW302" s="38">
        <f t="shared" si="458"/>
        <v>0</v>
      </c>
      <c r="AX302" s="39">
        <f t="shared" si="459"/>
        <v>0</v>
      </c>
      <c r="AY302" s="224" t="s">
        <v>56</v>
      </c>
      <c r="AZ302" s="54"/>
      <c r="BA302" s="64"/>
      <c r="BB302" s="48"/>
      <c r="BC302" s="25">
        <f t="shared" si="460"/>
        <v>0</v>
      </c>
      <c r="BD302" s="40">
        <f t="shared" si="461"/>
        <v>0</v>
      </c>
      <c r="BE302" s="27" t="s">
        <v>57</v>
      </c>
      <c r="BF302" s="54"/>
      <c r="BG302" s="48"/>
      <c r="BH302" s="28">
        <f t="shared" si="462"/>
        <v>0</v>
      </c>
      <c r="BI302" s="29">
        <f t="shared" si="463"/>
        <v>0</v>
      </c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</row>
    <row r="303" spans="1:201" ht="12.75" customHeight="1" x14ac:dyDescent="0.2">
      <c r="A303" s="161"/>
      <c r="B303" s="11"/>
      <c r="C303" s="115"/>
      <c r="D303" s="6"/>
      <c r="E303" s="278"/>
      <c r="F303" s="278"/>
      <c r="G303" s="116"/>
      <c r="H303" s="6"/>
      <c r="I303" s="6"/>
      <c r="J303" s="6"/>
      <c r="K303" s="261"/>
      <c r="L303" s="164"/>
      <c r="M303" s="164"/>
      <c r="N303" s="6"/>
      <c r="O303" s="6"/>
      <c r="P303" s="6"/>
      <c r="Q303" s="6"/>
      <c r="R303" s="6"/>
      <c r="S303" s="161"/>
      <c r="T303" s="6"/>
      <c r="U303" s="6"/>
      <c r="V303" s="6"/>
      <c r="W303" s="261"/>
      <c r="X303" s="6"/>
      <c r="Y303" s="261"/>
      <c r="Z303" s="214"/>
      <c r="AA303" s="6"/>
      <c r="AB303" s="214"/>
      <c r="AC303" s="238"/>
      <c r="AD303" s="238"/>
      <c r="AE303" s="161"/>
      <c r="AF303" s="6"/>
      <c r="AG303" s="6"/>
      <c r="AH303" s="6"/>
      <c r="AI303" s="261"/>
      <c r="AJ303" s="6"/>
      <c r="AK303" s="261"/>
      <c r="AL303" s="214"/>
      <c r="AM303" s="6"/>
      <c r="AN303" s="214"/>
      <c r="AO303" s="238"/>
      <c r="AP303" s="238"/>
      <c r="AQ303" s="17"/>
      <c r="AR303" s="235"/>
      <c r="AS303" s="221" t="s">
        <v>55</v>
      </c>
      <c r="AT303" s="54"/>
      <c r="AU303" s="254"/>
      <c r="AV303" s="259"/>
      <c r="AW303" s="38">
        <f t="shared" si="458"/>
        <v>0</v>
      </c>
      <c r="AX303" s="39">
        <f t="shared" si="459"/>
        <v>0</v>
      </c>
      <c r="AY303" s="224" t="s">
        <v>56</v>
      </c>
      <c r="AZ303" s="54"/>
      <c r="BA303" s="64"/>
      <c r="BB303" s="48"/>
      <c r="BC303" s="25">
        <f t="shared" si="460"/>
        <v>0</v>
      </c>
      <c r="BD303" s="40">
        <f t="shared" si="461"/>
        <v>0</v>
      </c>
      <c r="BE303" s="27" t="s">
        <v>57</v>
      </c>
      <c r="BF303" s="54"/>
      <c r="BG303" s="48"/>
      <c r="BH303" s="28">
        <f t="shared" si="462"/>
        <v>0</v>
      </c>
      <c r="BI303" s="29">
        <f t="shared" si="463"/>
        <v>0</v>
      </c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</row>
    <row r="304" spans="1:201" ht="12.75" customHeight="1" x14ac:dyDescent="0.2">
      <c r="A304" s="161"/>
      <c r="B304" s="11"/>
      <c r="C304" s="115"/>
      <c r="D304" s="6"/>
      <c r="E304" s="278"/>
      <c r="F304" s="278"/>
      <c r="G304" s="116"/>
      <c r="H304" s="6"/>
      <c r="I304" s="6"/>
      <c r="J304" s="6"/>
      <c r="K304" s="261"/>
      <c r="L304" s="164"/>
      <c r="M304" s="164"/>
      <c r="N304" s="6"/>
      <c r="O304" s="6"/>
      <c r="P304" s="6"/>
      <c r="Q304" s="6"/>
      <c r="R304" s="6"/>
      <c r="S304" s="161"/>
      <c r="T304" s="6"/>
      <c r="U304" s="6"/>
      <c r="V304" s="6"/>
      <c r="W304" s="261"/>
      <c r="X304" s="6"/>
      <c r="Y304" s="261"/>
      <c r="Z304" s="214"/>
      <c r="AA304" s="6"/>
      <c r="AB304" s="214"/>
      <c r="AC304" s="238"/>
      <c r="AD304" s="238"/>
      <c r="AE304" s="161"/>
      <c r="AF304" s="6"/>
      <c r="AG304" s="6"/>
      <c r="AH304" s="6"/>
      <c r="AI304" s="261"/>
      <c r="AJ304" s="6"/>
      <c r="AK304" s="261"/>
      <c r="AL304" s="214"/>
      <c r="AM304" s="6"/>
      <c r="AN304" s="214"/>
      <c r="AO304" s="238"/>
      <c r="AP304" s="238"/>
      <c r="AQ304" s="17"/>
      <c r="AR304" s="235"/>
      <c r="AS304" s="221" t="s">
        <v>55</v>
      </c>
      <c r="AT304" s="54"/>
      <c r="AU304" s="254"/>
      <c r="AV304" s="259"/>
      <c r="AW304" s="38">
        <f t="shared" si="458"/>
        <v>0</v>
      </c>
      <c r="AX304" s="39">
        <f t="shared" si="459"/>
        <v>0</v>
      </c>
      <c r="AY304" s="224" t="s">
        <v>56</v>
      </c>
      <c r="AZ304" s="54"/>
      <c r="BA304" s="64"/>
      <c r="BB304" s="48"/>
      <c r="BC304" s="25">
        <f t="shared" si="460"/>
        <v>0</v>
      </c>
      <c r="BD304" s="40">
        <f t="shared" si="461"/>
        <v>0</v>
      </c>
      <c r="BE304" s="27" t="s">
        <v>57</v>
      </c>
      <c r="BF304" s="54"/>
      <c r="BG304" s="48"/>
      <c r="BH304" s="28">
        <f t="shared" si="462"/>
        <v>0</v>
      </c>
      <c r="BI304" s="29">
        <f t="shared" si="463"/>
        <v>0</v>
      </c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</row>
    <row r="305" spans="1:201" ht="12.75" customHeight="1" x14ac:dyDescent="0.2">
      <c r="A305" s="161"/>
      <c r="B305" s="11"/>
      <c r="C305" s="115"/>
      <c r="D305" s="6"/>
      <c r="E305" s="278"/>
      <c r="F305" s="278"/>
      <c r="G305" s="116"/>
      <c r="H305" s="6"/>
      <c r="I305" s="6"/>
      <c r="J305" s="6"/>
      <c r="K305" s="261"/>
      <c r="L305" s="164"/>
      <c r="M305" s="164"/>
      <c r="N305" s="6"/>
      <c r="O305" s="6"/>
      <c r="P305" s="6"/>
      <c r="Q305" s="6"/>
      <c r="R305" s="6"/>
      <c r="S305" s="161"/>
      <c r="T305" s="6"/>
      <c r="U305" s="6"/>
      <c r="V305" s="6"/>
      <c r="W305" s="261"/>
      <c r="X305" s="6"/>
      <c r="Y305" s="261"/>
      <c r="Z305" s="214"/>
      <c r="AA305" s="6"/>
      <c r="AB305" s="214"/>
      <c r="AC305" s="238"/>
      <c r="AD305" s="238"/>
      <c r="AE305" s="161"/>
      <c r="AF305" s="6"/>
      <c r="AG305" s="6"/>
      <c r="AH305" s="6"/>
      <c r="AI305" s="261"/>
      <c r="AJ305" s="6"/>
      <c r="AK305" s="261"/>
      <c r="AL305" s="214"/>
      <c r="AM305" s="6"/>
      <c r="AN305" s="214"/>
      <c r="AO305" s="238"/>
      <c r="AP305" s="238"/>
      <c r="AQ305" s="17"/>
      <c r="AR305" s="235"/>
      <c r="AS305" s="221" t="s">
        <v>55</v>
      </c>
      <c r="AT305" s="54"/>
      <c r="AU305" s="254"/>
      <c r="AV305" s="259"/>
      <c r="AW305" s="38">
        <f t="shared" si="458"/>
        <v>0</v>
      </c>
      <c r="AX305" s="39">
        <f t="shared" si="459"/>
        <v>0</v>
      </c>
      <c r="AY305" s="224" t="s">
        <v>56</v>
      </c>
      <c r="AZ305" s="54"/>
      <c r="BA305" s="64"/>
      <c r="BB305" s="48"/>
      <c r="BC305" s="25">
        <f t="shared" si="460"/>
        <v>0</v>
      </c>
      <c r="BD305" s="40">
        <f t="shared" si="461"/>
        <v>0</v>
      </c>
      <c r="BE305" s="27" t="s">
        <v>57</v>
      </c>
      <c r="BF305" s="54"/>
      <c r="BG305" s="48"/>
      <c r="BH305" s="28">
        <f t="shared" si="462"/>
        <v>0</v>
      </c>
      <c r="BI305" s="29">
        <f t="shared" si="463"/>
        <v>0</v>
      </c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</row>
    <row r="306" spans="1:201" ht="12.75" customHeight="1" x14ac:dyDescent="0.2">
      <c r="A306" s="161"/>
      <c r="B306" s="11"/>
      <c r="C306" s="115"/>
      <c r="D306" s="6"/>
      <c r="E306" s="278"/>
      <c r="F306" s="278"/>
      <c r="G306" s="116"/>
      <c r="H306" s="6"/>
      <c r="I306" s="6"/>
      <c r="J306" s="6"/>
      <c r="K306" s="261"/>
      <c r="L306" s="164"/>
      <c r="M306" s="164"/>
      <c r="N306" s="6"/>
      <c r="O306" s="6"/>
      <c r="P306" s="6"/>
      <c r="Q306" s="6"/>
      <c r="R306" s="6"/>
      <c r="S306" s="161"/>
      <c r="T306" s="6"/>
      <c r="U306" s="6"/>
      <c r="V306" s="6"/>
      <c r="W306" s="261"/>
      <c r="X306" s="6"/>
      <c r="Y306" s="261"/>
      <c r="Z306" s="214"/>
      <c r="AA306" s="6"/>
      <c r="AB306" s="214"/>
      <c r="AC306" s="238"/>
      <c r="AD306" s="238"/>
      <c r="AE306" s="161"/>
      <c r="AF306" s="6"/>
      <c r="AG306" s="6"/>
      <c r="AH306" s="6"/>
      <c r="AI306" s="261"/>
      <c r="AJ306" s="6"/>
      <c r="AK306" s="261"/>
      <c r="AL306" s="214"/>
      <c r="AM306" s="6"/>
      <c r="AN306" s="214"/>
      <c r="AO306" s="238"/>
      <c r="AP306" s="238"/>
      <c r="AQ306" s="17"/>
      <c r="AR306" s="235"/>
      <c r="AS306" s="221" t="s">
        <v>55</v>
      </c>
      <c r="AT306" s="54"/>
      <c r="AU306" s="254"/>
      <c r="AV306" s="259"/>
      <c r="AW306" s="38">
        <f t="shared" si="458"/>
        <v>0</v>
      </c>
      <c r="AX306" s="39">
        <f t="shared" si="459"/>
        <v>0</v>
      </c>
      <c r="AY306" s="224" t="s">
        <v>56</v>
      </c>
      <c r="AZ306" s="54"/>
      <c r="BA306" s="64"/>
      <c r="BB306" s="48"/>
      <c r="BC306" s="25">
        <f t="shared" si="460"/>
        <v>0</v>
      </c>
      <c r="BD306" s="40">
        <f t="shared" si="461"/>
        <v>0</v>
      </c>
      <c r="BE306" s="27" t="s">
        <v>57</v>
      </c>
      <c r="BF306" s="54"/>
      <c r="BG306" s="48"/>
      <c r="BH306" s="28">
        <f t="shared" si="462"/>
        <v>0</v>
      </c>
      <c r="BI306" s="29">
        <f t="shared" si="463"/>
        <v>0</v>
      </c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</row>
    <row r="307" spans="1:201" ht="12.75" customHeight="1" x14ac:dyDescent="0.2">
      <c r="A307" s="161"/>
      <c r="B307" s="11"/>
      <c r="C307" s="115"/>
      <c r="D307" s="6"/>
      <c r="E307" s="278"/>
      <c r="F307" s="278"/>
      <c r="G307" s="116"/>
      <c r="H307" s="6"/>
      <c r="I307" s="6"/>
      <c r="J307" s="6"/>
      <c r="K307" s="261"/>
      <c r="L307" s="164"/>
      <c r="M307" s="164"/>
      <c r="N307" s="6"/>
      <c r="O307" s="6"/>
      <c r="P307" s="6"/>
      <c r="Q307" s="6"/>
      <c r="R307" s="6"/>
      <c r="S307" s="161"/>
      <c r="T307" s="6"/>
      <c r="U307" s="6"/>
      <c r="V307" s="6"/>
      <c r="W307" s="261"/>
      <c r="X307" s="6"/>
      <c r="Y307" s="261"/>
      <c r="Z307" s="214"/>
      <c r="AA307" s="6"/>
      <c r="AB307" s="214"/>
      <c r="AC307" s="238"/>
      <c r="AD307" s="238"/>
      <c r="AE307" s="161"/>
      <c r="AF307" s="6"/>
      <c r="AG307" s="6"/>
      <c r="AH307" s="6"/>
      <c r="AI307" s="261"/>
      <c r="AJ307" s="6"/>
      <c r="AK307" s="261"/>
      <c r="AL307" s="214"/>
      <c r="AM307" s="6"/>
      <c r="AN307" s="214"/>
      <c r="AO307" s="238"/>
      <c r="AP307" s="238"/>
      <c r="AQ307" s="17"/>
      <c r="AR307" s="235"/>
      <c r="AS307" s="221" t="s">
        <v>55</v>
      </c>
      <c r="AT307" s="54"/>
      <c r="AU307" s="254"/>
      <c r="AV307" s="259"/>
      <c r="AW307" s="38">
        <f t="shared" si="458"/>
        <v>0</v>
      </c>
      <c r="AX307" s="39">
        <f t="shared" si="459"/>
        <v>0</v>
      </c>
      <c r="AY307" s="224" t="s">
        <v>56</v>
      </c>
      <c r="AZ307" s="54"/>
      <c r="BA307" s="64"/>
      <c r="BB307" s="48"/>
      <c r="BC307" s="25">
        <f t="shared" si="460"/>
        <v>0</v>
      </c>
      <c r="BD307" s="40">
        <f t="shared" si="461"/>
        <v>0</v>
      </c>
      <c r="BE307" s="27" t="s">
        <v>57</v>
      </c>
      <c r="BF307" s="54"/>
      <c r="BG307" s="48"/>
      <c r="BH307" s="28">
        <f t="shared" si="462"/>
        <v>0</v>
      </c>
      <c r="BI307" s="29">
        <f t="shared" si="463"/>
        <v>0</v>
      </c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</row>
    <row r="308" spans="1:201" ht="12.75" customHeight="1" x14ac:dyDescent="0.2">
      <c r="A308" s="161"/>
      <c r="B308" s="11"/>
      <c r="C308" s="115"/>
      <c r="D308" s="6"/>
      <c r="E308" s="278"/>
      <c r="F308" s="278"/>
      <c r="G308" s="116"/>
      <c r="H308" s="6"/>
      <c r="I308" s="6"/>
      <c r="J308" s="6"/>
      <c r="K308" s="261"/>
      <c r="L308" s="164"/>
      <c r="M308" s="164"/>
      <c r="N308" s="6"/>
      <c r="O308" s="6"/>
      <c r="P308" s="6"/>
      <c r="Q308" s="6"/>
      <c r="R308" s="6"/>
      <c r="S308" s="161"/>
      <c r="T308" s="6"/>
      <c r="U308" s="6"/>
      <c r="V308" s="6"/>
      <c r="W308" s="261"/>
      <c r="X308" s="6"/>
      <c r="Y308" s="261"/>
      <c r="Z308" s="214"/>
      <c r="AA308" s="6"/>
      <c r="AB308" s="214"/>
      <c r="AC308" s="238"/>
      <c r="AD308" s="238"/>
      <c r="AE308" s="161"/>
      <c r="AF308" s="6"/>
      <c r="AG308" s="6"/>
      <c r="AH308" s="6"/>
      <c r="AI308" s="261"/>
      <c r="AJ308" s="6"/>
      <c r="AK308" s="261"/>
      <c r="AL308" s="214"/>
      <c r="AM308" s="6"/>
      <c r="AN308" s="214"/>
      <c r="AO308" s="238"/>
      <c r="AP308" s="238"/>
      <c r="AQ308" s="17"/>
      <c r="AR308" s="235"/>
      <c r="AS308" s="221" t="s">
        <v>55</v>
      </c>
      <c r="AT308" s="54"/>
      <c r="AU308" s="254"/>
      <c r="AV308" s="259"/>
      <c r="AW308" s="38">
        <f t="shared" si="458"/>
        <v>0</v>
      </c>
      <c r="AX308" s="39">
        <f t="shared" si="459"/>
        <v>0</v>
      </c>
      <c r="AY308" s="224" t="s">
        <v>56</v>
      </c>
      <c r="AZ308" s="54"/>
      <c r="BA308" s="64"/>
      <c r="BB308" s="48"/>
      <c r="BC308" s="25">
        <f t="shared" si="460"/>
        <v>0</v>
      </c>
      <c r="BD308" s="40">
        <f t="shared" si="461"/>
        <v>0</v>
      </c>
      <c r="BE308" s="27" t="s">
        <v>57</v>
      </c>
      <c r="BF308" s="54"/>
      <c r="BG308" s="48"/>
      <c r="BH308" s="28">
        <f t="shared" si="462"/>
        <v>0</v>
      </c>
      <c r="BI308" s="29">
        <f t="shared" si="463"/>
        <v>0</v>
      </c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</row>
    <row r="309" spans="1:201" ht="12.75" customHeight="1" x14ac:dyDescent="0.2">
      <c r="A309" s="161"/>
      <c r="B309" s="11"/>
      <c r="C309" s="115"/>
      <c r="D309" s="6"/>
      <c r="E309" s="278"/>
      <c r="F309" s="278"/>
      <c r="G309" s="116"/>
      <c r="H309" s="6"/>
      <c r="I309" s="6"/>
      <c r="J309" s="6"/>
      <c r="K309" s="261"/>
      <c r="L309" s="164"/>
      <c r="M309" s="164"/>
      <c r="N309" s="6"/>
      <c r="O309" s="6"/>
      <c r="P309" s="6"/>
      <c r="Q309" s="6"/>
      <c r="R309" s="6"/>
      <c r="S309" s="161"/>
      <c r="T309" s="6"/>
      <c r="U309" s="6"/>
      <c r="V309" s="6"/>
      <c r="W309" s="261"/>
      <c r="X309" s="6"/>
      <c r="Y309" s="261"/>
      <c r="Z309" s="214"/>
      <c r="AA309" s="6"/>
      <c r="AB309" s="214"/>
      <c r="AC309" s="238"/>
      <c r="AD309" s="238"/>
      <c r="AE309" s="161"/>
      <c r="AF309" s="6"/>
      <c r="AG309" s="6"/>
      <c r="AH309" s="6"/>
      <c r="AI309" s="261"/>
      <c r="AJ309" s="6"/>
      <c r="AK309" s="261"/>
      <c r="AL309" s="214"/>
      <c r="AM309" s="6"/>
      <c r="AN309" s="214"/>
      <c r="AO309" s="238"/>
      <c r="AP309" s="238"/>
      <c r="AQ309" s="17"/>
      <c r="AR309" s="235"/>
      <c r="AS309" s="221" t="s">
        <v>55</v>
      </c>
      <c r="AT309" s="54"/>
      <c r="AU309" s="254"/>
      <c r="AV309" s="259"/>
      <c r="AW309" s="38">
        <f t="shared" si="458"/>
        <v>0</v>
      </c>
      <c r="AX309" s="39">
        <f t="shared" si="459"/>
        <v>0</v>
      </c>
      <c r="AY309" s="224" t="s">
        <v>56</v>
      </c>
      <c r="AZ309" s="54"/>
      <c r="BA309" s="64"/>
      <c r="BB309" s="48"/>
      <c r="BC309" s="25">
        <f t="shared" si="460"/>
        <v>0</v>
      </c>
      <c r="BD309" s="40">
        <f t="shared" si="461"/>
        <v>0</v>
      </c>
      <c r="BE309" s="27" t="s">
        <v>57</v>
      </c>
      <c r="BF309" s="54"/>
      <c r="BG309" s="48"/>
      <c r="BH309" s="28">
        <f t="shared" si="462"/>
        <v>0</v>
      </c>
      <c r="BI309" s="29">
        <f t="shared" si="463"/>
        <v>0</v>
      </c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</row>
    <row r="310" spans="1:201" ht="12.75" customHeight="1" x14ac:dyDescent="0.2">
      <c r="A310" s="161"/>
      <c r="B310" s="11"/>
      <c r="C310" s="115"/>
      <c r="D310" s="6"/>
      <c r="E310" s="278"/>
      <c r="F310" s="278"/>
      <c r="G310" s="116"/>
      <c r="H310" s="6"/>
      <c r="I310" s="6"/>
      <c r="J310" s="6"/>
      <c r="K310" s="261"/>
      <c r="L310" s="164"/>
      <c r="M310" s="164"/>
      <c r="N310" s="6"/>
      <c r="O310" s="6"/>
      <c r="P310" s="6"/>
      <c r="Q310" s="6"/>
      <c r="R310" s="6"/>
      <c r="S310" s="161"/>
      <c r="T310" s="6"/>
      <c r="U310" s="6"/>
      <c r="V310" s="6"/>
      <c r="W310" s="261"/>
      <c r="X310" s="6"/>
      <c r="Y310" s="261"/>
      <c r="Z310" s="214"/>
      <c r="AA310" s="6"/>
      <c r="AB310" s="214"/>
      <c r="AC310" s="238"/>
      <c r="AD310" s="238"/>
      <c r="AE310" s="161"/>
      <c r="AF310" s="6"/>
      <c r="AG310" s="6"/>
      <c r="AH310" s="6"/>
      <c r="AI310" s="261"/>
      <c r="AJ310" s="6"/>
      <c r="AK310" s="261"/>
      <c r="AL310" s="214"/>
      <c r="AM310" s="6"/>
      <c r="AN310" s="214"/>
      <c r="AO310" s="238"/>
      <c r="AP310" s="238"/>
      <c r="AQ310" s="17"/>
      <c r="AR310" s="235"/>
      <c r="AS310" s="221" t="s">
        <v>55</v>
      </c>
      <c r="AT310" s="54"/>
      <c r="AU310" s="254"/>
      <c r="AV310" s="259"/>
      <c r="AW310" s="38">
        <f t="shared" si="458"/>
        <v>0</v>
      </c>
      <c r="AX310" s="39">
        <f t="shared" si="459"/>
        <v>0</v>
      </c>
      <c r="AY310" s="224" t="s">
        <v>56</v>
      </c>
      <c r="AZ310" s="54"/>
      <c r="BA310" s="64"/>
      <c r="BB310" s="48"/>
      <c r="BC310" s="25">
        <f t="shared" si="460"/>
        <v>0</v>
      </c>
      <c r="BD310" s="40">
        <f t="shared" si="461"/>
        <v>0</v>
      </c>
      <c r="BE310" s="27" t="s">
        <v>57</v>
      </c>
      <c r="BF310" s="54"/>
      <c r="BG310" s="48"/>
      <c r="BH310" s="28">
        <f t="shared" si="462"/>
        <v>0</v>
      </c>
      <c r="BI310" s="29">
        <f t="shared" si="463"/>
        <v>0</v>
      </c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</row>
    <row r="311" spans="1:201" ht="12.75" customHeight="1" x14ac:dyDescent="0.2">
      <c r="A311" s="161"/>
      <c r="B311" s="11"/>
      <c r="C311" s="115"/>
      <c r="D311" s="6"/>
      <c r="E311" s="278"/>
      <c r="F311" s="278"/>
      <c r="G311" s="116"/>
      <c r="H311" s="6"/>
      <c r="I311" s="6"/>
      <c r="J311" s="6"/>
      <c r="K311" s="261"/>
      <c r="L311" s="164"/>
      <c r="M311" s="164"/>
      <c r="N311" s="6"/>
      <c r="O311" s="6"/>
      <c r="P311" s="6"/>
      <c r="Q311" s="6"/>
      <c r="R311" s="6"/>
      <c r="S311" s="161"/>
      <c r="T311" s="6"/>
      <c r="U311" s="6"/>
      <c r="V311" s="6"/>
      <c r="W311" s="261"/>
      <c r="X311" s="6"/>
      <c r="Y311" s="261"/>
      <c r="Z311" s="214"/>
      <c r="AA311" s="6"/>
      <c r="AB311" s="214"/>
      <c r="AC311" s="238"/>
      <c r="AD311" s="238"/>
      <c r="AE311" s="161"/>
      <c r="AF311" s="6"/>
      <c r="AG311" s="6"/>
      <c r="AH311" s="6"/>
      <c r="AI311" s="261"/>
      <c r="AJ311" s="6"/>
      <c r="AK311" s="261"/>
      <c r="AL311" s="214"/>
      <c r="AM311" s="6"/>
      <c r="AN311" s="214"/>
      <c r="AO311" s="238"/>
      <c r="AP311" s="238"/>
      <c r="AQ311" s="17"/>
      <c r="AR311" s="235"/>
      <c r="AS311" s="221" t="s">
        <v>55</v>
      </c>
      <c r="AT311" s="54"/>
      <c r="AU311" s="254"/>
      <c r="AV311" s="259"/>
      <c r="AW311" s="38">
        <f t="shared" si="458"/>
        <v>0</v>
      </c>
      <c r="AX311" s="39">
        <f t="shared" si="459"/>
        <v>0</v>
      </c>
      <c r="AY311" s="224" t="s">
        <v>56</v>
      </c>
      <c r="AZ311" s="54"/>
      <c r="BA311" s="64"/>
      <c r="BB311" s="48"/>
      <c r="BC311" s="25">
        <f t="shared" si="460"/>
        <v>0</v>
      </c>
      <c r="BD311" s="40">
        <f t="shared" si="461"/>
        <v>0</v>
      </c>
      <c r="BE311" s="27" t="s">
        <v>57</v>
      </c>
      <c r="BF311" s="54"/>
      <c r="BG311" s="48"/>
      <c r="BH311" s="28">
        <f t="shared" si="462"/>
        <v>0</v>
      </c>
      <c r="BI311" s="29">
        <f t="shared" si="463"/>
        <v>0</v>
      </c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</row>
    <row r="312" spans="1:201" ht="12.75" customHeight="1" x14ac:dyDescent="0.2">
      <c r="A312" s="161"/>
      <c r="B312" s="11"/>
      <c r="C312" s="115"/>
      <c r="D312" s="6"/>
      <c r="E312" s="278"/>
      <c r="F312" s="278"/>
      <c r="G312" s="116"/>
      <c r="H312" s="6"/>
      <c r="I312" s="6"/>
      <c r="J312" s="6"/>
      <c r="K312" s="261"/>
      <c r="L312" s="164"/>
      <c r="M312" s="164"/>
      <c r="N312" s="6"/>
      <c r="O312" s="6"/>
      <c r="P312" s="6"/>
      <c r="Q312" s="6"/>
      <c r="R312" s="6"/>
      <c r="S312" s="161"/>
      <c r="T312" s="6"/>
      <c r="U312" s="6"/>
      <c r="V312" s="6"/>
      <c r="W312" s="261"/>
      <c r="X312" s="6"/>
      <c r="Y312" s="261"/>
      <c r="Z312" s="214"/>
      <c r="AA312" s="6"/>
      <c r="AB312" s="214"/>
      <c r="AC312" s="238"/>
      <c r="AD312" s="238"/>
      <c r="AE312" s="161"/>
      <c r="AF312" s="6"/>
      <c r="AG312" s="6"/>
      <c r="AH312" s="6"/>
      <c r="AI312" s="261"/>
      <c r="AJ312" s="6"/>
      <c r="AK312" s="261"/>
      <c r="AL312" s="214"/>
      <c r="AM312" s="6"/>
      <c r="AN312" s="214"/>
      <c r="AO312" s="238"/>
      <c r="AP312" s="238"/>
      <c r="AQ312" s="17"/>
      <c r="AR312" s="235"/>
      <c r="AS312" s="221" t="s">
        <v>55</v>
      </c>
      <c r="AT312" s="54"/>
      <c r="AU312" s="254"/>
      <c r="AV312" s="259"/>
      <c r="AW312" s="38">
        <f t="shared" si="458"/>
        <v>0</v>
      </c>
      <c r="AX312" s="39">
        <f t="shared" si="459"/>
        <v>0</v>
      </c>
      <c r="AY312" s="224" t="s">
        <v>56</v>
      </c>
      <c r="AZ312" s="54"/>
      <c r="BA312" s="64"/>
      <c r="BB312" s="48"/>
      <c r="BC312" s="25">
        <f t="shared" si="460"/>
        <v>0</v>
      </c>
      <c r="BD312" s="40">
        <f t="shared" si="461"/>
        <v>0</v>
      </c>
      <c r="BE312" s="27" t="s">
        <v>57</v>
      </c>
      <c r="BF312" s="54"/>
      <c r="BG312" s="48"/>
      <c r="BH312" s="28">
        <f t="shared" si="462"/>
        <v>0</v>
      </c>
      <c r="BI312" s="29">
        <f t="shared" si="463"/>
        <v>0</v>
      </c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</row>
    <row r="313" spans="1:201" ht="12.75" customHeight="1" x14ac:dyDescent="0.2">
      <c r="A313" s="161"/>
      <c r="B313" s="11"/>
      <c r="C313" s="115"/>
      <c r="D313" s="6"/>
      <c r="E313" s="278"/>
      <c r="F313" s="278"/>
      <c r="G313" s="116"/>
      <c r="H313" s="6"/>
      <c r="I313" s="6"/>
      <c r="J313" s="6"/>
      <c r="K313" s="261"/>
      <c r="L313" s="164"/>
      <c r="M313" s="164"/>
      <c r="N313" s="6"/>
      <c r="O313" s="6"/>
      <c r="P313" s="6"/>
      <c r="Q313" s="6"/>
      <c r="R313" s="6"/>
      <c r="S313" s="161"/>
      <c r="T313" s="6"/>
      <c r="U313" s="6"/>
      <c r="V313" s="6"/>
      <c r="W313" s="261"/>
      <c r="X313" s="6"/>
      <c r="Y313" s="261"/>
      <c r="Z313" s="214"/>
      <c r="AA313" s="6"/>
      <c r="AB313" s="214"/>
      <c r="AC313" s="238"/>
      <c r="AD313" s="238"/>
      <c r="AE313" s="161"/>
      <c r="AF313" s="6"/>
      <c r="AG313" s="6"/>
      <c r="AH313" s="6"/>
      <c r="AI313" s="261"/>
      <c r="AJ313" s="6"/>
      <c r="AK313" s="261"/>
      <c r="AL313" s="214"/>
      <c r="AM313" s="6"/>
      <c r="AN313" s="214"/>
      <c r="AO313" s="238"/>
      <c r="AP313" s="238"/>
      <c r="AQ313" s="17"/>
      <c r="AR313" s="235"/>
      <c r="AS313" s="221" t="s">
        <v>55</v>
      </c>
      <c r="AT313" s="54"/>
      <c r="AU313" s="254"/>
      <c r="AV313" s="259"/>
      <c r="AW313" s="38">
        <f t="shared" si="458"/>
        <v>0</v>
      </c>
      <c r="AX313" s="39">
        <f t="shared" si="459"/>
        <v>0</v>
      </c>
      <c r="AY313" s="224" t="s">
        <v>56</v>
      </c>
      <c r="AZ313" s="54"/>
      <c r="BA313" s="64"/>
      <c r="BB313" s="48"/>
      <c r="BC313" s="25">
        <f t="shared" si="460"/>
        <v>0</v>
      </c>
      <c r="BD313" s="40">
        <f t="shared" si="461"/>
        <v>0</v>
      </c>
      <c r="BE313" s="27" t="s">
        <v>57</v>
      </c>
      <c r="BF313" s="54"/>
      <c r="BG313" s="48"/>
      <c r="BH313" s="28">
        <f t="shared" si="462"/>
        <v>0</v>
      </c>
      <c r="BI313" s="29">
        <f t="shared" si="463"/>
        <v>0</v>
      </c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</row>
    <row r="314" spans="1:201" ht="12.75" customHeight="1" x14ac:dyDescent="0.2">
      <c r="A314" s="161"/>
      <c r="B314" s="11"/>
      <c r="C314" s="115"/>
      <c r="D314" s="6"/>
      <c r="E314" s="278"/>
      <c r="F314" s="278"/>
      <c r="G314" s="116"/>
      <c r="H314" s="6"/>
      <c r="I314" s="6"/>
      <c r="J314" s="6"/>
      <c r="K314" s="261"/>
      <c r="L314" s="164"/>
      <c r="M314" s="164"/>
      <c r="N314" s="6"/>
      <c r="O314" s="6"/>
      <c r="P314" s="6"/>
      <c r="Q314" s="6"/>
      <c r="R314" s="6"/>
      <c r="S314" s="161"/>
      <c r="T314" s="6"/>
      <c r="U314" s="6"/>
      <c r="V314" s="6"/>
      <c r="W314" s="261"/>
      <c r="X314" s="6"/>
      <c r="Y314" s="261"/>
      <c r="Z314" s="214"/>
      <c r="AA314" s="6"/>
      <c r="AB314" s="214"/>
      <c r="AC314" s="238"/>
      <c r="AD314" s="238"/>
      <c r="AE314" s="161"/>
      <c r="AF314" s="6"/>
      <c r="AG314" s="6"/>
      <c r="AH314" s="6"/>
      <c r="AI314" s="261"/>
      <c r="AJ314" s="6"/>
      <c r="AK314" s="261"/>
      <c r="AL314" s="214"/>
      <c r="AM314" s="6"/>
      <c r="AN314" s="214"/>
      <c r="AO314" s="238"/>
      <c r="AP314" s="238"/>
      <c r="AQ314" s="17"/>
      <c r="AR314" s="235"/>
      <c r="AS314" s="221" t="s">
        <v>55</v>
      </c>
      <c r="AT314" s="54"/>
      <c r="AU314" s="254"/>
      <c r="AV314" s="259"/>
      <c r="AW314" s="38">
        <f t="shared" si="458"/>
        <v>0</v>
      </c>
      <c r="AX314" s="39">
        <f t="shared" si="459"/>
        <v>0</v>
      </c>
      <c r="AY314" s="224" t="s">
        <v>56</v>
      </c>
      <c r="AZ314" s="54"/>
      <c r="BA314" s="64"/>
      <c r="BB314" s="48"/>
      <c r="BC314" s="25">
        <f t="shared" si="460"/>
        <v>0</v>
      </c>
      <c r="BD314" s="40">
        <f t="shared" si="461"/>
        <v>0</v>
      </c>
      <c r="BE314" s="27" t="s">
        <v>57</v>
      </c>
      <c r="BF314" s="54"/>
      <c r="BG314" s="48"/>
      <c r="BH314" s="28">
        <f t="shared" si="462"/>
        <v>0</v>
      </c>
      <c r="BI314" s="29">
        <f t="shared" si="463"/>
        <v>0</v>
      </c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</row>
    <row r="315" spans="1:201" ht="12.75" customHeight="1" x14ac:dyDescent="0.2">
      <c r="A315" s="161"/>
      <c r="B315" s="11"/>
      <c r="C315" s="115"/>
      <c r="D315" s="6"/>
      <c r="E315" s="278"/>
      <c r="F315" s="278"/>
      <c r="G315" s="116"/>
      <c r="H315" s="6"/>
      <c r="I315" s="6"/>
      <c r="J315" s="6"/>
      <c r="K315" s="261"/>
      <c r="L315" s="164"/>
      <c r="M315" s="164"/>
      <c r="N315" s="6"/>
      <c r="O315" s="6"/>
      <c r="P315" s="6"/>
      <c r="Q315" s="6"/>
      <c r="R315" s="6"/>
      <c r="S315" s="161"/>
      <c r="T315" s="6"/>
      <c r="U315" s="6"/>
      <c r="V315" s="6"/>
      <c r="W315" s="261"/>
      <c r="X315" s="6"/>
      <c r="Y315" s="261"/>
      <c r="Z315" s="214"/>
      <c r="AA315" s="6"/>
      <c r="AB315" s="214"/>
      <c r="AC315" s="238"/>
      <c r="AD315" s="238"/>
      <c r="AE315" s="161"/>
      <c r="AF315" s="6"/>
      <c r="AG315" s="6"/>
      <c r="AH315" s="6"/>
      <c r="AI315" s="261"/>
      <c r="AJ315" s="6"/>
      <c r="AK315" s="261"/>
      <c r="AL315" s="214"/>
      <c r="AM315" s="6"/>
      <c r="AN315" s="214"/>
      <c r="AO315" s="238"/>
      <c r="AP315" s="238"/>
      <c r="AQ315" s="17"/>
      <c r="AR315" s="235"/>
      <c r="AS315" s="221" t="s">
        <v>55</v>
      </c>
      <c r="AT315" s="54"/>
      <c r="AU315" s="254"/>
      <c r="AV315" s="259"/>
      <c r="AW315" s="38">
        <f t="shared" si="458"/>
        <v>0</v>
      </c>
      <c r="AX315" s="39">
        <f t="shared" si="459"/>
        <v>0</v>
      </c>
      <c r="AY315" s="224" t="s">
        <v>56</v>
      </c>
      <c r="AZ315" s="54"/>
      <c r="BA315" s="64"/>
      <c r="BB315" s="48"/>
      <c r="BC315" s="25">
        <f t="shared" si="460"/>
        <v>0</v>
      </c>
      <c r="BD315" s="40">
        <f t="shared" si="461"/>
        <v>0</v>
      </c>
      <c r="BE315" s="27" t="s">
        <v>57</v>
      </c>
      <c r="BF315" s="54"/>
      <c r="BG315" s="48"/>
      <c r="BH315" s="28">
        <f t="shared" si="462"/>
        <v>0</v>
      </c>
      <c r="BI315" s="29">
        <f t="shared" si="463"/>
        <v>0</v>
      </c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</row>
    <row r="316" spans="1:201" ht="12.75" customHeight="1" x14ac:dyDescent="0.2">
      <c r="A316" s="161"/>
      <c r="B316" s="11"/>
      <c r="C316" s="115"/>
      <c r="D316" s="6"/>
      <c r="E316" s="278"/>
      <c r="F316" s="278"/>
      <c r="G316" s="116"/>
      <c r="H316" s="6"/>
      <c r="I316" s="6"/>
      <c r="J316" s="6"/>
      <c r="K316" s="261"/>
      <c r="L316" s="164"/>
      <c r="M316" s="164"/>
      <c r="N316" s="6"/>
      <c r="O316" s="6"/>
      <c r="P316" s="6"/>
      <c r="Q316" s="6"/>
      <c r="R316" s="6"/>
      <c r="S316" s="161"/>
      <c r="T316" s="6"/>
      <c r="U316" s="6"/>
      <c r="V316" s="6"/>
      <c r="W316" s="261"/>
      <c r="X316" s="6"/>
      <c r="Y316" s="261"/>
      <c r="Z316" s="214"/>
      <c r="AA316" s="6"/>
      <c r="AB316" s="214"/>
      <c r="AC316" s="238"/>
      <c r="AD316" s="238"/>
      <c r="AE316" s="161"/>
      <c r="AF316" s="6"/>
      <c r="AG316" s="6"/>
      <c r="AH316" s="6"/>
      <c r="AI316" s="261"/>
      <c r="AJ316" s="6"/>
      <c r="AK316" s="261"/>
      <c r="AL316" s="214"/>
      <c r="AM316" s="6"/>
      <c r="AN316" s="214"/>
      <c r="AO316" s="238"/>
      <c r="AP316" s="238"/>
      <c r="AQ316" s="17"/>
      <c r="AR316" s="235"/>
      <c r="AS316" s="221" t="s">
        <v>55</v>
      </c>
      <c r="AT316" s="54"/>
      <c r="AU316" s="254"/>
      <c r="AV316" s="259"/>
      <c r="AW316" s="38">
        <f t="shared" si="458"/>
        <v>0</v>
      </c>
      <c r="AX316" s="39">
        <f t="shared" si="459"/>
        <v>0</v>
      </c>
      <c r="AY316" s="224" t="s">
        <v>56</v>
      </c>
      <c r="AZ316" s="54"/>
      <c r="BA316" s="64"/>
      <c r="BB316" s="48"/>
      <c r="BC316" s="25">
        <f t="shared" si="460"/>
        <v>0</v>
      </c>
      <c r="BD316" s="40">
        <f t="shared" si="461"/>
        <v>0</v>
      </c>
      <c r="BE316" s="27" t="s">
        <v>57</v>
      </c>
      <c r="BF316" s="54"/>
      <c r="BG316" s="48"/>
      <c r="BH316" s="28">
        <f t="shared" si="462"/>
        <v>0</v>
      </c>
      <c r="BI316" s="29">
        <f t="shared" si="463"/>
        <v>0</v>
      </c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</row>
    <row r="317" spans="1:201" ht="12.75" customHeight="1" x14ac:dyDescent="0.2">
      <c r="A317" s="161"/>
      <c r="B317" s="11"/>
      <c r="C317" s="115"/>
      <c r="D317" s="6"/>
      <c r="E317" s="278"/>
      <c r="F317" s="278"/>
      <c r="G317" s="116"/>
      <c r="H317" s="6"/>
      <c r="I317" s="6"/>
      <c r="J317" s="6"/>
      <c r="K317" s="261"/>
      <c r="L317" s="164"/>
      <c r="M317" s="164"/>
      <c r="N317" s="6"/>
      <c r="O317" s="6"/>
      <c r="P317" s="6"/>
      <c r="Q317" s="6"/>
      <c r="R317" s="6"/>
      <c r="S317" s="161"/>
      <c r="T317" s="6"/>
      <c r="U317" s="6"/>
      <c r="V317" s="6"/>
      <c r="W317" s="261"/>
      <c r="X317" s="6"/>
      <c r="Y317" s="261"/>
      <c r="Z317" s="214"/>
      <c r="AA317" s="6"/>
      <c r="AB317" s="214"/>
      <c r="AC317" s="238"/>
      <c r="AD317" s="238"/>
      <c r="AE317" s="161"/>
      <c r="AF317" s="6"/>
      <c r="AG317" s="6"/>
      <c r="AH317" s="6"/>
      <c r="AI317" s="261"/>
      <c r="AJ317" s="6"/>
      <c r="AK317" s="261"/>
      <c r="AL317" s="214"/>
      <c r="AM317" s="6"/>
      <c r="AN317" s="214"/>
      <c r="AO317" s="238"/>
      <c r="AP317" s="238"/>
      <c r="AQ317" s="17"/>
      <c r="AR317" s="235"/>
      <c r="AS317" s="221" t="s">
        <v>55</v>
      </c>
      <c r="AT317" s="54"/>
      <c r="AU317" s="254"/>
      <c r="AV317" s="259"/>
      <c r="AW317" s="38">
        <f t="shared" si="458"/>
        <v>0</v>
      </c>
      <c r="AX317" s="39">
        <f t="shared" si="459"/>
        <v>0</v>
      </c>
      <c r="AY317" s="224" t="s">
        <v>56</v>
      </c>
      <c r="AZ317" s="54"/>
      <c r="BA317" s="64"/>
      <c r="BB317" s="48"/>
      <c r="BC317" s="25">
        <f t="shared" si="460"/>
        <v>0</v>
      </c>
      <c r="BD317" s="40">
        <f t="shared" si="461"/>
        <v>0</v>
      </c>
      <c r="BE317" s="27" t="s">
        <v>57</v>
      </c>
      <c r="BF317" s="54"/>
      <c r="BG317" s="48"/>
      <c r="BH317" s="28">
        <f t="shared" si="462"/>
        <v>0</v>
      </c>
      <c r="BI317" s="29">
        <f t="shared" si="463"/>
        <v>0</v>
      </c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</row>
    <row r="318" spans="1:201" ht="12.75" customHeight="1" x14ac:dyDescent="0.2">
      <c r="A318" s="161"/>
      <c r="B318" s="11"/>
      <c r="C318" s="115"/>
      <c r="D318" s="6"/>
      <c r="E318" s="278"/>
      <c r="F318" s="278"/>
      <c r="G318" s="116"/>
      <c r="H318" s="6"/>
      <c r="I318" s="6"/>
      <c r="J318" s="6"/>
      <c r="K318" s="261"/>
      <c r="L318" s="164"/>
      <c r="M318" s="164"/>
      <c r="N318" s="6"/>
      <c r="O318" s="6"/>
      <c r="P318" s="6"/>
      <c r="Q318" s="6"/>
      <c r="R318" s="6"/>
      <c r="S318" s="161"/>
      <c r="T318" s="6"/>
      <c r="U318" s="6"/>
      <c r="V318" s="6"/>
      <c r="W318" s="261"/>
      <c r="X318" s="6"/>
      <c r="Y318" s="261"/>
      <c r="Z318" s="214"/>
      <c r="AA318" s="6"/>
      <c r="AB318" s="214"/>
      <c r="AC318" s="238"/>
      <c r="AD318" s="238"/>
      <c r="AE318" s="161"/>
      <c r="AF318" s="6"/>
      <c r="AG318" s="6"/>
      <c r="AH318" s="6"/>
      <c r="AI318" s="261"/>
      <c r="AJ318" s="6"/>
      <c r="AK318" s="261"/>
      <c r="AL318" s="214"/>
      <c r="AM318" s="6"/>
      <c r="AN318" s="214"/>
      <c r="AO318" s="238"/>
      <c r="AP318" s="238"/>
      <c r="AQ318" s="17"/>
      <c r="AR318" s="235"/>
      <c r="AS318" s="221" t="s">
        <v>55</v>
      </c>
      <c r="AT318" s="54"/>
      <c r="AU318" s="254"/>
      <c r="AV318" s="259"/>
      <c r="AW318" s="38">
        <f t="shared" si="458"/>
        <v>0</v>
      </c>
      <c r="AX318" s="39">
        <f t="shared" si="459"/>
        <v>0</v>
      </c>
      <c r="AY318" s="224" t="s">
        <v>56</v>
      </c>
      <c r="AZ318" s="54"/>
      <c r="BA318" s="64"/>
      <c r="BB318" s="48"/>
      <c r="BC318" s="25">
        <f t="shared" si="460"/>
        <v>0</v>
      </c>
      <c r="BD318" s="40">
        <f t="shared" si="461"/>
        <v>0</v>
      </c>
      <c r="BE318" s="27" t="s">
        <v>57</v>
      </c>
      <c r="BF318" s="54"/>
      <c r="BG318" s="48"/>
      <c r="BH318" s="28">
        <f t="shared" si="462"/>
        <v>0</v>
      </c>
      <c r="BI318" s="29">
        <f t="shared" si="463"/>
        <v>0</v>
      </c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</row>
    <row r="319" spans="1:201" ht="12.75" customHeight="1" x14ac:dyDescent="0.2">
      <c r="A319" s="161"/>
      <c r="B319" s="11"/>
      <c r="C319" s="115"/>
      <c r="D319" s="6"/>
      <c r="E319" s="278"/>
      <c r="F319" s="278"/>
      <c r="G319" s="116"/>
      <c r="H319" s="6"/>
      <c r="I319" s="6"/>
      <c r="J319" s="6"/>
      <c r="K319" s="261"/>
      <c r="L319" s="164"/>
      <c r="M319" s="164"/>
      <c r="N319" s="6"/>
      <c r="O319" s="6"/>
      <c r="P319" s="6"/>
      <c r="Q319" s="6"/>
      <c r="R319" s="6"/>
      <c r="S319" s="161"/>
      <c r="T319" s="6"/>
      <c r="U319" s="6"/>
      <c r="V319" s="6"/>
      <c r="W319" s="261"/>
      <c r="X319" s="6"/>
      <c r="Y319" s="261"/>
      <c r="Z319" s="214"/>
      <c r="AA319" s="6"/>
      <c r="AB319" s="214"/>
      <c r="AC319" s="238"/>
      <c r="AD319" s="238"/>
      <c r="AE319" s="161"/>
      <c r="AF319" s="6"/>
      <c r="AG319" s="6"/>
      <c r="AH319" s="6"/>
      <c r="AI319" s="261"/>
      <c r="AJ319" s="6"/>
      <c r="AK319" s="261"/>
      <c r="AL319" s="214"/>
      <c r="AM319" s="6"/>
      <c r="AN319" s="214"/>
      <c r="AO319" s="238"/>
      <c r="AP319" s="238"/>
      <c r="AQ319" s="17"/>
      <c r="AR319" s="235"/>
      <c r="AS319" s="221" t="s">
        <v>55</v>
      </c>
      <c r="AT319" s="54"/>
      <c r="AU319" s="254"/>
      <c r="AV319" s="259"/>
      <c r="AW319" s="38">
        <f t="shared" si="458"/>
        <v>0</v>
      </c>
      <c r="AX319" s="39">
        <f t="shared" si="459"/>
        <v>0</v>
      </c>
      <c r="AY319" s="224" t="s">
        <v>56</v>
      </c>
      <c r="AZ319" s="54"/>
      <c r="BA319" s="64"/>
      <c r="BB319" s="48"/>
      <c r="BC319" s="25">
        <f t="shared" si="460"/>
        <v>0</v>
      </c>
      <c r="BD319" s="40">
        <f t="shared" si="461"/>
        <v>0</v>
      </c>
      <c r="BE319" s="27" t="s">
        <v>57</v>
      </c>
      <c r="BF319" s="54"/>
      <c r="BG319" s="48"/>
      <c r="BH319" s="28">
        <f t="shared" si="462"/>
        <v>0</v>
      </c>
      <c r="BI319" s="29">
        <f t="shared" si="463"/>
        <v>0</v>
      </c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</row>
    <row r="320" spans="1:201" ht="12.75" customHeight="1" x14ac:dyDescent="0.2">
      <c r="A320" s="161"/>
      <c r="B320" s="11"/>
      <c r="C320" s="115"/>
      <c r="D320" s="6"/>
      <c r="E320" s="278"/>
      <c r="F320" s="278"/>
      <c r="G320" s="116"/>
      <c r="H320" s="6"/>
      <c r="I320" s="6"/>
      <c r="J320" s="6"/>
      <c r="K320" s="261"/>
      <c r="L320" s="164"/>
      <c r="M320" s="164"/>
      <c r="N320" s="6"/>
      <c r="O320" s="6"/>
      <c r="P320" s="6"/>
      <c r="Q320" s="6"/>
      <c r="R320" s="6"/>
      <c r="S320" s="161"/>
      <c r="T320" s="6"/>
      <c r="U320" s="6"/>
      <c r="V320" s="6"/>
      <c r="W320" s="261"/>
      <c r="X320" s="6"/>
      <c r="Y320" s="261"/>
      <c r="Z320" s="214"/>
      <c r="AA320" s="6"/>
      <c r="AB320" s="214"/>
      <c r="AC320" s="238"/>
      <c r="AD320" s="238"/>
      <c r="AE320" s="161"/>
      <c r="AF320" s="6"/>
      <c r="AG320" s="6"/>
      <c r="AH320" s="6"/>
      <c r="AI320" s="261"/>
      <c r="AJ320" s="6"/>
      <c r="AK320" s="261"/>
      <c r="AL320" s="214"/>
      <c r="AM320" s="6"/>
      <c r="AN320" s="214"/>
      <c r="AO320" s="238"/>
      <c r="AP320" s="238"/>
      <c r="AQ320" s="17"/>
      <c r="AR320" s="235"/>
      <c r="AS320" s="221" t="s">
        <v>55</v>
      </c>
      <c r="AT320" s="54"/>
      <c r="AU320" s="254"/>
      <c r="AV320" s="259"/>
      <c r="AW320" s="38">
        <f t="shared" si="458"/>
        <v>0</v>
      </c>
      <c r="AX320" s="39">
        <f t="shared" si="459"/>
        <v>0</v>
      </c>
      <c r="AY320" s="224" t="s">
        <v>56</v>
      </c>
      <c r="AZ320" s="54"/>
      <c r="BA320" s="64"/>
      <c r="BB320" s="48"/>
      <c r="BC320" s="25">
        <f t="shared" si="460"/>
        <v>0</v>
      </c>
      <c r="BD320" s="40">
        <f t="shared" si="461"/>
        <v>0</v>
      </c>
      <c r="BE320" s="27" t="s">
        <v>57</v>
      </c>
      <c r="BF320" s="54"/>
      <c r="BG320" s="48"/>
      <c r="BH320" s="28">
        <f t="shared" si="462"/>
        <v>0</v>
      </c>
      <c r="BI320" s="29">
        <f t="shared" si="463"/>
        <v>0</v>
      </c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</row>
    <row r="321" spans="1:201" ht="12.75" customHeight="1" x14ac:dyDescent="0.2">
      <c r="A321" s="161"/>
      <c r="B321" s="11"/>
      <c r="C321" s="115"/>
      <c r="D321" s="6"/>
      <c r="E321" s="278"/>
      <c r="F321" s="278"/>
      <c r="G321" s="116"/>
      <c r="H321" s="6"/>
      <c r="I321" s="6"/>
      <c r="J321" s="6"/>
      <c r="K321" s="261"/>
      <c r="L321" s="164"/>
      <c r="M321" s="164"/>
      <c r="N321" s="6"/>
      <c r="O321" s="6"/>
      <c r="P321" s="6"/>
      <c r="Q321" s="6"/>
      <c r="R321" s="6"/>
      <c r="S321" s="161"/>
      <c r="T321" s="6"/>
      <c r="U321" s="6"/>
      <c r="V321" s="6"/>
      <c r="W321" s="261"/>
      <c r="X321" s="6"/>
      <c r="Y321" s="261"/>
      <c r="Z321" s="214"/>
      <c r="AA321" s="6"/>
      <c r="AB321" s="214"/>
      <c r="AC321" s="238"/>
      <c r="AD321" s="238"/>
      <c r="AE321" s="161"/>
      <c r="AF321" s="6"/>
      <c r="AG321" s="6"/>
      <c r="AH321" s="6"/>
      <c r="AI321" s="261"/>
      <c r="AJ321" s="6"/>
      <c r="AK321" s="261"/>
      <c r="AL321" s="214"/>
      <c r="AM321" s="6"/>
      <c r="AN321" s="214"/>
      <c r="AO321" s="238"/>
      <c r="AP321" s="238"/>
      <c r="AQ321" s="17"/>
      <c r="AR321" s="235"/>
      <c r="AS321" s="221" t="s">
        <v>55</v>
      </c>
      <c r="AT321" s="54"/>
      <c r="AU321" s="254"/>
      <c r="AV321" s="259"/>
      <c r="AW321" s="38">
        <f t="shared" si="458"/>
        <v>0</v>
      </c>
      <c r="AX321" s="39">
        <f t="shared" si="459"/>
        <v>0</v>
      </c>
      <c r="AY321" s="224" t="s">
        <v>56</v>
      </c>
      <c r="AZ321" s="54"/>
      <c r="BA321" s="64"/>
      <c r="BB321" s="48"/>
      <c r="BC321" s="25">
        <f t="shared" si="460"/>
        <v>0</v>
      </c>
      <c r="BD321" s="40">
        <f t="shared" si="461"/>
        <v>0</v>
      </c>
      <c r="BE321" s="27" t="s">
        <v>57</v>
      </c>
      <c r="BF321" s="54"/>
      <c r="BG321" s="48"/>
      <c r="BH321" s="28">
        <f t="shared" si="462"/>
        <v>0</v>
      </c>
      <c r="BI321" s="29">
        <f t="shared" si="463"/>
        <v>0</v>
      </c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</row>
    <row r="322" spans="1:201" ht="12.75" customHeight="1" x14ac:dyDescent="0.2">
      <c r="A322" s="161"/>
      <c r="B322" s="11"/>
      <c r="C322" s="115"/>
      <c r="D322" s="6"/>
      <c r="E322" s="278"/>
      <c r="F322" s="278"/>
      <c r="G322" s="116"/>
      <c r="H322" s="6"/>
      <c r="I322" s="6"/>
      <c r="J322" s="6"/>
      <c r="K322" s="261"/>
      <c r="L322" s="164"/>
      <c r="M322" s="164"/>
      <c r="N322" s="6"/>
      <c r="O322" s="6"/>
      <c r="P322" s="6"/>
      <c r="Q322" s="6"/>
      <c r="R322" s="6"/>
      <c r="S322" s="161"/>
      <c r="T322" s="6"/>
      <c r="U322" s="6"/>
      <c r="V322" s="6"/>
      <c r="W322" s="261"/>
      <c r="X322" s="6"/>
      <c r="Y322" s="261"/>
      <c r="Z322" s="214"/>
      <c r="AA322" s="6"/>
      <c r="AB322" s="214"/>
      <c r="AC322" s="238"/>
      <c r="AD322" s="238"/>
      <c r="AE322" s="161"/>
      <c r="AF322" s="6"/>
      <c r="AG322" s="6"/>
      <c r="AH322" s="6"/>
      <c r="AI322" s="261"/>
      <c r="AJ322" s="6"/>
      <c r="AK322" s="261"/>
      <c r="AL322" s="214"/>
      <c r="AM322" s="6"/>
      <c r="AN322" s="214"/>
      <c r="AO322" s="238"/>
      <c r="AP322" s="238"/>
      <c r="AQ322" s="17"/>
      <c r="AR322" s="235"/>
      <c r="AS322" s="221" t="s">
        <v>55</v>
      </c>
      <c r="AT322" s="54"/>
      <c r="AU322" s="254"/>
      <c r="AV322" s="259"/>
      <c r="AW322" s="38">
        <f t="shared" si="458"/>
        <v>0</v>
      </c>
      <c r="AX322" s="39">
        <f t="shared" si="459"/>
        <v>0</v>
      </c>
      <c r="AY322" s="224" t="s">
        <v>56</v>
      </c>
      <c r="AZ322" s="54"/>
      <c r="BA322" s="64"/>
      <c r="BB322" s="48"/>
      <c r="BC322" s="25">
        <f t="shared" si="460"/>
        <v>0</v>
      </c>
      <c r="BD322" s="40">
        <f t="shared" si="461"/>
        <v>0</v>
      </c>
      <c r="BE322" s="27" t="s">
        <v>57</v>
      </c>
      <c r="BF322" s="54"/>
      <c r="BG322" s="48"/>
      <c r="BH322" s="28">
        <f t="shared" si="462"/>
        <v>0</v>
      </c>
      <c r="BI322" s="29">
        <f t="shared" si="463"/>
        <v>0</v>
      </c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</row>
    <row r="323" spans="1:201" ht="12.75" customHeight="1" x14ac:dyDescent="0.2">
      <c r="A323" s="161"/>
      <c r="B323" s="11"/>
      <c r="C323" s="115"/>
      <c r="D323" s="6"/>
      <c r="E323" s="278"/>
      <c r="F323" s="278"/>
      <c r="G323" s="116"/>
      <c r="H323" s="6"/>
      <c r="I323" s="6"/>
      <c r="J323" s="6"/>
      <c r="K323" s="261"/>
      <c r="L323" s="164"/>
      <c r="M323" s="164"/>
      <c r="N323" s="6"/>
      <c r="O323" s="6"/>
      <c r="P323" s="6"/>
      <c r="Q323" s="6"/>
      <c r="R323" s="6"/>
      <c r="S323" s="161"/>
      <c r="T323" s="6"/>
      <c r="U323" s="6"/>
      <c r="V323" s="6"/>
      <c r="W323" s="261"/>
      <c r="X323" s="6"/>
      <c r="Y323" s="261"/>
      <c r="Z323" s="214"/>
      <c r="AA323" s="6"/>
      <c r="AB323" s="214"/>
      <c r="AC323" s="238"/>
      <c r="AD323" s="238"/>
      <c r="AE323" s="161"/>
      <c r="AF323" s="6"/>
      <c r="AG323" s="6"/>
      <c r="AH323" s="6"/>
      <c r="AI323" s="261"/>
      <c r="AJ323" s="6"/>
      <c r="AK323" s="261"/>
      <c r="AL323" s="214"/>
      <c r="AM323" s="6"/>
      <c r="AN323" s="214"/>
      <c r="AO323" s="238"/>
      <c r="AP323" s="238"/>
      <c r="AQ323" s="17"/>
      <c r="AR323" s="235"/>
      <c r="AS323" s="221" t="s">
        <v>55</v>
      </c>
      <c r="AT323" s="54"/>
      <c r="AU323" s="254"/>
      <c r="AV323" s="259"/>
      <c r="AW323" s="38">
        <f t="shared" si="458"/>
        <v>0</v>
      </c>
      <c r="AX323" s="39">
        <f t="shared" si="459"/>
        <v>0</v>
      </c>
      <c r="AY323" s="224" t="s">
        <v>56</v>
      </c>
      <c r="AZ323" s="54"/>
      <c r="BA323" s="64"/>
      <c r="BB323" s="48"/>
      <c r="BC323" s="25">
        <f t="shared" si="460"/>
        <v>0</v>
      </c>
      <c r="BD323" s="40">
        <f t="shared" si="461"/>
        <v>0</v>
      </c>
      <c r="BE323" s="27" t="s">
        <v>57</v>
      </c>
      <c r="BF323" s="54"/>
      <c r="BG323" s="48"/>
      <c r="BH323" s="28">
        <f t="shared" si="462"/>
        <v>0</v>
      </c>
      <c r="BI323" s="29">
        <f t="shared" si="463"/>
        <v>0</v>
      </c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</row>
    <row r="324" spans="1:201" ht="12.75" customHeight="1" x14ac:dyDescent="0.2">
      <c r="A324" s="161"/>
      <c r="B324" s="11"/>
      <c r="C324" s="115"/>
      <c r="D324" s="6"/>
      <c r="E324" s="278"/>
      <c r="F324" s="278"/>
      <c r="G324" s="116"/>
      <c r="H324" s="6"/>
      <c r="I324" s="6"/>
      <c r="J324" s="6"/>
      <c r="K324" s="261"/>
      <c r="L324" s="164"/>
      <c r="M324" s="164"/>
      <c r="N324" s="6"/>
      <c r="O324" s="6"/>
      <c r="P324" s="6"/>
      <c r="Q324" s="6"/>
      <c r="R324" s="6"/>
      <c r="S324" s="161"/>
      <c r="T324" s="6"/>
      <c r="U324" s="6"/>
      <c r="V324" s="6"/>
      <c r="W324" s="261"/>
      <c r="X324" s="6"/>
      <c r="Y324" s="261"/>
      <c r="Z324" s="214"/>
      <c r="AA324" s="6"/>
      <c r="AB324" s="214"/>
      <c r="AC324" s="238"/>
      <c r="AD324" s="238"/>
      <c r="AE324" s="161"/>
      <c r="AF324" s="6"/>
      <c r="AG324" s="6"/>
      <c r="AH324" s="6"/>
      <c r="AI324" s="261"/>
      <c r="AJ324" s="6"/>
      <c r="AK324" s="261"/>
      <c r="AL324" s="214"/>
      <c r="AM324" s="6"/>
      <c r="AN324" s="214"/>
      <c r="AO324" s="238"/>
      <c r="AP324" s="238"/>
      <c r="AQ324" s="17"/>
      <c r="AR324" s="235"/>
      <c r="AS324" s="221" t="s">
        <v>55</v>
      </c>
      <c r="AT324" s="54"/>
      <c r="AU324" s="254"/>
      <c r="AV324" s="259"/>
      <c r="AW324" s="38">
        <f t="shared" si="458"/>
        <v>0</v>
      </c>
      <c r="AX324" s="39">
        <f t="shared" si="459"/>
        <v>0</v>
      </c>
      <c r="AY324" s="224" t="s">
        <v>56</v>
      </c>
      <c r="AZ324" s="54"/>
      <c r="BA324" s="64"/>
      <c r="BB324" s="48"/>
      <c r="BC324" s="25">
        <f t="shared" si="460"/>
        <v>0</v>
      </c>
      <c r="BD324" s="40">
        <f t="shared" si="461"/>
        <v>0</v>
      </c>
      <c r="BE324" s="27" t="s">
        <v>57</v>
      </c>
      <c r="BF324" s="54"/>
      <c r="BG324" s="48"/>
      <c r="BH324" s="28">
        <f t="shared" si="462"/>
        <v>0</v>
      </c>
      <c r="BI324" s="29">
        <f t="shared" si="463"/>
        <v>0</v>
      </c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</row>
    <row r="325" spans="1:201" ht="12.75" customHeight="1" x14ac:dyDescent="0.2">
      <c r="A325" s="161"/>
      <c r="B325" s="11"/>
      <c r="C325" s="115"/>
      <c r="D325" s="6"/>
      <c r="E325" s="278"/>
      <c r="F325" s="278"/>
      <c r="G325" s="116"/>
      <c r="H325" s="6"/>
      <c r="I325" s="6"/>
      <c r="J325" s="6"/>
      <c r="K325" s="261"/>
      <c r="L325" s="164"/>
      <c r="M325" s="164"/>
      <c r="N325" s="6"/>
      <c r="O325" s="6"/>
      <c r="P325" s="6"/>
      <c r="Q325" s="6"/>
      <c r="R325" s="6"/>
      <c r="S325" s="161"/>
      <c r="T325" s="6"/>
      <c r="U325" s="6"/>
      <c r="V325" s="6"/>
      <c r="W325" s="261"/>
      <c r="X325" s="6"/>
      <c r="Y325" s="261"/>
      <c r="Z325" s="214"/>
      <c r="AA325" s="6"/>
      <c r="AB325" s="214"/>
      <c r="AC325" s="238"/>
      <c r="AD325" s="238"/>
      <c r="AE325" s="161"/>
      <c r="AF325" s="6"/>
      <c r="AG325" s="6"/>
      <c r="AH325" s="6"/>
      <c r="AI325" s="261"/>
      <c r="AJ325" s="6"/>
      <c r="AK325" s="261"/>
      <c r="AL325" s="214"/>
      <c r="AM325" s="6"/>
      <c r="AN325" s="214"/>
      <c r="AO325" s="238"/>
      <c r="AP325" s="238"/>
      <c r="AQ325" s="17"/>
      <c r="AR325" s="235"/>
      <c r="AS325" s="221" t="s">
        <v>55</v>
      </c>
      <c r="AT325" s="54"/>
      <c r="AU325" s="254"/>
      <c r="AV325" s="259"/>
      <c r="AW325" s="38">
        <f t="shared" si="458"/>
        <v>0</v>
      </c>
      <c r="AX325" s="39">
        <f t="shared" si="459"/>
        <v>0</v>
      </c>
      <c r="AY325" s="224" t="s">
        <v>56</v>
      </c>
      <c r="AZ325" s="54"/>
      <c r="BA325" s="64"/>
      <c r="BB325" s="48"/>
      <c r="BC325" s="25">
        <f t="shared" si="460"/>
        <v>0</v>
      </c>
      <c r="BD325" s="40">
        <f t="shared" si="461"/>
        <v>0</v>
      </c>
      <c r="BE325" s="27" t="s">
        <v>57</v>
      </c>
      <c r="BF325" s="54"/>
      <c r="BG325" s="48"/>
      <c r="BH325" s="28">
        <f t="shared" si="462"/>
        <v>0</v>
      </c>
      <c r="BI325" s="29">
        <f t="shared" si="463"/>
        <v>0</v>
      </c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</row>
    <row r="326" spans="1:201" ht="12.75" customHeight="1" x14ac:dyDescent="0.2">
      <c r="A326" s="161"/>
      <c r="B326" s="11"/>
      <c r="C326" s="115"/>
      <c r="D326" s="6"/>
      <c r="E326" s="278"/>
      <c r="F326" s="278"/>
      <c r="G326" s="116"/>
      <c r="H326" s="6"/>
      <c r="I326" s="6"/>
      <c r="J326" s="6"/>
      <c r="K326" s="261"/>
      <c r="L326" s="164"/>
      <c r="M326" s="164"/>
      <c r="N326" s="6"/>
      <c r="O326" s="6"/>
      <c r="P326" s="6"/>
      <c r="Q326" s="6"/>
      <c r="R326" s="6"/>
      <c r="S326" s="161"/>
      <c r="T326" s="6"/>
      <c r="U326" s="6"/>
      <c r="V326" s="6"/>
      <c r="W326" s="261"/>
      <c r="X326" s="6"/>
      <c r="Y326" s="261"/>
      <c r="Z326" s="214"/>
      <c r="AA326" s="6"/>
      <c r="AB326" s="214"/>
      <c r="AC326" s="238"/>
      <c r="AD326" s="238"/>
      <c r="AE326" s="161"/>
      <c r="AF326" s="6"/>
      <c r="AG326" s="6"/>
      <c r="AH326" s="6"/>
      <c r="AI326" s="261"/>
      <c r="AJ326" s="6"/>
      <c r="AK326" s="261"/>
      <c r="AL326" s="214"/>
      <c r="AM326" s="6"/>
      <c r="AN326" s="214"/>
      <c r="AO326" s="238"/>
      <c r="AP326" s="238"/>
      <c r="AQ326" s="17"/>
      <c r="AR326" s="235"/>
      <c r="AS326" s="221" t="s">
        <v>55</v>
      </c>
      <c r="AT326" s="54"/>
      <c r="AU326" s="254"/>
      <c r="AV326" s="259"/>
      <c r="AW326" s="38">
        <f t="shared" si="458"/>
        <v>0</v>
      </c>
      <c r="AX326" s="39">
        <f t="shared" si="459"/>
        <v>0</v>
      </c>
      <c r="AY326" s="224" t="s">
        <v>56</v>
      </c>
      <c r="AZ326" s="54"/>
      <c r="BA326" s="64"/>
      <c r="BB326" s="48"/>
      <c r="BC326" s="25">
        <f t="shared" si="460"/>
        <v>0</v>
      </c>
      <c r="BD326" s="40">
        <f t="shared" si="461"/>
        <v>0</v>
      </c>
      <c r="BE326" s="27" t="s">
        <v>57</v>
      </c>
      <c r="BF326" s="54"/>
      <c r="BG326" s="48"/>
      <c r="BH326" s="28">
        <f t="shared" si="462"/>
        <v>0</v>
      </c>
      <c r="BI326" s="29">
        <f t="shared" si="463"/>
        <v>0</v>
      </c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</row>
    <row r="327" spans="1:201" ht="12.75" customHeight="1" x14ac:dyDescent="0.2">
      <c r="A327" s="161"/>
      <c r="B327" s="11"/>
      <c r="C327" s="115"/>
      <c r="D327" s="6"/>
      <c r="E327" s="278"/>
      <c r="F327" s="278"/>
      <c r="G327" s="116"/>
      <c r="H327" s="6"/>
      <c r="I327" s="6"/>
      <c r="J327" s="6"/>
      <c r="K327" s="261"/>
      <c r="L327" s="164"/>
      <c r="M327" s="164"/>
      <c r="N327" s="6"/>
      <c r="O327" s="6"/>
      <c r="P327" s="6"/>
      <c r="Q327" s="6"/>
      <c r="R327" s="6"/>
      <c r="S327" s="161"/>
      <c r="T327" s="6"/>
      <c r="U327" s="6"/>
      <c r="V327" s="6"/>
      <c r="W327" s="261"/>
      <c r="X327" s="6"/>
      <c r="Y327" s="261"/>
      <c r="Z327" s="214"/>
      <c r="AA327" s="6"/>
      <c r="AB327" s="214"/>
      <c r="AC327" s="238"/>
      <c r="AD327" s="238"/>
      <c r="AE327" s="161"/>
      <c r="AF327" s="6"/>
      <c r="AG327" s="6"/>
      <c r="AH327" s="6"/>
      <c r="AI327" s="261"/>
      <c r="AJ327" s="6"/>
      <c r="AK327" s="261"/>
      <c r="AL327" s="214"/>
      <c r="AM327" s="6"/>
      <c r="AN327" s="214"/>
      <c r="AO327" s="238"/>
      <c r="AP327" s="238"/>
      <c r="AQ327" s="17"/>
      <c r="AR327" s="235"/>
      <c r="AS327" s="221" t="s">
        <v>55</v>
      </c>
      <c r="AT327" s="54"/>
      <c r="AU327" s="254"/>
      <c r="AV327" s="259"/>
      <c r="AW327" s="38">
        <f t="shared" si="458"/>
        <v>0</v>
      </c>
      <c r="AX327" s="39">
        <f t="shared" si="459"/>
        <v>0</v>
      </c>
      <c r="AY327" s="224" t="s">
        <v>56</v>
      </c>
      <c r="AZ327" s="54"/>
      <c r="BA327" s="64"/>
      <c r="BB327" s="48"/>
      <c r="BC327" s="25">
        <f t="shared" si="460"/>
        <v>0</v>
      </c>
      <c r="BD327" s="40">
        <f t="shared" si="461"/>
        <v>0</v>
      </c>
      <c r="BE327" s="27" t="s">
        <v>57</v>
      </c>
      <c r="BF327" s="54"/>
      <c r="BG327" s="48"/>
      <c r="BH327" s="28">
        <f t="shared" si="462"/>
        <v>0</v>
      </c>
      <c r="BI327" s="29">
        <f t="shared" si="463"/>
        <v>0</v>
      </c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</row>
    <row r="328" spans="1:201" ht="12.75" customHeight="1" x14ac:dyDescent="0.2">
      <c r="A328" s="161"/>
      <c r="B328" s="11"/>
      <c r="C328" s="115"/>
      <c r="D328" s="6"/>
      <c r="E328" s="278"/>
      <c r="F328" s="278"/>
      <c r="G328" s="116"/>
      <c r="H328" s="6"/>
      <c r="I328" s="6"/>
      <c r="J328" s="6"/>
      <c r="K328" s="261"/>
      <c r="L328" s="164"/>
      <c r="M328" s="164"/>
      <c r="N328" s="6"/>
      <c r="O328" s="6"/>
      <c r="P328" s="6"/>
      <c r="Q328" s="6"/>
      <c r="R328" s="6"/>
      <c r="S328" s="161"/>
      <c r="T328" s="6"/>
      <c r="U328" s="6"/>
      <c r="V328" s="6"/>
      <c r="W328" s="261"/>
      <c r="X328" s="6"/>
      <c r="Y328" s="261"/>
      <c r="Z328" s="214"/>
      <c r="AA328" s="6"/>
      <c r="AB328" s="214"/>
      <c r="AC328" s="238"/>
      <c r="AD328" s="238"/>
      <c r="AE328" s="161"/>
      <c r="AF328" s="6"/>
      <c r="AG328" s="6"/>
      <c r="AH328" s="6"/>
      <c r="AI328" s="261"/>
      <c r="AJ328" s="6"/>
      <c r="AK328" s="261"/>
      <c r="AL328" s="214"/>
      <c r="AM328" s="6"/>
      <c r="AN328" s="214"/>
      <c r="AO328" s="238"/>
      <c r="AP328" s="238"/>
      <c r="AQ328" s="17"/>
      <c r="AR328" s="235"/>
      <c r="AS328" s="221" t="s">
        <v>55</v>
      </c>
      <c r="AT328" s="54"/>
      <c r="AU328" s="254"/>
      <c r="AV328" s="259"/>
      <c r="AW328" s="38">
        <f t="shared" si="458"/>
        <v>0</v>
      </c>
      <c r="AX328" s="39">
        <f t="shared" si="459"/>
        <v>0</v>
      </c>
      <c r="AY328" s="224" t="s">
        <v>56</v>
      </c>
      <c r="AZ328" s="54"/>
      <c r="BA328" s="64"/>
      <c r="BB328" s="48"/>
      <c r="BC328" s="25">
        <f t="shared" si="460"/>
        <v>0</v>
      </c>
      <c r="BD328" s="40">
        <f t="shared" si="461"/>
        <v>0</v>
      </c>
      <c r="BE328" s="27" t="s">
        <v>57</v>
      </c>
      <c r="BF328" s="54"/>
      <c r="BG328" s="48"/>
      <c r="BH328" s="28">
        <f t="shared" si="462"/>
        <v>0</v>
      </c>
      <c r="BI328" s="29">
        <f t="shared" si="463"/>
        <v>0</v>
      </c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</row>
    <row r="329" spans="1:201" ht="12.75" customHeight="1" x14ac:dyDescent="0.2">
      <c r="A329" s="161"/>
      <c r="B329" s="11"/>
      <c r="C329" s="115"/>
      <c r="D329" s="6"/>
      <c r="E329" s="278"/>
      <c r="F329" s="278"/>
      <c r="G329" s="116"/>
      <c r="H329" s="6"/>
      <c r="I329" s="6"/>
      <c r="J329" s="6"/>
      <c r="K329" s="261"/>
      <c r="L329" s="164"/>
      <c r="M329" s="164"/>
      <c r="N329" s="6"/>
      <c r="O329" s="6"/>
      <c r="P329" s="6"/>
      <c r="Q329" s="6"/>
      <c r="R329" s="6"/>
      <c r="S329" s="161"/>
      <c r="T329" s="6"/>
      <c r="U329" s="6"/>
      <c r="V329" s="6"/>
      <c r="W329" s="261"/>
      <c r="X329" s="6"/>
      <c r="Y329" s="261"/>
      <c r="Z329" s="214"/>
      <c r="AA329" s="6"/>
      <c r="AB329" s="214"/>
      <c r="AC329" s="238"/>
      <c r="AD329" s="238"/>
      <c r="AE329" s="161"/>
      <c r="AF329" s="6"/>
      <c r="AG329" s="6"/>
      <c r="AH329" s="6"/>
      <c r="AI329" s="261"/>
      <c r="AJ329" s="6"/>
      <c r="AK329" s="261"/>
      <c r="AL329" s="214"/>
      <c r="AM329" s="6"/>
      <c r="AN329" s="214"/>
      <c r="AO329" s="238"/>
      <c r="AP329" s="238"/>
      <c r="AQ329" s="17"/>
      <c r="AR329" s="235"/>
      <c r="AS329" s="221" t="s">
        <v>55</v>
      </c>
      <c r="AT329" s="54"/>
      <c r="AU329" s="254"/>
      <c r="AV329" s="259"/>
      <c r="AW329" s="38">
        <f t="shared" si="458"/>
        <v>0</v>
      </c>
      <c r="AX329" s="39">
        <f t="shared" si="459"/>
        <v>0</v>
      </c>
      <c r="AY329" s="224" t="s">
        <v>56</v>
      </c>
      <c r="AZ329" s="54"/>
      <c r="BA329" s="64"/>
      <c r="BB329" s="48"/>
      <c r="BC329" s="25">
        <f t="shared" si="460"/>
        <v>0</v>
      </c>
      <c r="BD329" s="40">
        <f t="shared" si="461"/>
        <v>0</v>
      </c>
      <c r="BE329" s="27" t="s">
        <v>57</v>
      </c>
      <c r="BF329" s="54"/>
      <c r="BG329" s="48"/>
      <c r="BH329" s="28">
        <f t="shared" si="462"/>
        <v>0</v>
      </c>
      <c r="BI329" s="29">
        <f t="shared" si="463"/>
        <v>0</v>
      </c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</row>
    <row r="330" spans="1:201" ht="12.75" customHeight="1" x14ac:dyDescent="0.2">
      <c r="A330" s="161"/>
      <c r="B330" s="11"/>
      <c r="C330" s="115"/>
      <c r="D330" s="6"/>
      <c r="E330" s="278"/>
      <c r="F330" s="278"/>
      <c r="G330" s="116"/>
      <c r="H330" s="6"/>
      <c r="I330" s="6"/>
      <c r="J330" s="6"/>
      <c r="K330" s="261"/>
      <c r="L330" s="164"/>
      <c r="M330" s="164"/>
      <c r="N330" s="6"/>
      <c r="O330" s="6"/>
      <c r="P330" s="6"/>
      <c r="Q330" s="6"/>
      <c r="R330" s="6"/>
      <c r="S330" s="161"/>
      <c r="T330" s="6"/>
      <c r="U330" s="6"/>
      <c r="V330" s="6"/>
      <c r="W330" s="261"/>
      <c r="X330" s="6"/>
      <c r="Y330" s="261"/>
      <c r="Z330" s="214"/>
      <c r="AA330" s="6"/>
      <c r="AB330" s="214"/>
      <c r="AC330" s="238"/>
      <c r="AD330" s="238"/>
      <c r="AE330" s="161"/>
      <c r="AF330" s="6"/>
      <c r="AG330" s="6"/>
      <c r="AH330" s="6"/>
      <c r="AI330" s="261"/>
      <c r="AJ330" s="6"/>
      <c r="AK330" s="261"/>
      <c r="AL330" s="214"/>
      <c r="AM330" s="6"/>
      <c r="AN330" s="214"/>
      <c r="AO330" s="238"/>
      <c r="AP330" s="238"/>
      <c r="AQ330" s="17"/>
      <c r="AR330" s="235"/>
      <c r="AS330" s="221" t="s">
        <v>55</v>
      </c>
      <c r="AT330" s="54"/>
      <c r="AU330" s="254"/>
      <c r="AV330" s="259"/>
      <c r="AW330" s="38">
        <f t="shared" si="458"/>
        <v>0</v>
      </c>
      <c r="AX330" s="39">
        <f t="shared" si="459"/>
        <v>0</v>
      </c>
      <c r="AY330" s="224" t="s">
        <v>56</v>
      </c>
      <c r="AZ330" s="54"/>
      <c r="BA330" s="64"/>
      <c r="BB330" s="48"/>
      <c r="BC330" s="25">
        <f t="shared" si="460"/>
        <v>0</v>
      </c>
      <c r="BD330" s="40">
        <f t="shared" si="461"/>
        <v>0</v>
      </c>
      <c r="BE330" s="27" t="s">
        <v>57</v>
      </c>
      <c r="BF330" s="54"/>
      <c r="BG330" s="48"/>
      <c r="BH330" s="28">
        <f t="shared" si="462"/>
        <v>0</v>
      </c>
      <c r="BI330" s="29">
        <f t="shared" si="463"/>
        <v>0</v>
      </c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</row>
    <row r="331" spans="1:201" ht="12.75" customHeight="1" x14ac:dyDescent="0.2">
      <c r="A331" s="161"/>
      <c r="B331" s="11"/>
      <c r="C331" s="115"/>
      <c r="D331" s="6"/>
      <c r="E331" s="278"/>
      <c r="F331" s="278"/>
      <c r="G331" s="116"/>
      <c r="H331" s="6"/>
      <c r="I331" s="6"/>
      <c r="J331" s="6"/>
      <c r="K331" s="261"/>
      <c r="L331" s="164"/>
      <c r="M331" s="164"/>
      <c r="N331" s="6"/>
      <c r="O331" s="6"/>
      <c r="P331" s="6"/>
      <c r="Q331" s="6"/>
      <c r="R331" s="6"/>
      <c r="S331" s="161"/>
      <c r="T331" s="6"/>
      <c r="U331" s="6"/>
      <c r="V331" s="6"/>
      <c r="W331" s="261"/>
      <c r="X331" s="6"/>
      <c r="Y331" s="261"/>
      <c r="Z331" s="214"/>
      <c r="AA331" s="6"/>
      <c r="AB331" s="214"/>
      <c r="AC331" s="238"/>
      <c r="AD331" s="238"/>
      <c r="AE331" s="161"/>
      <c r="AF331" s="6"/>
      <c r="AG331" s="6"/>
      <c r="AH331" s="6"/>
      <c r="AI331" s="261"/>
      <c r="AJ331" s="6"/>
      <c r="AK331" s="261"/>
      <c r="AL331" s="214"/>
      <c r="AM331" s="6"/>
      <c r="AN331" s="214"/>
      <c r="AO331" s="238"/>
      <c r="AP331" s="238"/>
      <c r="AQ331" s="17"/>
      <c r="AR331" s="235"/>
      <c r="AS331" s="221" t="s">
        <v>55</v>
      </c>
      <c r="AT331" s="54"/>
      <c r="AU331" s="254"/>
      <c r="AV331" s="259"/>
      <c r="AW331" s="38">
        <f t="shared" si="458"/>
        <v>0</v>
      </c>
      <c r="AX331" s="39">
        <f t="shared" si="459"/>
        <v>0</v>
      </c>
      <c r="AY331" s="224" t="s">
        <v>56</v>
      </c>
      <c r="AZ331" s="54"/>
      <c r="BA331" s="64"/>
      <c r="BB331" s="48"/>
      <c r="BC331" s="25">
        <f t="shared" si="460"/>
        <v>0</v>
      </c>
      <c r="BD331" s="40">
        <f t="shared" si="461"/>
        <v>0</v>
      </c>
      <c r="BE331" s="27" t="s">
        <v>57</v>
      </c>
      <c r="BF331" s="54"/>
      <c r="BG331" s="48"/>
      <c r="BH331" s="28">
        <f t="shared" si="462"/>
        <v>0</v>
      </c>
      <c r="BI331" s="29">
        <f t="shared" si="463"/>
        <v>0</v>
      </c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</row>
    <row r="332" spans="1:201" ht="12.75" customHeight="1" x14ac:dyDescent="0.2">
      <c r="A332" s="161"/>
      <c r="B332" s="11"/>
      <c r="C332" s="115"/>
      <c r="D332" s="6"/>
      <c r="E332" s="278"/>
      <c r="F332" s="278"/>
      <c r="G332" s="116"/>
      <c r="H332" s="6"/>
      <c r="I332" s="6"/>
      <c r="J332" s="6"/>
      <c r="K332" s="261"/>
      <c r="L332" s="164"/>
      <c r="M332" s="164"/>
      <c r="N332" s="6"/>
      <c r="O332" s="6"/>
      <c r="P332" s="6"/>
      <c r="Q332" s="6"/>
      <c r="R332" s="6"/>
      <c r="S332" s="161"/>
      <c r="T332" s="6"/>
      <c r="U332" s="6"/>
      <c r="V332" s="6"/>
      <c r="W332" s="261"/>
      <c r="X332" s="6"/>
      <c r="Y332" s="261"/>
      <c r="Z332" s="214"/>
      <c r="AA332" s="6"/>
      <c r="AB332" s="214"/>
      <c r="AC332" s="238"/>
      <c r="AD332" s="238"/>
      <c r="AE332" s="161"/>
      <c r="AF332" s="6"/>
      <c r="AG332" s="6"/>
      <c r="AH332" s="6"/>
      <c r="AI332" s="261"/>
      <c r="AJ332" s="6"/>
      <c r="AK332" s="261"/>
      <c r="AL332" s="214"/>
      <c r="AM332" s="6"/>
      <c r="AN332" s="214"/>
      <c r="AO332" s="238"/>
      <c r="AP332" s="238"/>
      <c r="AQ332" s="17"/>
      <c r="AR332" s="235"/>
      <c r="AS332" s="221" t="s">
        <v>55</v>
      </c>
      <c r="AT332" s="54"/>
      <c r="AU332" s="254"/>
      <c r="AV332" s="259"/>
      <c r="AW332" s="38">
        <f t="shared" si="458"/>
        <v>0</v>
      </c>
      <c r="AX332" s="39">
        <f t="shared" si="459"/>
        <v>0</v>
      </c>
      <c r="AY332" s="224" t="s">
        <v>56</v>
      </c>
      <c r="AZ332" s="54"/>
      <c r="BA332" s="64"/>
      <c r="BB332" s="48"/>
      <c r="BC332" s="25">
        <f t="shared" si="460"/>
        <v>0</v>
      </c>
      <c r="BD332" s="40">
        <f t="shared" si="461"/>
        <v>0</v>
      </c>
      <c r="BE332" s="27" t="s">
        <v>57</v>
      </c>
      <c r="BF332" s="54"/>
      <c r="BG332" s="48"/>
      <c r="BH332" s="28">
        <f t="shared" si="462"/>
        <v>0</v>
      </c>
      <c r="BI332" s="29">
        <f t="shared" si="463"/>
        <v>0</v>
      </c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</row>
    <row r="333" spans="1:201" ht="12.75" customHeight="1" x14ac:dyDescent="0.2">
      <c r="A333" s="161"/>
      <c r="B333" s="11"/>
      <c r="C333" s="115"/>
      <c r="D333" s="6"/>
      <c r="E333" s="278"/>
      <c r="F333" s="278"/>
      <c r="G333" s="116"/>
      <c r="H333" s="6"/>
      <c r="I333" s="6"/>
      <c r="J333" s="6"/>
      <c r="K333" s="261"/>
      <c r="L333" s="164"/>
      <c r="M333" s="164"/>
      <c r="N333" s="6"/>
      <c r="O333" s="6"/>
      <c r="P333" s="6"/>
      <c r="Q333" s="6"/>
      <c r="R333" s="6"/>
      <c r="S333" s="161"/>
      <c r="T333" s="6"/>
      <c r="U333" s="6"/>
      <c r="V333" s="6"/>
      <c r="W333" s="261"/>
      <c r="X333" s="6"/>
      <c r="Y333" s="261"/>
      <c r="Z333" s="214"/>
      <c r="AA333" s="6"/>
      <c r="AB333" s="214"/>
      <c r="AC333" s="238"/>
      <c r="AD333" s="238"/>
      <c r="AE333" s="161"/>
      <c r="AF333" s="6"/>
      <c r="AG333" s="6"/>
      <c r="AH333" s="6"/>
      <c r="AI333" s="261"/>
      <c r="AJ333" s="6"/>
      <c r="AK333" s="261"/>
      <c r="AL333" s="214"/>
      <c r="AM333" s="6"/>
      <c r="AN333" s="214"/>
      <c r="AO333" s="238"/>
      <c r="AP333" s="238"/>
      <c r="AQ333" s="17"/>
      <c r="AR333" s="235"/>
      <c r="AS333" s="221" t="s">
        <v>55</v>
      </c>
      <c r="AT333" s="54"/>
      <c r="AU333" s="254"/>
      <c r="AV333" s="259"/>
      <c r="AW333" s="38">
        <f t="shared" si="458"/>
        <v>0</v>
      </c>
      <c r="AX333" s="39">
        <f t="shared" si="459"/>
        <v>0</v>
      </c>
      <c r="AY333" s="224" t="s">
        <v>56</v>
      </c>
      <c r="AZ333" s="54"/>
      <c r="BA333" s="64"/>
      <c r="BB333" s="48"/>
      <c r="BC333" s="25">
        <f t="shared" si="460"/>
        <v>0</v>
      </c>
      <c r="BD333" s="40">
        <f t="shared" si="461"/>
        <v>0</v>
      </c>
      <c r="BE333" s="27" t="s">
        <v>57</v>
      </c>
      <c r="BF333" s="54"/>
      <c r="BG333" s="48"/>
      <c r="BH333" s="28">
        <f t="shared" si="462"/>
        <v>0</v>
      </c>
      <c r="BI333" s="29">
        <f t="shared" si="463"/>
        <v>0</v>
      </c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</row>
    <row r="334" spans="1:201" ht="12.75" customHeight="1" x14ac:dyDescent="0.2">
      <c r="A334" s="161"/>
      <c r="B334" s="11"/>
      <c r="C334" s="115"/>
      <c r="D334" s="6"/>
      <c r="E334" s="278"/>
      <c r="F334" s="278"/>
      <c r="G334" s="116"/>
      <c r="H334" s="6"/>
      <c r="I334" s="6"/>
      <c r="J334" s="6"/>
      <c r="K334" s="261"/>
      <c r="L334" s="164"/>
      <c r="M334" s="164"/>
      <c r="N334" s="6"/>
      <c r="O334" s="6"/>
      <c r="P334" s="6"/>
      <c r="Q334" s="6"/>
      <c r="R334" s="6"/>
      <c r="S334" s="161"/>
      <c r="T334" s="6"/>
      <c r="U334" s="6"/>
      <c r="V334" s="6"/>
      <c r="W334" s="261"/>
      <c r="X334" s="6"/>
      <c r="Y334" s="261"/>
      <c r="Z334" s="214"/>
      <c r="AA334" s="6"/>
      <c r="AB334" s="214"/>
      <c r="AC334" s="238"/>
      <c r="AD334" s="238"/>
      <c r="AE334" s="161"/>
      <c r="AF334" s="6"/>
      <c r="AG334" s="6"/>
      <c r="AH334" s="6"/>
      <c r="AI334" s="261"/>
      <c r="AJ334" s="6"/>
      <c r="AK334" s="261"/>
      <c r="AL334" s="214"/>
      <c r="AM334" s="6"/>
      <c r="AN334" s="214"/>
      <c r="AO334" s="238"/>
      <c r="AP334" s="238"/>
      <c r="AQ334" s="17"/>
      <c r="AR334" s="235"/>
      <c r="AS334" s="221" t="s">
        <v>55</v>
      </c>
      <c r="AT334" s="54"/>
      <c r="AU334" s="254"/>
      <c r="AV334" s="259"/>
      <c r="AW334" s="38">
        <f t="shared" si="458"/>
        <v>0</v>
      </c>
      <c r="AX334" s="39">
        <f t="shared" si="459"/>
        <v>0</v>
      </c>
      <c r="AY334" s="224" t="s">
        <v>56</v>
      </c>
      <c r="AZ334" s="54"/>
      <c r="BA334" s="64"/>
      <c r="BB334" s="48"/>
      <c r="BC334" s="25">
        <f t="shared" si="460"/>
        <v>0</v>
      </c>
      <c r="BD334" s="40">
        <f t="shared" si="461"/>
        <v>0</v>
      </c>
      <c r="BE334" s="27" t="s">
        <v>57</v>
      </c>
      <c r="BF334" s="54"/>
      <c r="BG334" s="48"/>
      <c r="BH334" s="28">
        <f t="shared" si="462"/>
        <v>0</v>
      </c>
      <c r="BI334" s="29">
        <f t="shared" si="463"/>
        <v>0</v>
      </c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</row>
    <row r="335" spans="1:201" ht="12.75" customHeight="1" x14ac:dyDescent="0.2">
      <c r="A335" s="161"/>
      <c r="B335" s="11"/>
      <c r="C335" s="115"/>
      <c r="D335" s="6"/>
      <c r="E335" s="278"/>
      <c r="F335" s="278"/>
      <c r="G335" s="116"/>
      <c r="H335" s="6"/>
      <c r="I335" s="6"/>
      <c r="J335" s="6"/>
      <c r="K335" s="261"/>
      <c r="L335" s="164"/>
      <c r="M335" s="164"/>
      <c r="N335" s="6"/>
      <c r="O335" s="6"/>
      <c r="P335" s="6"/>
      <c r="Q335" s="6"/>
      <c r="R335" s="6"/>
      <c r="S335" s="161"/>
      <c r="T335" s="6"/>
      <c r="U335" s="6"/>
      <c r="V335" s="6"/>
      <c r="W335" s="261"/>
      <c r="X335" s="6"/>
      <c r="Y335" s="261"/>
      <c r="Z335" s="214"/>
      <c r="AA335" s="6"/>
      <c r="AB335" s="214"/>
      <c r="AC335" s="238"/>
      <c r="AD335" s="238"/>
      <c r="AE335" s="161"/>
      <c r="AF335" s="6"/>
      <c r="AG335" s="6"/>
      <c r="AH335" s="6"/>
      <c r="AI335" s="261"/>
      <c r="AJ335" s="6"/>
      <c r="AK335" s="261"/>
      <c r="AL335" s="214"/>
      <c r="AM335" s="6"/>
      <c r="AN335" s="214"/>
      <c r="AO335" s="238"/>
      <c r="AP335" s="238"/>
      <c r="AQ335" s="17"/>
      <c r="AR335" s="235"/>
      <c r="AS335" s="221" t="s">
        <v>55</v>
      </c>
      <c r="AT335" s="54"/>
      <c r="AU335" s="254"/>
      <c r="AV335" s="259"/>
      <c r="AW335" s="38">
        <f t="shared" si="458"/>
        <v>0</v>
      </c>
      <c r="AX335" s="39">
        <f t="shared" si="459"/>
        <v>0</v>
      </c>
      <c r="AY335" s="224" t="s">
        <v>56</v>
      </c>
      <c r="AZ335" s="54"/>
      <c r="BA335" s="64"/>
      <c r="BB335" s="48"/>
      <c r="BC335" s="25">
        <f t="shared" si="460"/>
        <v>0</v>
      </c>
      <c r="BD335" s="40">
        <f t="shared" si="461"/>
        <v>0</v>
      </c>
      <c r="BE335" s="27" t="s">
        <v>57</v>
      </c>
      <c r="BF335" s="54"/>
      <c r="BG335" s="48"/>
      <c r="BH335" s="28">
        <f t="shared" si="462"/>
        <v>0</v>
      </c>
      <c r="BI335" s="29">
        <f t="shared" si="463"/>
        <v>0</v>
      </c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</row>
    <row r="336" spans="1:201" ht="12.75" customHeight="1" x14ac:dyDescent="0.2">
      <c r="A336" s="161"/>
      <c r="B336" s="11"/>
      <c r="C336" s="115"/>
      <c r="D336" s="6"/>
      <c r="E336" s="278"/>
      <c r="F336" s="278"/>
      <c r="G336" s="116"/>
      <c r="H336" s="6"/>
      <c r="I336" s="6"/>
      <c r="J336" s="6"/>
      <c r="K336" s="261"/>
      <c r="L336" s="164"/>
      <c r="M336" s="164"/>
      <c r="N336" s="6"/>
      <c r="O336" s="6"/>
      <c r="P336" s="6"/>
      <c r="Q336" s="6"/>
      <c r="R336" s="6"/>
      <c r="S336" s="161"/>
      <c r="T336" s="6"/>
      <c r="U336" s="6"/>
      <c r="V336" s="6"/>
      <c r="W336" s="261"/>
      <c r="X336" s="6"/>
      <c r="Y336" s="261"/>
      <c r="Z336" s="214"/>
      <c r="AA336" s="6"/>
      <c r="AB336" s="214"/>
      <c r="AC336" s="238"/>
      <c r="AD336" s="238"/>
      <c r="AE336" s="161"/>
      <c r="AF336" s="6"/>
      <c r="AG336" s="6"/>
      <c r="AH336" s="6"/>
      <c r="AI336" s="261"/>
      <c r="AJ336" s="6"/>
      <c r="AK336" s="261"/>
      <c r="AL336" s="214"/>
      <c r="AM336" s="6"/>
      <c r="AN336" s="214"/>
      <c r="AO336" s="238"/>
      <c r="AP336" s="238"/>
      <c r="AQ336" s="17"/>
      <c r="AR336" s="235"/>
      <c r="AS336" s="221" t="s">
        <v>55</v>
      </c>
      <c r="AT336" s="54"/>
      <c r="AU336" s="254"/>
      <c r="AV336" s="259"/>
      <c r="AW336" s="38">
        <f t="shared" si="458"/>
        <v>0</v>
      </c>
      <c r="AX336" s="39">
        <f t="shared" si="459"/>
        <v>0</v>
      </c>
      <c r="AY336" s="224" t="s">
        <v>56</v>
      </c>
      <c r="AZ336" s="54"/>
      <c r="BA336" s="64"/>
      <c r="BB336" s="48"/>
      <c r="BC336" s="25">
        <f t="shared" si="460"/>
        <v>0</v>
      </c>
      <c r="BD336" s="40">
        <f t="shared" si="461"/>
        <v>0</v>
      </c>
      <c r="BE336" s="27" t="s">
        <v>57</v>
      </c>
      <c r="BF336" s="54"/>
      <c r="BG336" s="48"/>
      <c r="BH336" s="28">
        <f t="shared" si="462"/>
        <v>0</v>
      </c>
      <c r="BI336" s="29">
        <f t="shared" si="463"/>
        <v>0</v>
      </c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</row>
    <row r="337" spans="1:201" ht="12.75" customHeight="1" x14ac:dyDescent="0.2">
      <c r="A337" s="161"/>
      <c r="B337" s="11"/>
      <c r="C337" s="115"/>
      <c r="D337" s="6"/>
      <c r="E337" s="278"/>
      <c r="F337" s="278"/>
      <c r="G337" s="116"/>
      <c r="H337" s="6"/>
      <c r="I337" s="6"/>
      <c r="J337" s="6"/>
      <c r="K337" s="261"/>
      <c r="L337" s="164"/>
      <c r="M337" s="164"/>
      <c r="N337" s="6"/>
      <c r="O337" s="6"/>
      <c r="P337" s="6"/>
      <c r="Q337" s="6"/>
      <c r="R337" s="6"/>
      <c r="S337" s="161"/>
      <c r="T337" s="6"/>
      <c r="U337" s="6"/>
      <c r="V337" s="6"/>
      <c r="W337" s="261"/>
      <c r="X337" s="6"/>
      <c r="Y337" s="261"/>
      <c r="Z337" s="214"/>
      <c r="AA337" s="6"/>
      <c r="AB337" s="214"/>
      <c r="AC337" s="238"/>
      <c r="AD337" s="238"/>
      <c r="AE337" s="161"/>
      <c r="AF337" s="6"/>
      <c r="AG337" s="6"/>
      <c r="AH337" s="6"/>
      <c r="AI337" s="261"/>
      <c r="AJ337" s="6"/>
      <c r="AK337" s="261"/>
      <c r="AL337" s="214"/>
      <c r="AM337" s="6"/>
      <c r="AN337" s="214"/>
      <c r="AO337" s="238"/>
      <c r="AP337" s="238"/>
      <c r="AQ337" s="17"/>
      <c r="AR337" s="235"/>
      <c r="AS337" s="221" t="s">
        <v>55</v>
      </c>
      <c r="AT337" s="54"/>
      <c r="AU337" s="254"/>
      <c r="AV337" s="259"/>
      <c r="AW337" s="38">
        <f t="shared" si="458"/>
        <v>0</v>
      </c>
      <c r="AX337" s="39">
        <f t="shared" si="459"/>
        <v>0</v>
      </c>
      <c r="AY337" s="224" t="s">
        <v>56</v>
      </c>
      <c r="AZ337" s="54"/>
      <c r="BA337" s="64"/>
      <c r="BB337" s="48"/>
      <c r="BC337" s="25">
        <f t="shared" si="460"/>
        <v>0</v>
      </c>
      <c r="BD337" s="40">
        <f t="shared" si="461"/>
        <v>0</v>
      </c>
      <c r="BE337" s="27" t="s">
        <v>57</v>
      </c>
      <c r="BF337" s="54"/>
      <c r="BG337" s="48"/>
      <c r="BH337" s="28">
        <f t="shared" si="462"/>
        <v>0</v>
      </c>
      <c r="BI337" s="29">
        <f t="shared" si="463"/>
        <v>0</v>
      </c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</row>
    <row r="338" spans="1:201" ht="12.75" customHeight="1" x14ac:dyDescent="0.2">
      <c r="A338" s="161"/>
      <c r="B338" s="11"/>
      <c r="C338" s="115"/>
      <c r="D338" s="6"/>
      <c r="E338" s="278"/>
      <c r="F338" s="278"/>
      <c r="G338" s="116"/>
      <c r="H338" s="6"/>
      <c r="I338" s="6"/>
      <c r="J338" s="6"/>
      <c r="K338" s="261"/>
      <c r="L338" s="164"/>
      <c r="M338" s="164"/>
      <c r="N338" s="6"/>
      <c r="O338" s="6"/>
      <c r="P338" s="6"/>
      <c r="Q338" s="6"/>
      <c r="R338" s="6"/>
      <c r="S338" s="161"/>
      <c r="T338" s="6"/>
      <c r="U338" s="6"/>
      <c r="V338" s="6"/>
      <c r="W338" s="261"/>
      <c r="X338" s="6"/>
      <c r="Y338" s="261"/>
      <c r="Z338" s="214"/>
      <c r="AA338" s="6"/>
      <c r="AB338" s="214"/>
      <c r="AC338" s="238"/>
      <c r="AD338" s="238"/>
      <c r="AE338" s="161"/>
      <c r="AF338" s="6"/>
      <c r="AG338" s="6"/>
      <c r="AH338" s="6"/>
      <c r="AI338" s="261"/>
      <c r="AJ338" s="6"/>
      <c r="AK338" s="261"/>
      <c r="AL338" s="214"/>
      <c r="AM338" s="6"/>
      <c r="AN338" s="214"/>
      <c r="AO338" s="238"/>
      <c r="AP338" s="238"/>
      <c r="AQ338" s="17"/>
      <c r="AR338" s="235"/>
      <c r="AS338" s="221" t="s">
        <v>55</v>
      </c>
      <c r="AT338" s="54"/>
      <c r="AU338" s="254"/>
      <c r="AV338" s="259"/>
      <c r="AW338" s="38">
        <f t="shared" si="458"/>
        <v>0</v>
      </c>
      <c r="AX338" s="39">
        <f t="shared" si="459"/>
        <v>0</v>
      </c>
      <c r="AY338" s="224" t="s">
        <v>56</v>
      </c>
      <c r="AZ338" s="54"/>
      <c r="BA338" s="64"/>
      <c r="BB338" s="48"/>
      <c r="BC338" s="25">
        <f t="shared" si="460"/>
        <v>0</v>
      </c>
      <c r="BD338" s="40">
        <f t="shared" si="461"/>
        <v>0</v>
      </c>
      <c r="BE338" s="27" t="s">
        <v>57</v>
      </c>
      <c r="BF338" s="54"/>
      <c r="BG338" s="48"/>
      <c r="BH338" s="28">
        <f t="shared" si="462"/>
        <v>0</v>
      </c>
      <c r="BI338" s="29">
        <f t="shared" si="463"/>
        <v>0</v>
      </c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</row>
    <row r="339" spans="1:201" ht="12.75" customHeight="1" x14ac:dyDescent="0.2">
      <c r="A339" s="161"/>
      <c r="B339" s="11"/>
      <c r="C339" s="115"/>
      <c r="D339" s="6"/>
      <c r="E339" s="278"/>
      <c r="F339" s="278"/>
      <c r="G339" s="116"/>
      <c r="H339" s="6"/>
      <c r="I339" s="6"/>
      <c r="J339" s="6"/>
      <c r="K339" s="261"/>
      <c r="L339" s="164"/>
      <c r="M339" s="164"/>
      <c r="N339" s="6"/>
      <c r="O339" s="6"/>
      <c r="P339" s="6"/>
      <c r="Q339" s="6"/>
      <c r="R339" s="6"/>
      <c r="S339" s="161"/>
      <c r="T339" s="6"/>
      <c r="U339" s="6"/>
      <c r="V339" s="6"/>
      <c r="W339" s="261"/>
      <c r="X339" s="6"/>
      <c r="Y339" s="261"/>
      <c r="Z339" s="214"/>
      <c r="AA339" s="6"/>
      <c r="AB339" s="214"/>
      <c r="AC339" s="238"/>
      <c r="AD339" s="238"/>
      <c r="AE339" s="161"/>
      <c r="AF339" s="6"/>
      <c r="AG339" s="6"/>
      <c r="AH339" s="6"/>
      <c r="AI339" s="261"/>
      <c r="AJ339" s="6"/>
      <c r="AK339" s="261"/>
      <c r="AL339" s="214"/>
      <c r="AM339" s="6"/>
      <c r="AN339" s="214"/>
      <c r="AO339" s="238"/>
      <c r="AP339" s="238"/>
      <c r="AQ339" s="17"/>
      <c r="AR339" s="235"/>
      <c r="AS339" s="221" t="s">
        <v>55</v>
      </c>
      <c r="AT339" s="54"/>
      <c r="AU339" s="254"/>
      <c r="AV339" s="259"/>
      <c r="AW339" s="38">
        <f t="shared" si="458"/>
        <v>0</v>
      </c>
      <c r="AX339" s="39">
        <f t="shared" si="459"/>
        <v>0</v>
      </c>
      <c r="AY339" s="224" t="s">
        <v>56</v>
      </c>
      <c r="AZ339" s="54"/>
      <c r="BA339" s="64"/>
      <c r="BB339" s="48"/>
      <c r="BC339" s="25">
        <f t="shared" si="460"/>
        <v>0</v>
      </c>
      <c r="BD339" s="40">
        <f t="shared" si="461"/>
        <v>0</v>
      </c>
      <c r="BE339" s="27" t="s">
        <v>57</v>
      </c>
      <c r="BF339" s="54"/>
      <c r="BG339" s="48"/>
      <c r="BH339" s="28">
        <f t="shared" si="462"/>
        <v>0</v>
      </c>
      <c r="BI339" s="29">
        <f t="shared" si="463"/>
        <v>0</v>
      </c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</row>
    <row r="340" spans="1:201" ht="12.75" customHeight="1" x14ac:dyDescent="0.2">
      <c r="A340" s="161"/>
      <c r="B340" s="11"/>
      <c r="C340" s="115"/>
      <c r="D340" s="6"/>
      <c r="E340" s="278"/>
      <c r="F340" s="278"/>
      <c r="G340" s="116"/>
      <c r="H340" s="6"/>
      <c r="I340" s="6"/>
      <c r="J340" s="6"/>
      <c r="K340" s="261"/>
      <c r="L340" s="164"/>
      <c r="M340" s="164"/>
      <c r="N340" s="6"/>
      <c r="O340" s="6"/>
      <c r="P340" s="6"/>
      <c r="Q340" s="6"/>
      <c r="R340" s="6"/>
      <c r="S340" s="161"/>
      <c r="T340" s="6"/>
      <c r="U340" s="6"/>
      <c r="V340" s="6"/>
      <c r="W340" s="261"/>
      <c r="X340" s="6"/>
      <c r="Y340" s="261"/>
      <c r="Z340" s="214"/>
      <c r="AA340" s="6"/>
      <c r="AB340" s="214"/>
      <c r="AC340" s="238"/>
      <c r="AD340" s="238"/>
      <c r="AE340" s="161"/>
      <c r="AF340" s="6"/>
      <c r="AG340" s="6"/>
      <c r="AH340" s="6"/>
      <c r="AI340" s="261"/>
      <c r="AJ340" s="6"/>
      <c r="AK340" s="261"/>
      <c r="AL340" s="214"/>
      <c r="AM340" s="6"/>
      <c r="AN340" s="214"/>
      <c r="AO340" s="238"/>
      <c r="AP340" s="238"/>
      <c r="AQ340" s="17"/>
      <c r="AR340" s="235"/>
      <c r="AS340" s="221" t="s">
        <v>55</v>
      </c>
      <c r="AT340" s="54"/>
      <c r="AU340" s="254"/>
      <c r="AV340" s="259"/>
      <c r="AW340" s="38">
        <f t="shared" si="458"/>
        <v>0</v>
      </c>
      <c r="AX340" s="39">
        <f t="shared" si="459"/>
        <v>0</v>
      </c>
      <c r="AY340" s="224" t="s">
        <v>56</v>
      </c>
      <c r="AZ340" s="54"/>
      <c r="BA340" s="64"/>
      <c r="BB340" s="48"/>
      <c r="BC340" s="25">
        <f t="shared" si="460"/>
        <v>0</v>
      </c>
      <c r="BD340" s="40">
        <f t="shared" si="461"/>
        <v>0</v>
      </c>
      <c r="BE340" s="27" t="s">
        <v>57</v>
      </c>
      <c r="BF340" s="54"/>
      <c r="BG340" s="48"/>
      <c r="BH340" s="28">
        <f t="shared" si="462"/>
        <v>0</v>
      </c>
      <c r="BI340" s="29">
        <f t="shared" si="463"/>
        <v>0</v>
      </c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</row>
    <row r="341" spans="1:201" ht="12.75" customHeight="1" x14ac:dyDescent="0.2">
      <c r="A341" s="161"/>
      <c r="B341" s="11"/>
      <c r="C341" s="115"/>
      <c r="D341" s="6"/>
      <c r="E341" s="278"/>
      <c r="F341" s="278"/>
      <c r="G341" s="116"/>
      <c r="H341" s="6"/>
      <c r="I341" s="6"/>
      <c r="J341" s="6"/>
      <c r="K341" s="261"/>
      <c r="L341" s="164"/>
      <c r="M341" s="164"/>
      <c r="N341" s="6"/>
      <c r="O341" s="6"/>
      <c r="P341" s="6"/>
      <c r="Q341" s="6"/>
      <c r="R341" s="6"/>
      <c r="S341" s="161"/>
      <c r="T341" s="6"/>
      <c r="U341" s="6"/>
      <c r="V341" s="6"/>
      <c r="W341" s="261"/>
      <c r="X341" s="6"/>
      <c r="Y341" s="261"/>
      <c r="Z341" s="214"/>
      <c r="AA341" s="6"/>
      <c r="AB341" s="214"/>
      <c r="AC341" s="238"/>
      <c r="AD341" s="238"/>
      <c r="AE341" s="161"/>
      <c r="AF341" s="6"/>
      <c r="AG341" s="6"/>
      <c r="AH341" s="6"/>
      <c r="AI341" s="261"/>
      <c r="AJ341" s="6"/>
      <c r="AK341" s="261"/>
      <c r="AL341" s="214"/>
      <c r="AM341" s="6"/>
      <c r="AN341" s="214"/>
      <c r="AO341" s="238"/>
      <c r="AP341" s="238"/>
      <c r="AQ341" s="17"/>
      <c r="AR341" s="235"/>
      <c r="AS341" s="221" t="s">
        <v>55</v>
      </c>
      <c r="AT341" s="54"/>
      <c r="AU341" s="254"/>
      <c r="AV341" s="259"/>
      <c r="AW341" s="38">
        <f t="shared" si="458"/>
        <v>0</v>
      </c>
      <c r="AX341" s="39">
        <f t="shared" si="459"/>
        <v>0</v>
      </c>
      <c r="AY341" s="224" t="s">
        <v>56</v>
      </c>
      <c r="AZ341" s="54"/>
      <c r="BA341" s="64"/>
      <c r="BB341" s="48"/>
      <c r="BC341" s="25">
        <f t="shared" si="460"/>
        <v>0</v>
      </c>
      <c r="BD341" s="40">
        <f t="shared" si="461"/>
        <v>0</v>
      </c>
      <c r="BE341" s="27" t="s">
        <v>57</v>
      </c>
      <c r="BF341" s="54"/>
      <c r="BG341" s="48"/>
      <c r="BH341" s="28">
        <f t="shared" si="462"/>
        <v>0</v>
      </c>
      <c r="BI341" s="29">
        <f t="shared" si="463"/>
        <v>0</v>
      </c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</row>
    <row r="342" spans="1:201" ht="12.75" customHeight="1" x14ac:dyDescent="0.2">
      <c r="A342" s="161"/>
      <c r="B342" s="11"/>
      <c r="C342" s="115"/>
      <c r="D342" s="6"/>
      <c r="E342" s="278"/>
      <c r="F342" s="278"/>
      <c r="G342" s="116"/>
      <c r="H342" s="6"/>
      <c r="I342" s="6"/>
      <c r="J342" s="6"/>
      <c r="K342" s="261"/>
      <c r="L342" s="164"/>
      <c r="M342" s="164"/>
      <c r="N342" s="6"/>
      <c r="O342" s="6"/>
      <c r="P342" s="6"/>
      <c r="Q342" s="6"/>
      <c r="R342" s="6"/>
      <c r="S342" s="161"/>
      <c r="T342" s="6"/>
      <c r="U342" s="6"/>
      <c r="V342" s="6"/>
      <c r="W342" s="261"/>
      <c r="X342" s="6"/>
      <c r="Y342" s="261"/>
      <c r="Z342" s="214"/>
      <c r="AA342" s="6"/>
      <c r="AB342" s="214"/>
      <c r="AC342" s="238"/>
      <c r="AD342" s="238"/>
      <c r="AE342" s="161"/>
      <c r="AF342" s="6"/>
      <c r="AG342" s="6"/>
      <c r="AH342" s="6"/>
      <c r="AI342" s="261"/>
      <c r="AJ342" s="6"/>
      <c r="AK342" s="261"/>
      <c r="AL342" s="214"/>
      <c r="AM342" s="6"/>
      <c r="AN342" s="214"/>
      <c r="AO342" s="238"/>
      <c r="AP342" s="238"/>
      <c r="AQ342" s="17"/>
      <c r="AR342" s="235"/>
      <c r="AS342" s="221" t="s">
        <v>55</v>
      </c>
      <c r="AT342" s="54"/>
      <c r="AU342" s="254"/>
      <c r="AV342" s="259"/>
      <c r="AW342" s="38">
        <f t="shared" si="458"/>
        <v>0</v>
      </c>
      <c r="AX342" s="39">
        <f t="shared" si="459"/>
        <v>0</v>
      </c>
      <c r="AY342" s="224" t="s">
        <v>56</v>
      </c>
      <c r="AZ342" s="54"/>
      <c r="BA342" s="64"/>
      <c r="BB342" s="48"/>
      <c r="BC342" s="25">
        <f t="shared" si="460"/>
        <v>0</v>
      </c>
      <c r="BD342" s="40">
        <f t="shared" si="461"/>
        <v>0</v>
      </c>
      <c r="BE342" s="27" t="s">
        <v>57</v>
      </c>
      <c r="BF342" s="54"/>
      <c r="BG342" s="48"/>
      <c r="BH342" s="28">
        <f t="shared" si="462"/>
        <v>0</v>
      </c>
      <c r="BI342" s="29">
        <f t="shared" si="463"/>
        <v>0</v>
      </c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</row>
    <row r="343" spans="1:201" ht="12.75" customHeight="1" x14ac:dyDescent="0.2">
      <c r="A343" s="161"/>
      <c r="B343" s="11"/>
      <c r="C343" s="115"/>
      <c r="D343" s="6"/>
      <c r="E343" s="278"/>
      <c r="F343" s="278"/>
      <c r="G343" s="116"/>
      <c r="H343" s="6"/>
      <c r="I343" s="6"/>
      <c r="J343" s="6"/>
      <c r="K343" s="261"/>
      <c r="L343" s="164"/>
      <c r="M343" s="164"/>
      <c r="N343" s="6"/>
      <c r="O343" s="6"/>
      <c r="P343" s="6"/>
      <c r="Q343" s="6"/>
      <c r="R343" s="6"/>
      <c r="S343" s="161"/>
      <c r="T343" s="6"/>
      <c r="U343" s="6"/>
      <c r="V343" s="6"/>
      <c r="W343" s="261"/>
      <c r="X343" s="6"/>
      <c r="Y343" s="261"/>
      <c r="Z343" s="214"/>
      <c r="AA343" s="6"/>
      <c r="AB343" s="214"/>
      <c r="AC343" s="238"/>
      <c r="AD343" s="238"/>
      <c r="AE343" s="161"/>
      <c r="AF343" s="6"/>
      <c r="AG343" s="6"/>
      <c r="AH343" s="6"/>
      <c r="AI343" s="261"/>
      <c r="AJ343" s="6"/>
      <c r="AK343" s="261"/>
      <c r="AL343" s="214"/>
      <c r="AM343" s="6"/>
      <c r="AN343" s="214"/>
      <c r="AO343" s="238"/>
      <c r="AP343" s="238"/>
      <c r="AQ343" s="17"/>
      <c r="AR343" s="235"/>
      <c r="AS343" s="221" t="s">
        <v>55</v>
      </c>
      <c r="AT343" s="54"/>
      <c r="AU343" s="254"/>
      <c r="AV343" s="259"/>
      <c r="AW343" s="38">
        <f t="shared" si="458"/>
        <v>0</v>
      </c>
      <c r="AX343" s="39">
        <f t="shared" si="459"/>
        <v>0</v>
      </c>
      <c r="AY343" s="224" t="s">
        <v>56</v>
      </c>
      <c r="AZ343" s="54"/>
      <c r="BA343" s="64"/>
      <c r="BB343" s="48"/>
      <c r="BC343" s="25">
        <f t="shared" si="460"/>
        <v>0</v>
      </c>
      <c r="BD343" s="40">
        <f t="shared" si="461"/>
        <v>0</v>
      </c>
      <c r="BE343" s="27" t="s">
        <v>57</v>
      </c>
      <c r="BF343" s="54"/>
      <c r="BG343" s="48"/>
      <c r="BH343" s="28">
        <f t="shared" si="462"/>
        <v>0</v>
      </c>
      <c r="BI343" s="29">
        <f t="shared" si="463"/>
        <v>0</v>
      </c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</row>
    <row r="344" spans="1:201" ht="12.75" customHeight="1" x14ac:dyDescent="0.2">
      <c r="A344" s="161"/>
      <c r="B344" s="11"/>
      <c r="C344" s="115"/>
      <c r="D344" s="6"/>
      <c r="E344" s="278"/>
      <c r="F344" s="278"/>
      <c r="G344" s="116"/>
      <c r="H344" s="6"/>
      <c r="I344" s="6"/>
      <c r="J344" s="6"/>
      <c r="K344" s="261"/>
      <c r="L344" s="164"/>
      <c r="M344" s="164"/>
      <c r="N344" s="6"/>
      <c r="O344" s="6"/>
      <c r="P344" s="6"/>
      <c r="Q344" s="6"/>
      <c r="R344" s="6"/>
      <c r="S344" s="161"/>
      <c r="T344" s="6"/>
      <c r="U344" s="6"/>
      <c r="V344" s="6"/>
      <c r="W344" s="261"/>
      <c r="X344" s="6"/>
      <c r="Y344" s="261"/>
      <c r="Z344" s="214"/>
      <c r="AA344" s="6"/>
      <c r="AB344" s="214"/>
      <c r="AC344" s="238"/>
      <c r="AD344" s="238"/>
      <c r="AE344" s="161"/>
      <c r="AF344" s="6"/>
      <c r="AG344" s="6"/>
      <c r="AH344" s="6"/>
      <c r="AI344" s="261"/>
      <c r="AJ344" s="6"/>
      <c r="AK344" s="261"/>
      <c r="AL344" s="214"/>
      <c r="AM344" s="6"/>
      <c r="AN344" s="214"/>
      <c r="AO344" s="238"/>
      <c r="AP344" s="238"/>
      <c r="AQ344" s="17"/>
      <c r="AR344" s="235"/>
      <c r="AS344" s="221" t="s">
        <v>55</v>
      </c>
      <c r="AT344" s="54"/>
      <c r="AU344" s="254"/>
      <c r="AV344" s="259"/>
      <c r="AW344" s="38">
        <f t="shared" si="458"/>
        <v>0</v>
      </c>
      <c r="AX344" s="39">
        <f t="shared" si="459"/>
        <v>0</v>
      </c>
      <c r="AY344" s="224" t="s">
        <v>56</v>
      </c>
      <c r="AZ344" s="54"/>
      <c r="BA344" s="64"/>
      <c r="BB344" s="48"/>
      <c r="BC344" s="25">
        <f t="shared" si="460"/>
        <v>0</v>
      </c>
      <c r="BD344" s="40">
        <f t="shared" si="461"/>
        <v>0</v>
      </c>
      <c r="BE344" s="27" t="s">
        <v>57</v>
      </c>
      <c r="BF344" s="54"/>
      <c r="BG344" s="48"/>
      <c r="BH344" s="28">
        <f t="shared" si="462"/>
        <v>0</v>
      </c>
      <c r="BI344" s="29">
        <f t="shared" si="463"/>
        <v>0</v>
      </c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</row>
    <row r="345" spans="1:201" ht="12.75" customHeight="1" x14ac:dyDescent="0.2">
      <c r="A345" s="161"/>
      <c r="B345" s="11"/>
      <c r="C345" s="115"/>
      <c r="D345" s="6"/>
      <c r="E345" s="278"/>
      <c r="F345" s="278"/>
      <c r="G345" s="116"/>
      <c r="H345" s="6"/>
      <c r="I345" s="6"/>
      <c r="J345" s="6"/>
      <c r="K345" s="261"/>
      <c r="L345" s="164"/>
      <c r="M345" s="164"/>
      <c r="N345" s="6"/>
      <c r="O345" s="6"/>
      <c r="P345" s="6"/>
      <c r="Q345" s="6"/>
      <c r="R345" s="6"/>
      <c r="S345" s="161"/>
      <c r="T345" s="6"/>
      <c r="U345" s="6"/>
      <c r="V345" s="6"/>
      <c r="W345" s="261"/>
      <c r="X345" s="6"/>
      <c r="Y345" s="261"/>
      <c r="Z345" s="214"/>
      <c r="AA345" s="6"/>
      <c r="AB345" s="214"/>
      <c r="AC345" s="238"/>
      <c r="AD345" s="238"/>
      <c r="AE345" s="161"/>
      <c r="AF345" s="6"/>
      <c r="AG345" s="6"/>
      <c r="AH345" s="6"/>
      <c r="AI345" s="261"/>
      <c r="AJ345" s="6"/>
      <c r="AK345" s="261"/>
      <c r="AL345" s="214"/>
      <c r="AM345" s="6"/>
      <c r="AN345" s="214"/>
      <c r="AO345" s="238"/>
      <c r="AP345" s="238"/>
      <c r="AQ345" s="17"/>
      <c r="AR345" s="235"/>
      <c r="AS345" s="221" t="s">
        <v>55</v>
      </c>
      <c r="AT345" s="54"/>
      <c r="AU345" s="254"/>
      <c r="AV345" s="259"/>
      <c r="AW345" s="38">
        <f t="shared" si="458"/>
        <v>0</v>
      </c>
      <c r="AX345" s="39">
        <f t="shared" si="459"/>
        <v>0</v>
      </c>
      <c r="AY345" s="224" t="s">
        <v>56</v>
      </c>
      <c r="AZ345" s="54"/>
      <c r="BA345" s="64"/>
      <c r="BB345" s="48"/>
      <c r="BC345" s="25">
        <f t="shared" si="460"/>
        <v>0</v>
      </c>
      <c r="BD345" s="40">
        <f t="shared" si="461"/>
        <v>0</v>
      </c>
      <c r="BE345" s="27" t="s">
        <v>57</v>
      </c>
      <c r="BF345" s="54"/>
      <c r="BG345" s="48"/>
      <c r="BH345" s="28">
        <f t="shared" si="462"/>
        <v>0</v>
      </c>
      <c r="BI345" s="29">
        <f t="shared" si="463"/>
        <v>0</v>
      </c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</row>
    <row r="346" spans="1:201" ht="12.75" customHeight="1" x14ac:dyDescent="0.2">
      <c r="A346" s="161"/>
      <c r="B346" s="11"/>
      <c r="C346" s="115"/>
      <c r="D346" s="6"/>
      <c r="E346" s="278"/>
      <c r="F346" s="278"/>
      <c r="G346" s="116"/>
      <c r="H346" s="6"/>
      <c r="I346" s="6"/>
      <c r="J346" s="6"/>
      <c r="K346" s="261"/>
      <c r="L346" s="164"/>
      <c r="M346" s="164"/>
      <c r="N346" s="6"/>
      <c r="O346" s="6"/>
      <c r="P346" s="6"/>
      <c r="Q346" s="6"/>
      <c r="R346" s="6"/>
      <c r="S346" s="161"/>
      <c r="T346" s="6"/>
      <c r="U346" s="6"/>
      <c r="V346" s="6"/>
      <c r="W346" s="261"/>
      <c r="X346" s="6"/>
      <c r="Y346" s="261"/>
      <c r="Z346" s="214"/>
      <c r="AA346" s="6"/>
      <c r="AB346" s="214"/>
      <c r="AC346" s="238"/>
      <c r="AD346" s="238"/>
      <c r="AE346" s="161"/>
      <c r="AF346" s="6"/>
      <c r="AG346" s="6"/>
      <c r="AH346" s="6"/>
      <c r="AI346" s="261"/>
      <c r="AJ346" s="6"/>
      <c r="AK346" s="261"/>
      <c r="AL346" s="214"/>
      <c r="AM346" s="6"/>
      <c r="AN346" s="214"/>
      <c r="AO346" s="238"/>
      <c r="AP346" s="238"/>
      <c r="AQ346" s="17"/>
      <c r="AR346" s="235"/>
      <c r="AS346" s="221" t="s">
        <v>55</v>
      </c>
      <c r="AT346" s="54"/>
      <c r="AU346" s="254"/>
      <c r="AV346" s="259"/>
      <c r="AW346" s="38">
        <f t="shared" si="458"/>
        <v>0</v>
      </c>
      <c r="AX346" s="39">
        <f t="shared" si="459"/>
        <v>0</v>
      </c>
      <c r="AY346" s="224" t="s">
        <v>56</v>
      </c>
      <c r="AZ346" s="54"/>
      <c r="BA346" s="64"/>
      <c r="BB346" s="48"/>
      <c r="BC346" s="25">
        <f t="shared" si="460"/>
        <v>0</v>
      </c>
      <c r="BD346" s="40">
        <f t="shared" si="461"/>
        <v>0</v>
      </c>
      <c r="BE346" s="27" t="s">
        <v>57</v>
      </c>
      <c r="BF346" s="54"/>
      <c r="BG346" s="48"/>
      <c r="BH346" s="28">
        <f t="shared" si="462"/>
        <v>0</v>
      </c>
      <c r="BI346" s="29">
        <f t="shared" si="463"/>
        <v>0</v>
      </c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</row>
    <row r="347" spans="1:201" ht="12.75" customHeight="1" x14ac:dyDescent="0.2">
      <c r="A347" s="161"/>
      <c r="B347" s="11"/>
      <c r="C347" s="115"/>
      <c r="D347" s="6"/>
      <c r="E347" s="278"/>
      <c r="F347" s="278"/>
      <c r="G347" s="116"/>
      <c r="H347" s="6"/>
      <c r="I347" s="6"/>
      <c r="J347" s="6"/>
      <c r="K347" s="261"/>
      <c r="L347" s="164"/>
      <c r="M347" s="164"/>
      <c r="N347" s="6"/>
      <c r="O347" s="6"/>
      <c r="P347" s="6"/>
      <c r="Q347" s="6"/>
      <c r="R347" s="6"/>
      <c r="S347" s="161"/>
      <c r="T347" s="6"/>
      <c r="U347" s="6"/>
      <c r="V347" s="6"/>
      <c r="W347" s="261"/>
      <c r="X347" s="6"/>
      <c r="Y347" s="261"/>
      <c r="Z347" s="214"/>
      <c r="AA347" s="6"/>
      <c r="AB347" s="214"/>
      <c r="AC347" s="238"/>
      <c r="AD347" s="238"/>
      <c r="AE347" s="161"/>
      <c r="AF347" s="6"/>
      <c r="AG347" s="6"/>
      <c r="AH347" s="6"/>
      <c r="AI347" s="261"/>
      <c r="AJ347" s="6"/>
      <c r="AK347" s="261"/>
      <c r="AL347" s="214"/>
      <c r="AM347" s="6"/>
      <c r="AN347" s="214"/>
      <c r="AO347" s="238"/>
      <c r="AP347" s="238"/>
      <c r="AQ347" s="17"/>
      <c r="AR347" s="235"/>
      <c r="AS347" s="221" t="s">
        <v>55</v>
      </c>
      <c r="AT347" s="54"/>
      <c r="AU347" s="254"/>
      <c r="AV347" s="259"/>
      <c r="AW347" s="38">
        <f t="shared" si="458"/>
        <v>0</v>
      </c>
      <c r="AX347" s="39">
        <f t="shared" si="459"/>
        <v>0</v>
      </c>
      <c r="AY347" s="224" t="s">
        <v>56</v>
      </c>
      <c r="AZ347" s="54"/>
      <c r="BA347" s="64"/>
      <c r="BB347" s="48"/>
      <c r="BC347" s="25">
        <f t="shared" si="460"/>
        <v>0</v>
      </c>
      <c r="BD347" s="40">
        <f t="shared" si="461"/>
        <v>0</v>
      </c>
      <c r="BE347" s="27" t="s">
        <v>57</v>
      </c>
      <c r="BF347" s="54"/>
      <c r="BG347" s="48"/>
      <c r="BH347" s="28">
        <f t="shared" si="462"/>
        <v>0</v>
      </c>
      <c r="BI347" s="29">
        <f t="shared" si="463"/>
        <v>0</v>
      </c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</row>
    <row r="348" spans="1:201" ht="12.75" customHeight="1" x14ac:dyDescent="0.2">
      <c r="A348" s="161"/>
      <c r="B348" s="11"/>
      <c r="C348" s="115"/>
      <c r="D348" s="6"/>
      <c r="E348" s="278"/>
      <c r="F348" s="278"/>
      <c r="G348" s="116"/>
      <c r="H348" s="6"/>
      <c r="I348" s="6"/>
      <c r="J348" s="6"/>
      <c r="K348" s="261"/>
      <c r="L348" s="164"/>
      <c r="M348" s="164"/>
      <c r="N348" s="6"/>
      <c r="O348" s="6"/>
      <c r="P348" s="6"/>
      <c r="Q348" s="6"/>
      <c r="R348" s="6"/>
      <c r="S348" s="161"/>
      <c r="T348" s="6"/>
      <c r="U348" s="6"/>
      <c r="V348" s="6"/>
      <c r="W348" s="261"/>
      <c r="X348" s="6"/>
      <c r="Y348" s="261"/>
      <c r="Z348" s="214"/>
      <c r="AA348" s="6"/>
      <c r="AB348" s="214"/>
      <c r="AC348" s="238"/>
      <c r="AD348" s="238"/>
      <c r="AE348" s="161"/>
      <c r="AF348" s="6"/>
      <c r="AG348" s="6"/>
      <c r="AH348" s="6"/>
      <c r="AI348" s="261"/>
      <c r="AJ348" s="6"/>
      <c r="AK348" s="261"/>
      <c r="AL348" s="214"/>
      <c r="AM348" s="6"/>
      <c r="AN348" s="214"/>
      <c r="AO348" s="238"/>
      <c r="AP348" s="238"/>
      <c r="AQ348" s="17"/>
      <c r="AR348" s="235"/>
      <c r="AS348" s="221" t="s">
        <v>55</v>
      </c>
      <c r="AT348" s="54"/>
      <c r="AU348" s="254"/>
      <c r="AV348" s="259"/>
      <c r="AW348" s="38">
        <f t="shared" si="458"/>
        <v>0</v>
      </c>
      <c r="AX348" s="39">
        <f t="shared" si="459"/>
        <v>0</v>
      </c>
      <c r="AY348" s="224" t="s">
        <v>56</v>
      </c>
      <c r="AZ348" s="54"/>
      <c r="BA348" s="64"/>
      <c r="BB348" s="48"/>
      <c r="BC348" s="25">
        <f t="shared" si="460"/>
        <v>0</v>
      </c>
      <c r="BD348" s="40">
        <f t="shared" si="461"/>
        <v>0</v>
      </c>
      <c r="BE348" s="27" t="s">
        <v>57</v>
      </c>
      <c r="BF348" s="54"/>
      <c r="BG348" s="48"/>
      <c r="BH348" s="28">
        <f t="shared" si="462"/>
        <v>0</v>
      </c>
      <c r="BI348" s="29">
        <f t="shared" si="463"/>
        <v>0</v>
      </c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</row>
    <row r="349" spans="1:201" ht="12.75" customHeight="1" x14ac:dyDescent="0.2">
      <c r="A349" s="161"/>
      <c r="B349" s="11"/>
      <c r="C349" s="115"/>
      <c r="D349" s="6"/>
      <c r="E349" s="278"/>
      <c r="F349" s="278"/>
      <c r="G349" s="116"/>
      <c r="H349" s="6"/>
      <c r="I349" s="6"/>
      <c r="J349" s="6"/>
      <c r="K349" s="261"/>
      <c r="L349" s="164"/>
      <c r="M349" s="164"/>
      <c r="N349" s="6"/>
      <c r="O349" s="6"/>
      <c r="P349" s="6"/>
      <c r="Q349" s="6"/>
      <c r="R349" s="6"/>
      <c r="S349" s="161"/>
      <c r="T349" s="6"/>
      <c r="U349" s="6"/>
      <c r="V349" s="6"/>
      <c r="W349" s="261"/>
      <c r="X349" s="6"/>
      <c r="Y349" s="261"/>
      <c r="Z349" s="214"/>
      <c r="AA349" s="6"/>
      <c r="AB349" s="214"/>
      <c r="AC349" s="238"/>
      <c r="AD349" s="238"/>
      <c r="AE349" s="161"/>
      <c r="AF349" s="6"/>
      <c r="AG349" s="6"/>
      <c r="AH349" s="6"/>
      <c r="AI349" s="261"/>
      <c r="AJ349" s="6"/>
      <c r="AK349" s="261"/>
      <c r="AL349" s="214"/>
      <c r="AM349" s="6"/>
      <c r="AN349" s="214"/>
      <c r="AO349" s="238"/>
      <c r="AP349" s="238"/>
      <c r="AQ349" s="17"/>
      <c r="AR349" s="235"/>
      <c r="AS349" s="221" t="s">
        <v>55</v>
      </c>
      <c r="AT349" s="54"/>
      <c r="AU349" s="254"/>
      <c r="AV349" s="259"/>
      <c r="AW349" s="38">
        <f t="shared" si="458"/>
        <v>0</v>
      </c>
      <c r="AX349" s="39">
        <f t="shared" si="459"/>
        <v>0</v>
      </c>
      <c r="AY349" s="224" t="s">
        <v>56</v>
      </c>
      <c r="AZ349" s="54"/>
      <c r="BA349" s="64"/>
      <c r="BB349" s="48"/>
      <c r="BC349" s="25">
        <f t="shared" si="460"/>
        <v>0</v>
      </c>
      <c r="BD349" s="40">
        <f t="shared" si="461"/>
        <v>0</v>
      </c>
      <c r="BE349" s="27" t="s">
        <v>57</v>
      </c>
      <c r="BF349" s="54"/>
      <c r="BG349" s="48"/>
      <c r="BH349" s="28">
        <f t="shared" si="462"/>
        <v>0</v>
      </c>
      <c r="BI349" s="29">
        <f t="shared" si="463"/>
        <v>0</v>
      </c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</row>
    <row r="350" spans="1:201" ht="12.75" customHeight="1" x14ac:dyDescent="0.2">
      <c r="A350" s="161"/>
      <c r="B350" s="11"/>
      <c r="C350" s="115"/>
      <c r="D350" s="6"/>
      <c r="E350" s="278"/>
      <c r="F350" s="278"/>
      <c r="G350" s="116"/>
      <c r="H350" s="6"/>
      <c r="I350" s="6"/>
      <c r="J350" s="6"/>
      <c r="K350" s="261"/>
      <c r="L350" s="164"/>
      <c r="M350" s="164"/>
      <c r="N350" s="6"/>
      <c r="O350" s="6"/>
      <c r="P350" s="6"/>
      <c r="Q350" s="6"/>
      <c r="R350" s="6"/>
      <c r="S350" s="161"/>
      <c r="T350" s="6"/>
      <c r="U350" s="6"/>
      <c r="V350" s="6"/>
      <c r="W350" s="261"/>
      <c r="X350" s="6"/>
      <c r="Y350" s="261"/>
      <c r="Z350" s="214"/>
      <c r="AA350" s="6"/>
      <c r="AB350" s="214"/>
      <c r="AC350" s="238"/>
      <c r="AD350" s="238"/>
      <c r="AE350" s="161"/>
      <c r="AF350" s="6"/>
      <c r="AG350" s="6"/>
      <c r="AH350" s="6"/>
      <c r="AI350" s="261"/>
      <c r="AJ350" s="6"/>
      <c r="AK350" s="261"/>
      <c r="AL350" s="214"/>
      <c r="AM350" s="6"/>
      <c r="AN350" s="214"/>
      <c r="AO350" s="238"/>
      <c r="AP350" s="238"/>
      <c r="AQ350" s="17"/>
      <c r="AR350" s="235"/>
      <c r="AS350" s="221" t="s">
        <v>55</v>
      </c>
      <c r="AT350" s="54"/>
      <c r="AU350" s="254"/>
      <c r="AV350" s="259"/>
      <c r="AW350" s="38">
        <f t="shared" si="458"/>
        <v>0</v>
      </c>
      <c r="AX350" s="39">
        <f t="shared" si="459"/>
        <v>0</v>
      </c>
      <c r="AY350" s="224" t="s">
        <v>56</v>
      </c>
      <c r="AZ350" s="54"/>
      <c r="BA350" s="64"/>
      <c r="BB350" s="48"/>
      <c r="BC350" s="25">
        <f t="shared" si="460"/>
        <v>0</v>
      </c>
      <c r="BD350" s="40">
        <f t="shared" si="461"/>
        <v>0</v>
      </c>
      <c r="BE350" s="27" t="s">
        <v>57</v>
      </c>
      <c r="BF350" s="54"/>
      <c r="BG350" s="48"/>
      <c r="BH350" s="28">
        <f t="shared" si="462"/>
        <v>0</v>
      </c>
      <c r="BI350" s="29">
        <f t="shared" si="463"/>
        <v>0</v>
      </c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</row>
    <row r="351" spans="1:201" ht="12.75" customHeight="1" x14ac:dyDescent="0.2">
      <c r="A351" s="161"/>
      <c r="B351" s="11"/>
      <c r="C351" s="115"/>
      <c r="D351" s="6"/>
      <c r="E351" s="278"/>
      <c r="F351" s="278"/>
      <c r="G351" s="116"/>
      <c r="H351" s="6"/>
      <c r="I351" s="6"/>
      <c r="J351" s="6"/>
      <c r="K351" s="261"/>
      <c r="L351" s="164"/>
      <c r="M351" s="164"/>
      <c r="N351" s="6"/>
      <c r="O351" s="6"/>
      <c r="P351" s="6"/>
      <c r="Q351" s="6"/>
      <c r="R351" s="6"/>
      <c r="S351" s="161"/>
      <c r="T351" s="6"/>
      <c r="U351" s="6"/>
      <c r="V351" s="6"/>
      <c r="W351" s="261"/>
      <c r="X351" s="6"/>
      <c r="Y351" s="261"/>
      <c r="Z351" s="214"/>
      <c r="AA351" s="6"/>
      <c r="AB351" s="214"/>
      <c r="AC351" s="238"/>
      <c r="AD351" s="238"/>
      <c r="AE351" s="161"/>
      <c r="AF351" s="6"/>
      <c r="AG351" s="6"/>
      <c r="AH351" s="6"/>
      <c r="AI351" s="261"/>
      <c r="AJ351" s="6"/>
      <c r="AK351" s="261"/>
      <c r="AL351" s="214"/>
      <c r="AM351" s="6"/>
      <c r="AN351" s="214"/>
      <c r="AO351" s="238"/>
      <c r="AP351" s="238"/>
      <c r="AQ351" s="17"/>
      <c r="AR351" s="235"/>
      <c r="AS351" s="221" t="s">
        <v>55</v>
      </c>
      <c r="AT351" s="54"/>
      <c r="AU351" s="254"/>
      <c r="AV351" s="259"/>
      <c r="AW351" s="38">
        <f t="shared" si="458"/>
        <v>0</v>
      </c>
      <c r="AX351" s="39">
        <f t="shared" si="459"/>
        <v>0</v>
      </c>
      <c r="AY351" s="224" t="s">
        <v>56</v>
      </c>
      <c r="AZ351" s="54"/>
      <c r="BA351" s="64"/>
      <c r="BB351" s="48"/>
      <c r="BC351" s="25">
        <f t="shared" si="460"/>
        <v>0</v>
      </c>
      <c r="BD351" s="40">
        <f t="shared" si="461"/>
        <v>0</v>
      </c>
      <c r="BE351" s="27" t="s">
        <v>57</v>
      </c>
      <c r="BF351" s="54"/>
      <c r="BG351" s="48"/>
      <c r="BH351" s="28">
        <f t="shared" si="462"/>
        <v>0</v>
      </c>
      <c r="BI351" s="29">
        <f t="shared" si="463"/>
        <v>0</v>
      </c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</row>
    <row r="352" spans="1:201" ht="12.75" customHeight="1" x14ac:dyDescent="0.2">
      <c r="A352" s="161"/>
      <c r="B352" s="11"/>
      <c r="C352" s="115"/>
      <c r="D352" s="6"/>
      <c r="E352" s="278"/>
      <c r="F352" s="278"/>
      <c r="G352" s="116"/>
      <c r="H352" s="6"/>
      <c r="I352" s="6"/>
      <c r="J352" s="6"/>
      <c r="K352" s="261"/>
      <c r="L352" s="164"/>
      <c r="M352" s="164"/>
      <c r="N352" s="6"/>
      <c r="O352" s="6"/>
      <c r="P352" s="6"/>
      <c r="Q352" s="6"/>
      <c r="R352" s="6"/>
      <c r="S352" s="161"/>
      <c r="T352" s="6"/>
      <c r="U352" s="6"/>
      <c r="V352" s="6"/>
      <c r="W352" s="261"/>
      <c r="X352" s="6"/>
      <c r="Y352" s="261"/>
      <c r="Z352" s="214"/>
      <c r="AA352" s="6"/>
      <c r="AB352" s="214"/>
      <c r="AC352" s="238"/>
      <c r="AD352" s="238"/>
      <c r="AE352" s="161"/>
      <c r="AF352" s="6"/>
      <c r="AG352" s="6"/>
      <c r="AH352" s="6"/>
      <c r="AI352" s="261"/>
      <c r="AJ352" s="6"/>
      <c r="AK352" s="261"/>
      <c r="AL352" s="214"/>
      <c r="AM352" s="6"/>
      <c r="AN352" s="214"/>
      <c r="AO352" s="238"/>
      <c r="AP352" s="238"/>
      <c r="AQ352" s="17"/>
      <c r="AR352" s="235"/>
      <c r="AS352" s="221" t="s">
        <v>55</v>
      </c>
      <c r="AT352" s="54"/>
      <c r="AU352" s="254"/>
      <c r="AV352" s="259"/>
      <c r="AW352" s="38">
        <f t="shared" si="458"/>
        <v>0</v>
      </c>
      <c r="AX352" s="39">
        <f t="shared" si="459"/>
        <v>0</v>
      </c>
      <c r="AY352" s="224" t="s">
        <v>56</v>
      </c>
      <c r="AZ352" s="54"/>
      <c r="BA352" s="64"/>
      <c r="BB352" s="48"/>
      <c r="BC352" s="25">
        <f t="shared" si="460"/>
        <v>0</v>
      </c>
      <c r="BD352" s="40">
        <f t="shared" si="461"/>
        <v>0</v>
      </c>
      <c r="BE352" s="27" t="s">
        <v>57</v>
      </c>
      <c r="BF352" s="54"/>
      <c r="BG352" s="48"/>
      <c r="BH352" s="28">
        <f t="shared" si="462"/>
        <v>0</v>
      </c>
      <c r="BI352" s="29">
        <f t="shared" si="463"/>
        <v>0</v>
      </c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</row>
    <row r="353" spans="1:201" ht="12.75" customHeight="1" x14ac:dyDescent="0.2">
      <c r="A353" s="161"/>
      <c r="B353" s="11"/>
      <c r="C353" s="115"/>
      <c r="D353" s="6"/>
      <c r="E353" s="278"/>
      <c r="F353" s="278"/>
      <c r="G353" s="116"/>
      <c r="H353" s="6"/>
      <c r="I353" s="6"/>
      <c r="J353" s="6"/>
      <c r="K353" s="261"/>
      <c r="L353" s="164"/>
      <c r="M353" s="164"/>
      <c r="N353" s="6"/>
      <c r="O353" s="6"/>
      <c r="P353" s="6"/>
      <c r="Q353" s="6"/>
      <c r="R353" s="6"/>
      <c r="S353" s="161"/>
      <c r="T353" s="6"/>
      <c r="U353" s="6"/>
      <c r="V353" s="6"/>
      <c r="W353" s="261"/>
      <c r="X353" s="6"/>
      <c r="Y353" s="261"/>
      <c r="Z353" s="214"/>
      <c r="AA353" s="6"/>
      <c r="AB353" s="214"/>
      <c r="AC353" s="238"/>
      <c r="AD353" s="238"/>
      <c r="AE353" s="161"/>
      <c r="AF353" s="6"/>
      <c r="AG353" s="6"/>
      <c r="AH353" s="6"/>
      <c r="AI353" s="261"/>
      <c r="AJ353" s="6"/>
      <c r="AK353" s="261"/>
      <c r="AL353" s="214"/>
      <c r="AM353" s="6"/>
      <c r="AN353" s="214"/>
      <c r="AO353" s="238"/>
      <c r="AP353" s="238"/>
      <c r="AQ353" s="17"/>
      <c r="AR353" s="235"/>
      <c r="AS353" s="221" t="s">
        <v>55</v>
      </c>
      <c r="AT353" s="54"/>
      <c r="AU353" s="254"/>
      <c r="AV353" s="259"/>
      <c r="AW353" s="38">
        <f t="shared" si="458"/>
        <v>0</v>
      </c>
      <c r="AX353" s="39">
        <f t="shared" si="459"/>
        <v>0</v>
      </c>
      <c r="AY353" s="224" t="s">
        <v>56</v>
      </c>
      <c r="AZ353" s="54"/>
      <c r="BA353" s="64"/>
      <c r="BB353" s="48"/>
      <c r="BC353" s="25">
        <f t="shared" si="460"/>
        <v>0</v>
      </c>
      <c r="BD353" s="40">
        <f t="shared" si="461"/>
        <v>0</v>
      </c>
      <c r="BE353" s="27" t="s">
        <v>57</v>
      </c>
      <c r="BF353" s="54"/>
      <c r="BG353" s="48"/>
      <c r="BH353" s="28">
        <f t="shared" si="462"/>
        <v>0</v>
      </c>
      <c r="BI353" s="29">
        <f t="shared" si="463"/>
        <v>0</v>
      </c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</row>
    <row r="354" spans="1:201" ht="12.75" customHeight="1" x14ac:dyDescent="0.2">
      <c r="A354" s="161"/>
      <c r="B354" s="11"/>
      <c r="C354" s="115"/>
      <c r="D354" s="6"/>
      <c r="E354" s="278"/>
      <c r="F354" s="278"/>
      <c r="G354" s="116"/>
      <c r="H354" s="6"/>
      <c r="I354" s="6"/>
      <c r="J354" s="6"/>
      <c r="K354" s="261"/>
      <c r="L354" s="164"/>
      <c r="M354" s="164"/>
      <c r="N354" s="6"/>
      <c r="O354" s="6"/>
      <c r="P354" s="6"/>
      <c r="Q354" s="6"/>
      <c r="R354" s="6"/>
      <c r="S354" s="161"/>
      <c r="T354" s="6"/>
      <c r="U354" s="6"/>
      <c r="V354" s="6"/>
      <c r="W354" s="261"/>
      <c r="X354" s="6"/>
      <c r="Y354" s="261"/>
      <c r="Z354" s="214"/>
      <c r="AA354" s="6"/>
      <c r="AB354" s="214"/>
      <c r="AC354" s="238"/>
      <c r="AD354" s="238"/>
      <c r="AE354" s="161"/>
      <c r="AF354" s="6"/>
      <c r="AG354" s="6"/>
      <c r="AH354" s="6"/>
      <c r="AI354" s="261"/>
      <c r="AJ354" s="6"/>
      <c r="AK354" s="261"/>
      <c r="AL354" s="214"/>
      <c r="AM354" s="6"/>
      <c r="AN354" s="214"/>
      <c r="AO354" s="238"/>
      <c r="AP354" s="238"/>
      <c r="AQ354" s="17"/>
      <c r="AR354" s="235"/>
      <c r="AS354" s="221" t="s">
        <v>55</v>
      </c>
      <c r="AT354" s="54"/>
      <c r="AU354" s="254"/>
      <c r="AV354" s="259"/>
      <c r="AW354" s="38">
        <f t="shared" si="458"/>
        <v>0</v>
      </c>
      <c r="AX354" s="39">
        <f t="shared" si="459"/>
        <v>0</v>
      </c>
      <c r="AY354" s="224" t="s">
        <v>56</v>
      </c>
      <c r="AZ354" s="54"/>
      <c r="BA354" s="64"/>
      <c r="BB354" s="48"/>
      <c r="BC354" s="25">
        <f t="shared" si="460"/>
        <v>0</v>
      </c>
      <c r="BD354" s="40">
        <f t="shared" si="461"/>
        <v>0</v>
      </c>
      <c r="BE354" s="27" t="s">
        <v>57</v>
      </c>
      <c r="BF354" s="54"/>
      <c r="BG354" s="48"/>
      <c r="BH354" s="28">
        <f t="shared" si="462"/>
        <v>0</v>
      </c>
      <c r="BI354" s="29">
        <f t="shared" si="463"/>
        <v>0</v>
      </c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</row>
    <row r="355" spans="1:201" ht="12.75" customHeight="1" x14ac:dyDescent="0.2">
      <c r="A355" s="161"/>
      <c r="B355" s="11"/>
      <c r="C355" s="115"/>
      <c r="D355" s="6"/>
      <c r="E355" s="278"/>
      <c r="F355" s="278"/>
      <c r="G355" s="116"/>
      <c r="H355" s="6"/>
      <c r="I355" s="6"/>
      <c r="J355" s="6"/>
      <c r="K355" s="261"/>
      <c r="L355" s="164"/>
      <c r="M355" s="164"/>
      <c r="N355" s="6"/>
      <c r="O355" s="6"/>
      <c r="P355" s="6"/>
      <c r="Q355" s="6"/>
      <c r="R355" s="6"/>
      <c r="S355" s="161"/>
      <c r="T355" s="6"/>
      <c r="U355" s="6"/>
      <c r="V355" s="6"/>
      <c r="W355" s="261"/>
      <c r="X355" s="6"/>
      <c r="Y355" s="261"/>
      <c r="Z355" s="214"/>
      <c r="AA355" s="6"/>
      <c r="AB355" s="214"/>
      <c r="AC355" s="238"/>
      <c r="AD355" s="238"/>
      <c r="AE355" s="161"/>
      <c r="AF355" s="6"/>
      <c r="AG355" s="6"/>
      <c r="AH355" s="6"/>
      <c r="AI355" s="261"/>
      <c r="AJ355" s="6"/>
      <c r="AK355" s="261"/>
      <c r="AL355" s="214"/>
      <c r="AM355" s="6"/>
      <c r="AN355" s="214"/>
      <c r="AO355" s="238"/>
      <c r="AP355" s="238"/>
      <c r="AQ355" s="17"/>
      <c r="AR355" s="235"/>
      <c r="AS355" s="221" t="s">
        <v>55</v>
      </c>
      <c r="AT355" s="54"/>
      <c r="AU355" s="254"/>
      <c r="AV355" s="259"/>
      <c r="AW355" s="38">
        <f t="shared" si="458"/>
        <v>0</v>
      </c>
      <c r="AX355" s="39">
        <f t="shared" si="459"/>
        <v>0</v>
      </c>
      <c r="AY355" s="224" t="s">
        <v>56</v>
      </c>
      <c r="AZ355" s="54"/>
      <c r="BA355" s="64"/>
      <c r="BB355" s="48"/>
      <c r="BC355" s="25">
        <f t="shared" si="460"/>
        <v>0</v>
      </c>
      <c r="BD355" s="40">
        <f t="shared" si="461"/>
        <v>0</v>
      </c>
      <c r="BE355" s="27" t="s">
        <v>57</v>
      </c>
      <c r="BF355" s="54"/>
      <c r="BG355" s="48"/>
      <c r="BH355" s="28">
        <f t="shared" si="462"/>
        <v>0</v>
      </c>
      <c r="BI355" s="29">
        <f t="shared" si="463"/>
        <v>0</v>
      </c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</row>
    <row r="356" spans="1:201" ht="12.75" customHeight="1" x14ac:dyDescent="0.2">
      <c r="A356" s="161"/>
      <c r="B356" s="11"/>
      <c r="C356" s="115"/>
      <c r="D356" s="6"/>
      <c r="E356" s="278"/>
      <c r="F356" s="278"/>
      <c r="G356" s="116"/>
      <c r="H356" s="6"/>
      <c r="I356" s="6"/>
      <c r="J356" s="6"/>
      <c r="K356" s="261"/>
      <c r="L356" s="164"/>
      <c r="M356" s="164"/>
      <c r="N356" s="6"/>
      <c r="O356" s="6"/>
      <c r="P356" s="6"/>
      <c r="Q356" s="6"/>
      <c r="R356" s="6"/>
      <c r="S356" s="161"/>
      <c r="T356" s="6"/>
      <c r="U356" s="6"/>
      <c r="V356" s="6"/>
      <c r="W356" s="261"/>
      <c r="X356" s="6"/>
      <c r="Y356" s="261"/>
      <c r="Z356" s="214"/>
      <c r="AA356" s="6"/>
      <c r="AB356" s="214"/>
      <c r="AC356" s="238"/>
      <c r="AD356" s="238"/>
      <c r="AE356" s="161"/>
      <c r="AF356" s="6"/>
      <c r="AG356" s="6"/>
      <c r="AH356" s="6"/>
      <c r="AI356" s="261"/>
      <c r="AJ356" s="6"/>
      <c r="AK356" s="261"/>
      <c r="AL356" s="214"/>
      <c r="AM356" s="6"/>
      <c r="AN356" s="214"/>
      <c r="AO356" s="238"/>
      <c r="AP356" s="238"/>
      <c r="AQ356" s="17"/>
      <c r="AR356" s="235"/>
      <c r="AS356" s="221" t="s">
        <v>55</v>
      </c>
      <c r="AT356" s="54"/>
      <c r="AU356" s="254"/>
      <c r="AV356" s="259"/>
      <c r="AW356" s="38">
        <f t="shared" si="458"/>
        <v>0</v>
      </c>
      <c r="AX356" s="39">
        <f t="shared" si="459"/>
        <v>0</v>
      </c>
      <c r="AY356" s="224" t="s">
        <v>56</v>
      </c>
      <c r="AZ356" s="54"/>
      <c r="BA356" s="64"/>
      <c r="BB356" s="48"/>
      <c r="BC356" s="25">
        <f t="shared" si="460"/>
        <v>0</v>
      </c>
      <c r="BD356" s="40">
        <f t="shared" si="461"/>
        <v>0</v>
      </c>
      <c r="BE356" s="27" t="s">
        <v>57</v>
      </c>
      <c r="BF356" s="54"/>
      <c r="BG356" s="48"/>
      <c r="BH356" s="28">
        <f t="shared" si="462"/>
        <v>0</v>
      </c>
      <c r="BI356" s="29">
        <f t="shared" si="463"/>
        <v>0</v>
      </c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</row>
    <row r="357" spans="1:201" ht="12.75" customHeight="1" x14ac:dyDescent="0.2">
      <c r="A357" s="161"/>
      <c r="B357" s="11"/>
      <c r="C357" s="115"/>
      <c r="D357" s="6"/>
      <c r="E357" s="278"/>
      <c r="F357" s="278"/>
      <c r="G357" s="116"/>
      <c r="H357" s="6"/>
      <c r="I357" s="6"/>
      <c r="J357" s="6"/>
      <c r="K357" s="261"/>
      <c r="L357" s="164"/>
      <c r="M357" s="164"/>
      <c r="N357" s="6"/>
      <c r="O357" s="6"/>
      <c r="P357" s="6"/>
      <c r="Q357" s="6"/>
      <c r="R357" s="6"/>
      <c r="S357" s="161"/>
      <c r="T357" s="6"/>
      <c r="U357" s="6"/>
      <c r="V357" s="6"/>
      <c r="W357" s="261"/>
      <c r="X357" s="6"/>
      <c r="Y357" s="261"/>
      <c r="Z357" s="214"/>
      <c r="AA357" s="6"/>
      <c r="AB357" s="214"/>
      <c r="AC357" s="238"/>
      <c r="AD357" s="238"/>
      <c r="AE357" s="161"/>
      <c r="AF357" s="6"/>
      <c r="AG357" s="6"/>
      <c r="AH357" s="6"/>
      <c r="AI357" s="261"/>
      <c r="AJ357" s="6"/>
      <c r="AK357" s="261"/>
      <c r="AL357" s="214"/>
      <c r="AM357" s="6"/>
      <c r="AN357" s="214"/>
      <c r="AO357" s="238"/>
      <c r="AP357" s="238"/>
      <c r="AQ357" s="17"/>
      <c r="AR357" s="235"/>
      <c r="AS357" s="221" t="s">
        <v>55</v>
      </c>
      <c r="AT357" s="54"/>
      <c r="AU357" s="254"/>
      <c r="AV357" s="259"/>
      <c r="AW357" s="38">
        <f t="shared" si="458"/>
        <v>0</v>
      </c>
      <c r="AX357" s="39">
        <f t="shared" si="459"/>
        <v>0</v>
      </c>
      <c r="AY357" s="224" t="s">
        <v>56</v>
      </c>
      <c r="AZ357" s="54"/>
      <c r="BA357" s="64"/>
      <c r="BB357" s="48"/>
      <c r="BC357" s="25">
        <f t="shared" si="460"/>
        <v>0</v>
      </c>
      <c r="BD357" s="40">
        <f t="shared" si="461"/>
        <v>0</v>
      </c>
      <c r="BE357" s="27" t="s">
        <v>57</v>
      </c>
      <c r="BF357" s="54"/>
      <c r="BG357" s="48"/>
      <c r="BH357" s="28">
        <f t="shared" si="462"/>
        <v>0</v>
      </c>
      <c r="BI357" s="29">
        <f t="shared" si="463"/>
        <v>0</v>
      </c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</row>
    <row r="358" spans="1:201" ht="12.75" customHeight="1" x14ac:dyDescent="0.2">
      <c r="A358" s="161"/>
      <c r="B358" s="11"/>
      <c r="C358" s="115"/>
      <c r="D358" s="6"/>
      <c r="E358" s="278"/>
      <c r="F358" s="278"/>
      <c r="G358" s="116"/>
      <c r="H358" s="6"/>
      <c r="I358" s="6"/>
      <c r="J358" s="6"/>
      <c r="K358" s="261"/>
      <c r="L358" s="164"/>
      <c r="M358" s="164"/>
      <c r="N358" s="6"/>
      <c r="O358" s="6"/>
      <c r="P358" s="6"/>
      <c r="Q358" s="6"/>
      <c r="R358" s="6"/>
      <c r="S358" s="161"/>
      <c r="T358" s="6"/>
      <c r="U358" s="6"/>
      <c r="V358" s="6"/>
      <c r="W358" s="261"/>
      <c r="X358" s="6"/>
      <c r="Y358" s="261"/>
      <c r="Z358" s="214"/>
      <c r="AA358" s="6"/>
      <c r="AB358" s="214"/>
      <c r="AC358" s="238"/>
      <c r="AD358" s="238"/>
      <c r="AE358" s="161"/>
      <c r="AF358" s="6"/>
      <c r="AG358" s="6"/>
      <c r="AH358" s="6"/>
      <c r="AI358" s="261"/>
      <c r="AJ358" s="6"/>
      <c r="AK358" s="261"/>
      <c r="AL358" s="214"/>
      <c r="AM358" s="6"/>
      <c r="AN358" s="214"/>
      <c r="AO358" s="238"/>
      <c r="AP358" s="238"/>
      <c r="AQ358" s="17"/>
      <c r="AR358" s="235"/>
      <c r="AS358" s="221" t="s">
        <v>55</v>
      </c>
      <c r="AT358" s="54"/>
      <c r="AU358" s="254"/>
      <c r="AV358" s="259"/>
      <c r="AW358" s="38">
        <f t="shared" si="458"/>
        <v>0</v>
      </c>
      <c r="AX358" s="39">
        <f t="shared" si="459"/>
        <v>0</v>
      </c>
      <c r="AY358" s="224" t="s">
        <v>56</v>
      </c>
      <c r="AZ358" s="54"/>
      <c r="BA358" s="64"/>
      <c r="BB358" s="48"/>
      <c r="BC358" s="25">
        <f t="shared" si="460"/>
        <v>0</v>
      </c>
      <c r="BD358" s="40">
        <f t="shared" si="461"/>
        <v>0</v>
      </c>
      <c r="BE358" s="27" t="s">
        <v>57</v>
      </c>
      <c r="BF358" s="54"/>
      <c r="BG358" s="48"/>
      <c r="BH358" s="28">
        <f t="shared" si="462"/>
        <v>0</v>
      </c>
      <c r="BI358" s="29">
        <f t="shared" si="463"/>
        <v>0</v>
      </c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</row>
    <row r="359" spans="1:201" ht="12.75" customHeight="1" x14ac:dyDescent="0.2">
      <c r="A359" s="161"/>
      <c r="B359" s="11"/>
      <c r="C359" s="115"/>
      <c r="D359" s="6"/>
      <c r="E359" s="278"/>
      <c r="F359" s="278"/>
      <c r="G359" s="116"/>
      <c r="H359" s="6"/>
      <c r="I359" s="6"/>
      <c r="J359" s="6"/>
      <c r="K359" s="261"/>
      <c r="L359" s="164"/>
      <c r="M359" s="164"/>
      <c r="N359" s="6"/>
      <c r="O359" s="6"/>
      <c r="P359" s="6"/>
      <c r="Q359" s="6"/>
      <c r="R359" s="6"/>
      <c r="S359" s="161"/>
      <c r="T359" s="6"/>
      <c r="U359" s="6"/>
      <c r="V359" s="6"/>
      <c r="W359" s="261"/>
      <c r="X359" s="6"/>
      <c r="Y359" s="261"/>
      <c r="Z359" s="214"/>
      <c r="AA359" s="6"/>
      <c r="AB359" s="214"/>
      <c r="AC359" s="238"/>
      <c r="AD359" s="238"/>
      <c r="AE359" s="161"/>
      <c r="AF359" s="6"/>
      <c r="AG359" s="6"/>
      <c r="AH359" s="6"/>
      <c r="AI359" s="261"/>
      <c r="AJ359" s="6"/>
      <c r="AK359" s="261"/>
      <c r="AL359" s="214"/>
      <c r="AM359" s="6"/>
      <c r="AN359" s="214"/>
      <c r="AO359" s="238"/>
      <c r="AP359" s="238"/>
      <c r="AQ359" s="17"/>
      <c r="AR359" s="235"/>
      <c r="AS359" s="221" t="s">
        <v>55</v>
      </c>
      <c r="AT359" s="54"/>
      <c r="AU359" s="254"/>
      <c r="AV359" s="259"/>
      <c r="AW359" s="38">
        <f t="shared" si="458"/>
        <v>0</v>
      </c>
      <c r="AX359" s="39">
        <f t="shared" si="459"/>
        <v>0</v>
      </c>
      <c r="AY359" s="224" t="s">
        <v>56</v>
      </c>
      <c r="AZ359" s="54"/>
      <c r="BA359" s="64"/>
      <c r="BB359" s="48"/>
      <c r="BC359" s="25">
        <f t="shared" si="460"/>
        <v>0</v>
      </c>
      <c r="BD359" s="40">
        <f t="shared" si="461"/>
        <v>0</v>
      </c>
      <c r="BE359" s="27" t="s">
        <v>57</v>
      </c>
      <c r="BF359" s="54"/>
      <c r="BG359" s="48"/>
      <c r="BH359" s="28">
        <f t="shared" si="462"/>
        <v>0</v>
      </c>
      <c r="BI359" s="29">
        <f t="shared" si="463"/>
        <v>0</v>
      </c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</row>
    <row r="360" spans="1:201" ht="12.75" customHeight="1" x14ac:dyDescent="0.2">
      <c r="A360" s="167"/>
      <c r="B360" s="135"/>
      <c r="C360" s="136"/>
      <c r="D360" s="14"/>
      <c r="E360" s="280"/>
      <c r="F360" s="280"/>
      <c r="G360" s="137"/>
      <c r="H360" s="14"/>
      <c r="I360" s="14"/>
      <c r="J360" s="14"/>
      <c r="K360" s="14"/>
      <c r="L360" s="167"/>
      <c r="M360" s="167"/>
      <c r="N360" s="6"/>
      <c r="O360" s="14"/>
      <c r="P360" s="14"/>
      <c r="Q360" s="6"/>
      <c r="R360" s="6"/>
      <c r="S360" s="167"/>
      <c r="T360" s="14"/>
      <c r="U360" s="14"/>
      <c r="V360" s="14"/>
      <c r="W360" s="14"/>
      <c r="X360" s="14"/>
      <c r="Y360" s="14"/>
      <c r="Z360" s="215"/>
      <c r="AA360" s="14"/>
      <c r="AB360" s="215"/>
      <c r="AC360" s="215"/>
      <c r="AD360" s="215"/>
      <c r="AE360" s="167"/>
      <c r="AF360" s="14"/>
      <c r="AG360" s="14"/>
      <c r="AH360" s="14"/>
      <c r="AI360" s="14"/>
      <c r="AJ360" s="14"/>
      <c r="AK360" s="14"/>
      <c r="AL360" s="215"/>
      <c r="AM360" s="14"/>
      <c r="AN360" s="215"/>
      <c r="AO360" s="215"/>
      <c r="AP360" s="215"/>
      <c r="AQ360" s="14"/>
      <c r="AR360" s="236"/>
      <c r="AS360" s="221" t="s">
        <v>55</v>
      </c>
      <c r="AT360" s="54"/>
      <c r="AU360" s="254"/>
      <c r="AV360" s="259"/>
      <c r="AW360" s="38">
        <f t="shared" si="458"/>
        <v>0</v>
      </c>
      <c r="AX360" s="39">
        <f t="shared" si="459"/>
        <v>0</v>
      </c>
      <c r="AY360" s="224" t="s">
        <v>56</v>
      </c>
      <c r="AZ360" s="54"/>
      <c r="BA360" s="64"/>
      <c r="BB360" s="48"/>
      <c r="BC360" s="25">
        <f t="shared" si="460"/>
        <v>0</v>
      </c>
      <c r="BD360" s="40">
        <f t="shared" si="461"/>
        <v>0</v>
      </c>
      <c r="BE360" s="27" t="s">
        <v>57</v>
      </c>
      <c r="BF360" s="54"/>
      <c r="BG360" s="48"/>
      <c r="BH360" s="28">
        <f t="shared" si="462"/>
        <v>0</v>
      </c>
      <c r="BI360" s="29">
        <f t="shared" si="463"/>
        <v>0</v>
      </c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</row>
    <row r="361" spans="1:201" ht="12.75" customHeight="1" x14ac:dyDescent="0.2">
      <c r="A361" s="167"/>
      <c r="B361" s="135"/>
      <c r="C361" s="136"/>
      <c r="D361" s="14"/>
      <c r="E361" s="280"/>
      <c r="F361" s="280"/>
      <c r="G361" s="137"/>
      <c r="H361" s="14"/>
      <c r="I361" s="14"/>
      <c r="J361" s="14"/>
      <c r="K361" s="14"/>
      <c r="L361" s="167"/>
      <c r="M361" s="167"/>
      <c r="N361" s="6"/>
      <c r="O361" s="14"/>
      <c r="P361" s="14"/>
      <c r="Q361" s="6"/>
      <c r="R361" s="6"/>
      <c r="S361" s="167"/>
      <c r="T361" s="14"/>
      <c r="U361" s="14"/>
      <c r="V361" s="14"/>
      <c r="W361" s="14"/>
      <c r="X361" s="14"/>
      <c r="Y361" s="14"/>
      <c r="Z361" s="215"/>
      <c r="AA361" s="14"/>
      <c r="AB361" s="215"/>
      <c r="AC361" s="215"/>
      <c r="AD361" s="215"/>
      <c r="AE361" s="167"/>
      <c r="AF361" s="14"/>
      <c r="AG361" s="14"/>
      <c r="AH361" s="14"/>
      <c r="AI361" s="14"/>
      <c r="AJ361" s="14"/>
      <c r="AK361" s="14"/>
      <c r="AL361" s="215"/>
      <c r="AM361" s="14"/>
      <c r="AN361" s="215"/>
      <c r="AO361" s="215"/>
      <c r="AP361" s="215"/>
      <c r="AQ361" s="14"/>
      <c r="AR361" s="236"/>
      <c r="AS361" s="221" t="s">
        <v>55</v>
      </c>
      <c r="AT361" s="54"/>
      <c r="AU361" s="254"/>
      <c r="AV361" s="259"/>
      <c r="AW361" s="38">
        <f t="shared" si="458"/>
        <v>0</v>
      </c>
      <c r="AX361" s="39">
        <f t="shared" si="459"/>
        <v>0</v>
      </c>
      <c r="AY361" s="224" t="s">
        <v>56</v>
      </c>
      <c r="AZ361" s="54"/>
      <c r="BA361" s="64"/>
      <c r="BB361" s="48"/>
      <c r="BC361" s="25">
        <f t="shared" si="460"/>
        <v>0</v>
      </c>
      <c r="BD361" s="40">
        <f t="shared" si="461"/>
        <v>0</v>
      </c>
      <c r="BE361" s="27" t="s">
        <v>57</v>
      </c>
      <c r="BF361" s="54"/>
      <c r="BG361" s="48"/>
      <c r="BH361" s="28">
        <f t="shared" si="462"/>
        <v>0</v>
      </c>
      <c r="BI361" s="29">
        <f t="shared" si="463"/>
        <v>0</v>
      </c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</row>
    <row r="362" spans="1:201" ht="12.75" customHeight="1" x14ac:dyDescent="0.2">
      <c r="A362" s="167"/>
      <c r="B362" s="135"/>
      <c r="C362" s="136"/>
      <c r="D362" s="14"/>
      <c r="E362" s="280"/>
      <c r="F362" s="280"/>
      <c r="G362" s="137"/>
      <c r="H362" s="14"/>
      <c r="I362" s="14"/>
      <c r="J362" s="14"/>
      <c r="K362" s="14"/>
      <c r="L362" s="167"/>
      <c r="M362" s="167"/>
      <c r="N362" s="6"/>
      <c r="O362" s="14"/>
      <c r="P362" s="14"/>
      <c r="Q362" s="6"/>
      <c r="R362" s="6"/>
      <c r="S362" s="167"/>
      <c r="T362" s="14"/>
      <c r="U362" s="14"/>
      <c r="V362" s="14"/>
      <c r="W362" s="14"/>
      <c r="X362" s="14"/>
      <c r="Y362" s="14"/>
      <c r="Z362" s="215"/>
      <c r="AA362" s="14"/>
      <c r="AB362" s="215"/>
      <c r="AC362" s="215"/>
      <c r="AD362" s="215"/>
      <c r="AE362" s="167"/>
      <c r="AF362" s="14"/>
      <c r="AG362" s="14"/>
      <c r="AH362" s="14"/>
      <c r="AI362" s="14"/>
      <c r="AJ362" s="14"/>
      <c r="AK362" s="14"/>
      <c r="AL362" s="215"/>
      <c r="AM362" s="14"/>
      <c r="AN362" s="215"/>
      <c r="AO362" s="215"/>
      <c r="AP362" s="215"/>
      <c r="AQ362" s="14"/>
      <c r="AR362" s="236"/>
      <c r="AS362" s="221" t="s">
        <v>55</v>
      </c>
      <c r="AT362" s="54"/>
      <c r="AU362" s="254"/>
      <c r="AV362" s="259"/>
      <c r="AW362" s="38">
        <f t="shared" si="458"/>
        <v>0</v>
      </c>
      <c r="AX362" s="39">
        <f t="shared" si="459"/>
        <v>0</v>
      </c>
      <c r="AY362" s="224" t="s">
        <v>56</v>
      </c>
      <c r="AZ362" s="54"/>
      <c r="BA362" s="64"/>
      <c r="BB362" s="48"/>
      <c r="BC362" s="25">
        <f t="shared" si="460"/>
        <v>0</v>
      </c>
      <c r="BD362" s="40">
        <f t="shared" si="461"/>
        <v>0</v>
      </c>
      <c r="BE362" s="27" t="s">
        <v>57</v>
      </c>
      <c r="BF362" s="54"/>
      <c r="BG362" s="48"/>
      <c r="BH362" s="28">
        <f t="shared" si="462"/>
        <v>0</v>
      </c>
      <c r="BI362" s="29">
        <f t="shared" si="463"/>
        <v>0</v>
      </c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</row>
    <row r="363" spans="1:201" ht="12.75" customHeight="1" x14ac:dyDescent="0.2">
      <c r="A363" s="167"/>
      <c r="B363" s="135"/>
      <c r="C363" s="136"/>
      <c r="D363" s="14"/>
      <c r="E363" s="280"/>
      <c r="F363" s="280"/>
      <c r="G363" s="137"/>
      <c r="H363" s="14"/>
      <c r="I363" s="14"/>
      <c r="J363" s="14"/>
      <c r="K363" s="14"/>
      <c r="L363" s="167"/>
      <c r="M363" s="167"/>
      <c r="N363" s="6"/>
      <c r="O363" s="14"/>
      <c r="P363" s="14"/>
      <c r="Q363" s="6"/>
      <c r="R363" s="6"/>
      <c r="S363" s="167"/>
      <c r="T363" s="14"/>
      <c r="U363" s="14"/>
      <c r="V363" s="14"/>
      <c r="W363" s="14"/>
      <c r="X363" s="14"/>
      <c r="Y363" s="14"/>
      <c r="Z363" s="215"/>
      <c r="AA363" s="14"/>
      <c r="AB363" s="215"/>
      <c r="AC363" s="215"/>
      <c r="AD363" s="215"/>
      <c r="AE363" s="167"/>
      <c r="AF363" s="14"/>
      <c r="AG363" s="14"/>
      <c r="AH363" s="69"/>
      <c r="AI363" s="69"/>
      <c r="AJ363" s="69"/>
      <c r="AK363" s="69"/>
      <c r="AL363" s="215"/>
      <c r="AM363" s="69"/>
      <c r="AN363" s="215"/>
      <c r="AO363" s="215"/>
      <c r="AP363" s="215"/>
      <c r="AQ363" s="69"/>
      <c r="AR363" s="236"/>
      <c r="AS363" s="221" t="s">
        <v>55</v>
      </c>
      <c r="AT363" s="54"/>
      <c r="AU363" s="254"/>
      <c r="AV363" s="259"/>
      <c r="AW363" s="38">
        <f t="shared" si="458"/>
        <v>0</v>
      </c>
      <c r="AX363" s="39">
        <f t="shared" si="459"/>
        <v>0</v>
      </c>
      <c r="AY363" s="224" t="s">
        <v>56</v>
      </c>
      <c r="AZ363" s="54"/>
      <c r="BA363" s="64"/>
      <c r="BB363" s="48"/>
      <c r="BC363" s="25">
        <f t="shared" si="460"/>
        <v>0</v>
      </c>
      <c r="BD363" s="40">
        <f t="shared" si="461"/>
        <v>0</v>
      </c>
      <c r="BE363" s="27" t="s">
        <v>57</v>
      </c>
      <c r="BF363" s="54"/>
      <c r="BG363" s="48"/>
      <c r="BH363" s="28">
        <f t="shared" si="462"/>
        <v>0</v>
      </c>
      <c r="BI363" s="29">
        <f t="shared" si="463"/>
        <v>0</v>
      </c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</row>
    <row r="364" spans="1:201" ht="12.75" customHeight="1" x14ac:dyDescent="0.2">
      <c r="A364" s="167"/>
      <c r="B364" s="135"/>
      <c r="C364" s="136"/>
      <c r="D364" s="14"/>
      <c r="E364" s="280"/>
      <c r="F364" s="280"/>
      <c r="G364" s="137"/>
      <c r="H364" s="14"/>
      <c r="I364" s="14"/>
      <c r="J364" s="14"/>
      <c r="K364" s="14"/>
      <c r="L364" s="167"/>
      <c r="M364" s="167"/>
      <c r="N364" s="6"/>
      <c r="O364" s="14"/>
      <c r="P364" s="14"/>
      <c r="Q364" s="6"/>
      <c r="R364" s="6"/>
      <c r="S364" s="167"/>
      <c r="T364" s="14"/>
      <c r="U364" s="14"/>
      <c r="V364" s="14"/>
      <c r="W364" s="14"/>
      <c r="X364" s="14"/>
      <c r="Y364" s="14"/>
      <c r="Z364" s="215"/>
      <c r="AA364" s="14"/>
      <c r="AB364" s="215"/>
      <c r="AC364" s="215"/>
      <c r="AD364" s="215"/>
      <c r="AE364" s="167"/>
      <c r="AF364" s="14"/>
      <c r="AG364" s="14"/>
      <c r="AH364" s="69"/>
      <c r="AI364" s="69"/>
      <c r="AJ364" s="69"/>
      <c r="AK364" s="69"/>
      <c r="AL364" s="215"/>
      <c r="AM364" s="69"/>
      <c r="AN364" s="215"/>
      <c r="AO364" s="215"/>
      <c r="AP364" s="215"/>
      <c r="AQ364" s="69"/>
      <c r="AR364" s="236"/>
      <c r="AS364" s="221" t="s">
        <v>55</v>
      </c>
      <c r="AT364" s="54"/>
      <c r="AU364" s="254"/>
      <c r="AV364" s="259"/>
      <c r="AW364" s="38">
        <f t="shared" si="458"/>
        <v>0</v>
      </c>
      <c r="AX364" s="39">
        <f t="shared" si="459"/>
        <v>0</v>
      </c>
      <c r="AY364" s="224" t="s">
        <v>56</v>
      </c>
      <c r="AZ364" s="54"/>
      <c r="BA364" s="64"/>
      <c r="BB364" s="48"/>
      <c r="BC364" s="25">
        <f t="shared" si="460"/>
        <v>0</v>
      </c>
      <c r="BD364" s="40">
        <f t="shared" si="461"/>
        <v>0</v>
      </c>
      <c r="BE364" s="27" t="s">
        <v>57</v>
      </c>
      <c r="BF364" s="54"/>
      <c r="BG364" s="48"/>
      <c r="BH364" s="28">
        <f t="shared" si="462"/>
        <v>0</v>
      </c>
      <c r="BI364" s="29">
        <f t="shared" si="463"/>
        <v>0</v>
      </c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</row>
    <row r="365" spans="1:201" ht="12.75" customHeight="1" x14ac:dyDescent="0.2">
      <c r="A365" s="167"/>
      <c r="B365" s="135"/>
      <c r="C365" s="136"/>
      <c r="D365" s="14"/>
      <c r="E365" s="280"/>
      <c r="F365" s="280"/>
      <c r="G365" s="137"/>
      <c r="H365" s="14"/>
      <c r="I365" s="14"/>
      <c r="J365" s="14"/>
      <c r="K365" s="14"/>
      <c r="L365" s="167"/>
      <c r="M365" s="167"/>
      <c r="N365" s="6"/>
      <c r="O365" s="14"/>
      <c r="P365" s="14"/>
      <c r="Q365" s="6"/>
      <c r="R365" s="6"/>
      <c r="S365" s="167"/>
      <c r="T365" s="14"/>
      <c r="U365" s="14"/>
      <c r="V365" s="14"/>
      <c r="W365" s="14"/>
      <c r="X365" s="14"/>
      <c r="Y365" s="14"/>
      <c r="Z365" s="215"/>
      <c r="AA365" s="14"/>
      <c r="AB365" s="215"/>
      <c r="AC365" s="215"/>
      <c r="AD365" s="215"/>
      <c r="AE365" s="167"/>
      <c r="AF365" s="14"/>
      <c r="AG365" s="14"/>
      <c r="AH365" s="69"/>
      <c r="AI365" s="69"/>
      <c r="AJ365" s="69"/>
      <c r="AK365" s="69"/>
      <c r="AL365" s="215"/>
      <c r="AM365" s="69"/>
      <c r="AN365" s="215"/>
      <c r="AO365" s="215"/>
      <c r="AP365" s="215"/>
      <c r="AQ365" s="69"/>
      <c r="AR365" s="236"/>
      <c r="AS365" s="221" t="s">
        <v>55</v>
      </c>
      <c r="AT365" s="54"/>
      <c r="AU365" s="254"/>
      <c r="AV365" s="259"/>
      <c r="AW365" s="38">
        <f t="shared" si="458"/>
        <v>0</v>
      </c>
      <c r="AX365" s="39">
        <f t="shared" si="459"/>
        <v>0</v>
      </c>
      <c r="AY365" s="224" t="s">
        <v>56</v>
      </c>
      <c r="AZ365" s="54"/>
      <c r="BA365" s="64"/>
      <c r="BB365" s="48"/>
      <c r="BC365" s="25">
        <f t="shared" si="460"/>
        <v>0</v>
      </c>
      <c r="BD365" s="40">
        <f t="shared" si="461"/>
        <v>0</v>
      </c>
      <c r="BE365" s="27" t="s">
        <v>57</v>
      </c>
      <c r="BF365" s="54"/>
      <c r="BG365" s="48"/>
      <c r="BH365" s="28">
        <f t="shared" si="462"/>
        <v>0</v>
      </c>
      <c r="BI365" s="29">
        <f t="shared" si="463"/>
        <v>0</v>
      </c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</row>
    <row r="366" spans="1:201" ht="12.75" customHeight="1" x14ac:dyDescent="0.2">
      <c r="A366" s="167"/>
      <c r="B366" s="135"/>
      <c r="C366" s="136"/>
      <c r="D366" s="14"/>
      <c r="E366" s="280"/>
      <c r="F366" s="280"/>
      <c r="G366" s="137"/>
      <c r="H366" s="14"/>
      <c r="I366" s="14"/>
      <c r="J366" s="14"/>
      <c r="K366" s="14"/>
      <c r="L366" s="167"/>
      <c r="M366" s="167"/>
      <c r="N366" s="6"/>
      <c r="O366" s="14"/>
      <c r="P366" s="14"/>
      <c r="Q366" s="6"/>
      <c r="R366" s="6"/>
      <c r="S366" s="167"/>
      <c r="T366" s="14"/>
      <c r="U366" s="14"/>
      <c r="V366" s="14"/>
      <c r="W366" s="14"/>
      <c r="X366" s="14"/>
      <c r="Y366" s="14"/>
      <c r="Z366" s="215"/>
      <c r="AA366" s="14"/>
      <c r="AB366" s="215"/>
      <c r="AC366" s="215"/>
      <c r="AD366" s="215"/>
      <c r="AE366" s="167"/>
      <c r="AF366" s="14"/>
      <c r="AG366" s="14"/>
      <c r="AH366" s="69"/>
      <c r="AI366" s="69"/>
      <c r="AJ366" s="69"/>
      <c r="AK366" s="69"/>
      <c r="AL366" s="215"/>
      <c r="AM366" s="69"/>
      <c r="AN366" s="215"/>
      <c r="AO366" s="215"/>
      <c r="AP366" s="215"/>
      <c r="AQ366" s="69"/>
      <c r="AR366" s="236"/>
      <c r="AS366" s="221" t="s">
        <v>55</v>
      </c>
      <c r="AT366" s="54"/>
      <c r="AU366" s="254"/>
      <c r="AV366" s="259"/>
      <c r="AW366" s="38">
        <f t="shared" si="458"/>
        <v>0</v>
      </c>
      <c r="AX366" s="39">
        <f t="shared" si="459"/>
        <v>0</v>
      </c>
      <c r="AY366" s="224" t="s">
        <v>56</v>
      </c>
      <c r="AZ366" s="54"/>
      <c r="BA366" s="64"/>
      <c r="BB366" s="48"/>
      <c r="BC366" s="25">
        <f t="shared" si="460"/>
        <v>0</v>
      </c>
      <c r="BD366" s="40">
        <f t="shared" si="461"/>
        <v>0</v>
      </c>
      <c r="BE366" s="27" t="s">
        <v>57</v>
      </c>
      <c r="BF366" s="54"/>
      <c r="BG366" s="48"/>
      <c r="BH366" s="28">
        <f t="shared" si="462"/>
        <v>0</v>
      </c>
      <c r="BI366" s="29">
        <f t="shared" si="463"/>
        <v>0</v>
      </c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</row>
    <row r="367" spans="1:201" ht="12.75" customHeight="1" x14ac:dyDescent="0.2">
      <c r="A367" s="167"/>
      <c r="B367" s="135"/>
      <c r="C367" s="136"/>
      <c r="D367" s="14"/>
      <c r="E367" s="280"/>
      <c r="F367" s="280"/>
      <c r="G367" s="137"/>
      <c r="H367" s="14"/>
      <c r="I367" s="14"/>
      <c r="J367" s="14"/>
      <c r="K367" s="14"/>
      <c r="L367" s="167"/>
      <c r="M367" s="167"/>
      <c r="N367" s="6"/>
      <c r="O367" s="14"/>
      <c r="P367" s="14"/>
      <c r="Q367" s="6"/>
      <c r="R367" s="6"/>
      <c r="S367" s="167"/>
      <c r="T367" s="14"/>
      <c r="U367" s="14"/>
      <c r="V367" s="14"/>
      <c r="W367" s="14"/>
      <c r="X367" s="14"/>
      <c r="Y367" s="14"/>
      <c r="Z367" s="215"/>
      <c r="AA367" s="14"/>
      <c r="AB367" s="215"/>
      <c r="AC367" s="215"/>
      <c r="AD367" s="215"/>
      <c r="AE367" s="167"/>
      <c r="AF367" s="14"/>
      <c r="AG367" s="14"/>
      <c r="AH367" s="69"/>
      <c r="AI367" s="69"/>
      <c r="AJ367" s="69"/>
      <c r="AK367" s="69"/>
      <c r="AL367" s="215"/>
      <c r="AM367" s="69"/>
      <c r="AN367" s="215"/>
      <c r="AO367" s="215"/>
      <c r="AP367" s="215"/>
      <c r="AQ367" s="69"/>
      <c r="AR367" s="236"/>
      <c r="AS367" s="221" t="s">
        <v>55</v>
      </c>
      <c r="AT367" s="54"/>
      <c r="AU367" s="254"/>
      <c r="AV367" s="259"/>
      <c r="AW367" s="38">
        <f t="shared" si="458"/>
        <v>0</v>
      </c>
      <c r="AX367" s="39">
        <f t="shared" si="459"/>
        <v>0</v>
      </c>
      <c r="AY367" s="224" t="s">
        <v>56</v>
      </c>
      <c r="AZ367" s="54"/>
      <c r="BA367" s="64"/>
      <c r="BB367" s="48"/>
      <c r="BC367" s="25">
        <f t="shared" si="460"/>
        <v>0</v>
      </c>
      <c r="BD367" s="40">
        <f t="shared" si="461"/>
        <v>0</v>
      </c>
      <c r="BE367" s="27" t="s">
        <v>57</v>
      </c>
      <c r="BF367" s="54"/>
      <c r="BG367" s="48"/>
      <c r="BH367" s="28">
        <f t="shared" si="462"/>
        <v>0</v>
      </c>
      <c r="BI367" s="29">
        <f t="shared" si="463"/>
        <v>0</v>
      </c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</row>
    <row r="368" spans="1:201" ht="12.75" customHeight="1" x14ac:dyDescent="0.2">
      <c r="A368" s="167"/>
      <c r="B368" s="135"/>
      <c r="C368" s="136"/>
      <c r="D368" s="14"/>
      <c r="E368" s="280"/>
      <c r="F368" s="280"/>
      <c r="G368" s="137"/>
      <c r="H368" s="14"/>
      <c r="I368" s="14"/>
      <c r="J368" s="14"/>
      <c r="K368" s="14"/>
      <c r="L368" s="167"/>
      <c r="M368" s="167"/>
      <c r="N368" s="6"/>
      <c r="O368" s="14"/>
      <c r="P368" s="14"/>
      <c r="Q368" s="6"/>
      <c r="R368" s="6"/>
      <c r="S368" s="167"/>
      <c r="T368" s="14"/>
      <c r="U368" s="14"/>
      <c r="V368" s="14"/>
      <c r="W368" s="14"/>
      <c r="X368" s="14"/>
      <c r="Y368" s="14"/>
      <c r="Z368" s="215"/>
      <c r="AA368" s="14"/>
      <c r="AB368" s="215"/>
      <c r="AC368" s="215"/>
      <c r="AD368" s="215"/>
      <c r="AE368" s="167"/>
      <c r="AF368" s="14"/>
      <c r="AG368" s="14"/>
      <c r="AH368" s="69"/>
      <c r="AI368" s="69"/>
      <c r="AJ368" s="69"/>
      <c r="AK368" s="69"/>
      <c r="AL368" s="215"/>
      <c r="AM368" s="69"/>
      <c r="AN368" s="215"/>
      <c r="AO368" s="215"/>
      <c r="AP368" s="215"/>
      <c r="AQ368" s="69"/>
      <c r="AR368" s="236"/>
      <c r="AS368" s="221" t="s">
        <v>55</v>
      </c>
      <c r="AT368" s="54"/>
      <c r="AU368" s="254"/>
      <c r="AV368" s="259"/>
      <c r="AW368" s="38">
        <f t="shared" si="458"/>
        <v>0</v>
      </c>
      <c r="AX368" s="39">
        <f t="shared" si="459"/>
        <v>0</v>
      </c>
      <c r="AY368" s="224" t="s">
        <v>56</v>
      </c>
      <c r="AZ368" s="54"/>
      <c r="BA368" s="64"/>
      <c r="BB368" s="48"/>
      <c r="BC368" s="25">
        <f t="shared" si="460"/>
        <v>0</v>
      </c>
      <c r="BD368" s="40">
        <f t="shared" si="461"/>
        <v>0</v>
      </c>
      <c r="BE368" s="27" t="s">
        <v>57</v>
      </c>
      <c r="BF368" s="54"/>
      <c r="BG368" s="48"/>
      <c r="BH368" s="28">
        <f t="shared" si="462"/>
        <v>0</v>
      </c>
      <c r="BI368" s="29">
        <f t="shared" si="463"/>
        <v>0</v>
      </c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</row>
    <row r="369" spans="1:201" ht="12.75" customHeight="1" x14ac:dyDescent="0.2">
      <c r="A369" s="167"/>
      <c r="B369" s="135"/>
      <c r="C369" s="136"/>
      <c r="D369" s="14"/>
      <c r="E369" s="280"/>
      <c r="F369" s="280"/>
      <c r="G369" s="137"/>
      <c r="H369" s="14"/>
      <c r="I369" s="14"/>
      <c r="J369" s="14"/>
      <c r="K369" s="14"/>
      <c r="L369" s="167"/>
      <c r="M369" s="167"/>
      <c r="N369" s="6"/>
      <c r="O369" s="14"/>
      <c r="P369" s="14"/>
      <c r="Q369" s="6"/>
      <c r="R369" s="6"/>
      <c r="S369" s="167"/>
      <c r="T369" s="14"/>
      <c r="U369" s="14"/>
      <c r="V369" s="14"/>
      <c r="W369" s="14"/>
      <c r="X369" s="14"/>
      <c r="Y369" s="14"/>
      <c r="Z369" s="215"/>
      <c r="AA369" s="14"/>
      <c r="AB369" s="215"/>
      <c r="AC369" s="215"/>
      <c r="AD369" s="215"/>
      <c r="AE369" s="167"/>
      <c r="AF369" s="14"/>
      <c r="AG369" s="14"/>
      <c r="AH369" s="69"/>
      <c r="AI369" s="69"/>
      <c r="AJ369" s="69"/>
      <c r="AK369" s="69"/>
      <c r="AL369" s="215"/>
      <c r="AM369" s="69"/>
      <c r="AN369" s="215"/>
      <c r="AO369" s="215"/>
      <c r="AP369" s="215"/>
      <c r="AQ369" s="69"/>
      <c r="AR369" s="236"/>
      <c r="AS369" s="221" t="s">
        <v>55</v>
      </c>
      <c r="AT369" s="54"/>
      <c r="AU369" s="254"/>
      <c r="AV369" s="259"/>
      <c r="AW369" s="38">
        <f t="shared" si="458"/>
        <v>0</v>
      </c>
      <c r="AX369" s="39">
        <f t="shared" si="459"/>
        <v>0</v>
      </c>
      <c r="AY369" s="224" t="s">
        <v>56</v>
      </c>
      <c r="AZ369" s="54"/>
      <c r="BA369" s="64"/>
      <c r="BB369" s="48"/>
      <c r="BC369" s="25">
        <f t="shared" si="460"/>
        <v>0</v>
      </c>
      <c r="BD369" s="40">
        <f t="shared" si="461"/>
        <v>0</v>
      </c>
      <c r="BE369" s="27" t="s">
        <v>57</v>
      </c>
      <c r="BF369" s="54"/>
      <c r="BG369" s="48"/>
      <c r="BH369" s="28">
        <f t="shared" si="462"/>
        <v>0</v>
      </c>
      <c r="BI369" s="29">
        <f t="shared" si="463"/>
        <v>0</v>
      </c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</row>
    <row r="370" spans="1:201" ht="12.75" customHeight="1" x14ac:dyDescent="0.2">
      <c r="A370" s="167"/>
      <c r="B370" s="135"/>
      <c r="C370" s="136"/>
      <c r="D370" s="14"/>
      <c r="E370" s="280"/>
      <c r="F370" s="280"/>
      <c r="G370" s="137"/>
      <c r="H370" s="14"/>
      <c r="I370" s="14"/>
      <c r="J370" s="14"/>
      <c r="K370" s="14"/>
      <c r="L370" s="167"/>
      <c r="M370" s="167"/>
      <c r="N370" s="6"/>
      <c r="O370" s="14"/>
      <c r="P370" s="14"/>
      <c r="Q370" s="6"/>
      <c r="R370" s="6"/>
      <c r="S370" s="167"/>
      <c r="T370" s="14"/>
      <c r="U370" s="14"/>
      <c r="V370" s="14"/>
      <c r="W370" s="14"/>
      <c r="X370" s="14"/>
      <c r="Y370" s="14"/>
      <c r="Z370" s="215"/>
      <c r="AA370" s="14"/>
      <c r="AB370" s="215"/>
      <c r="AC370" s="215"/>
      <c r="AD370" s="215"/>
      <c r="AE370" s="167"/>
      <c r="AF370" s="14"/>
      <c r="AG370" s="14"/>
      <c r="AH370" s="69"/>
      <c r="AI370" s="69"/>
      <c r="AJ370" s="69"/>
      <c r="AK370" s="69"/>
      <c r="AL370" s="215"/>
      <c r="AM370" s="69"/>
      <c r="AN370" s="215"/>
      <c r="AO370" s="215"/>
      <c r="AP370" s="215"/>
      <c r="AQ370" s="69"/>
      <c r="AR370" s="236"/>
      <c r="AS370" s="221" t="s">
        <v>55</v>
      </c>
      <c r="AT370" s="54"/>
      <c r="AU370" s="254"/>
      <c r="AV370" s="259"/>
      <c r="AW370" s="38">
        <f t="shared" si="458"/>
        <v>0</v>
      </c>
      <c r="AX370" s="39">
        <f t="shared" si="459"/>
        <v>0</v>
      </c>
      <c r="AY370" s="224" t="s">
        <v>56</v>
      </c>
      <c r="AZ370" s="54"/>
      <c r="BA370" s="64"/>
      <c r="BB370" s="48"/>
      <c r="BC370" s="25">
        <f t="shared" si="460"/>
        <v>0</v>
      </c>
      <c r="BD370" s="40">
        <f t="shared" si="461"/>
        <v>0</v>
      </c>
      <c r="BE370" s="27" t="s">
        <v>57</v>
      </c>
      <c r="BF370" s="54"/>
      <c r="BG370" s="48"/>
      <c r="BH370" s="28">
        <f t="shared" si="462"/>
        <v>0</v>
      </c>
      <c r="BI370" s="29">
        <f t="shared" si="463"/>
        <v>0</v>
      </c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</row>
    <row r="371" spans="1:201" ht="12.75" customHeight="1" x14ac:dyDescent="0.2">
      <c r="A371" s="167"/>
      <c r="B371" s="135"/>
      <c r="C371" s="136"/>
      <c r="D371" s="14"/>
      <c r="E371" s="280"/>
      <c r="F371" s="280"/>
      <c r="G371" s="137"/>
      <c r="H371" s="14"/>
      <c r="I371" s="14"/>
      <c r="J371" s="14"/>
      <c r="K371" s="14"/>
      <c r="L371" s="167"/>
      <c r="M371" s="167"/>
      <c r="N371" s="6"/>
      <c r="O371" s="14"/>
      <c r="P371" s="14"/>
      <c r="Q371" s="6"/>
      <c r="R371" s="6"/>
      <c r="S371" s="167"/>
      <c r="T371" s="14"/>
      <c r="U371" s="14"/>
      <c r="V371" s="14"/>
      <c r="W371" s="14"/>
      <c r="X371" s="14"/>
      <c r="Y371" s="14"/>
      <c r="Z371" s="215"/>
      <c r="AA371" s="14"/>
      <c r="AB371" s="215"/>
      <c r="AC371" s="215"/>
      <c r="AD371" s="215"/>
      <c r="AE371" s="167"/>
      <c r="AF371" s="14"/>
      <c r="AG371" s="14"/>
      <c r="AH371" s="69"/>
      <c r="AI371" s="69"/>
      <c r="AJ371" s="69"/>
      <c r="AK371" s="69"/>
      <c r="AL371" s="215"/>
      <c r="AM371" s="69"/>
      <c r="AN371" s="215"/>
      <c r="AO371" s="215"/>
      <c r="AP371" s="215"/>
      <c r="AQ371" s="69"/>
      <c r="AR371" s="236"/>
      <c r="AS371" s="221" t="s">
        <v>55</v>
      </c>
      <c r="AT371" s="54"/>
      <c r="AU371" s="254"/>
      <c r="AV371" s="259"/>
      <c r="AW371" s="38">
        <f t="shared" si="458"/>
        <v>0</v>
      </c>
      <c r="AX371" s="39">
        <f t="shared" si="459"/>
        <v>0</v>
      </c>
      <c r="AY371" s="224" t="s">
        <v>56</v>
      </c>
      <c r="AZ371" s="54"/>
      <c r="BA371" s="64"/>
      <c r="BB371" s="48"/>
      <c r="BC371" s="25">
        <f t="shared" si="460"/>
        <v>0</v>
      </c>
      <c r="BD371" s="40">
        <f t="shared" si="461"/>
        <v>0</v>
      </c>
      <c r="BE371" s="27" t="s">
        <v>57</v>
      </c>
      <c r="BF371" s="54"/>
      <c r="BG371" s="48"/>
      <c r="BH371" s="28">
        <f t="shared" si="462"/>
        <v>0</v>
      </c>
      <c r="BI371" s="29">
        <f t="shared" si="463"/>
        <v>0</v>
      </c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</row>
    <row r="372" spans="1:201" ht="12.75" customHeight="1" x14ac:dyDescent="0.2">
      <c r="A372" s="167"/>
      <c r="B372" s="135"/>
      <c r="C372" s="136"/>
      <c r="D372" s="14"/>
      <c r="E372" s="280"/>
      <c r="F372" s="280"/>
      <c r="G372" s="137"/>
      <c r="H372" s="14"/>
      <c r="I372" s="14"/>
      <c r="J372" s="14"/>
      <c r="K372" s="14"/>
      <c r="L372" s="167"/>
      <c r="M372" s="167"/>
      <c r="N372" s="6"/>
      <c r="O372" s="14"/>
      <c r="P372" s="14"/>
      <c r="Q372" s="6"/>
      <c r="R372" s="6"/>
      <c r="S372" s="167"/>
      <c r="T372" s="14"/>
      <c r="U372" s="14"/>
      <c r="V372" s="14"/>
      <c r="W372" s="14"/>
      <c r="X372" s="14"/>
      <c r="Y372" s="14"/>
      <c r="Z372" s="215"/>
      <c r="AA372" s="14"/>
      <c r="AB372" s="215"/>
      <c r="AC372" s="215"/>
      <c r="AD372" s="215"/>
      <c r="AE372" s="167"/>
      <c r="AF372" s="14"/>
      <c r="AG372" s="14"/>
      <c r="AH372" s="69"/>
      <c r="AI372" s="69"/>
      <c r="AJ372" s="69"/>
      <c r="AK372" s="69"/>
      <c r="AL372" s="215"/>
      <c r="AM372" s="69"/>
      <c r="AN372" s="215"/>
      <c r="AO372" s="215"/>
      <c r="AP372" s="215"/>
      <c r="AQ372" s="69"/>
      <c r="AR372" s="236"/>
      <c r="AS372" s="221" t="s">
        <v>55</v>
      </c>
      <c r="AT372" s="54"/>
      <c r="AU372" s="254"/>
      <c r="AV372" s="259"/>
      <c r="AW372" s="38">
        <f t="shared" si="458"/>
        <v>0</v>
      </c>
      <c r="AX372" s="39">
        <f t="shared" si="459"/>
        <v>0</v>
      </c>
      <c r="AY372" s="224" t="s">
        <v>56</v>
      </c>
      <c r="AZ372" s="54"/>
      <c r="BA372" s="64"/>
      <c r="BB372" s="48"/>
      <c r="BC372" s="25">
        <f t="shared" si="460"/>
        <v>0</v>
      </c>
      <c r="BD372" s="40">
        <f t="shared" si="461"/>
        <v>0</v>
      </c>
      <c r="BE372" s="27" t="s">
        <v>57</v>
      </c>
      <c r="BF372" s="54"/>
      <c r="BG372" s="48"/>
      <c r="BH372" s="28">
        <f t="shared" si="462"/>
        <v>0</v>
      </c>
      <c r="BI372" s="29">
        <f t="shared" si="463"/>
        <v>0</v>
      </c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</row>
    <row r="373" spans="1:201" ht="12.75" customHeight="1" x14ac:dyDescent="0.2">
      <c r="A373" s="167"/>
      <c r="B373" s="135"/>
      <c r="C373" s="136"/>
      <c r="D373" s="14"/>
      <c r="E373" s="280"/>
      <c r="F373" s="280"/>
      <c r="G373" s="137"/>
      <c r="H373" s="14"/>
      <c r="I373" s="14"/>
      <c r="J373" s="14"/>
      <c r="K373" s="14"/>
      <c r="L373" s="167"/>
      <c r="M373" s="167"/>
      <c r="N373" s="6"/>
      <c r="O373" s="14"/>
      <c r="P373" s="14"/>
      <c r="Q373" s="6"/>
      <c r="R373" s="6"/>
      <c r="S373" s="167"/>
      <c r="T373" s="14"/>
      <c r="U373" s="14"/>
      <c r="V373" s="14"/>
      <c r="W373" s="14"/>
      <c r="X373" s="14"/>
      <c r="Y373" s="14"/>
      <c r="Z373" s="215"/>
      <c r="AA373" s="14"/>
      <c r="AB373" s="215"/>
      <c r="AC373" s="215"/>
      <c r="AD373" s="215"/>
      <c r="AE373" s="167"/>
      <c r="AF373" s="14"/>
      <c r="AG373" s="14"/>
      <c r="AH373" s="69"/>
      <c r="AI373" s="69"/>
      <c r="AJ373" s="69"/>
      <c r="AK373" s="69"/>
      <c r="AL373" s="215"/>
      <c r="AM373" s="69"/>
      <c r="AN373" s="215"/>
      <c r="AO373" s="215"/>
      <c r="AP373" s="215"/>
      <c r="AQ373" s="69"/>
      <c r="AR373" s="236"/>
      <c r="AS373" s="221" t="s">
        <v>55</v>
      </c>
      <c r="AT373" s="54"/>
      <c r="AU373" s="254"/>
      <c r="AV373" s="259"/>
      <c r="AW373" s="38">
        <f t="shared" si="458"/>
        <v>0</v>
      </c>
      <c r="AX373" s="39">
        <f t="shared" si="459"/>
        <v>0</v>
      </c>
      <c r="AY373" s="224" t="s">
        <v>56</v>
      </c>
      <c r="AZ373" s="54"/>
      <c r="BA373" s="64"/>
      <c r="BB373" s="48"/>
      <c r="BC373" s="25">
        <f t="shared" si="460"/>
        <v>0</v>
      </c>
      <c r="BD373" s="40">
        <f t="shared" si="461"/>
        <v>0</v>
      </c>
      <c r="BE373" s="27" t="s">
        <v>57</v>
      </c>
      <c r="BF373" s="54"/>
      <c r="BG373" s="48"/>
      <c r="BH373" s="28">
        <f t="shared" si="462"/>
        <v>0</v>
      </c>
      <c r="BI373" s="29">
        <f t="shared" si="463"/>
        <v>0</v>
      </c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</row>
    <row r="374" spans="1:201" ht="12.75" customHeight="1" x14ac:dyDescent="0.2">
      <c r="A374" s="167"/>
      <c r="B374" s="135"/>
      <c r="C374" s="136"/>
      <c r="D374" s="14"/>
      <c r="E374" s="280"/>
      <c r="F374" s="280"/>
      <c r="G374" s="137"/>
      <c r="H374" s="14"/>
      <c r="I374" s="14"/>
      <c r="J374" s="14"/>
      <c r="K374" s="14"/>
      <c r="L374" s="167"/>
      <c r="M374" s="167"/>
      <c r="N374" s="6"/>
      <c r="O374" s="14"/>
      <c r="P374" s="14"/>
      <c r="Q374" s="6"/>
      <c r="R374" s="6"/>
      <c r="S374" s="167"/>
      <c r="T374" s="14"/>
      <c r="U374" s="14"/>
      <c r="V374" s="14"/>
      <c r="W374" s="14"/>
      <c r="X374" s="14"/>
      <c r="Y374" s="14"/>
      <c r="Z374" s="215"/>
      <c r="AA374" s="14"/>
      <c r="AB374" s="215"/>
      <c r="AC374" s="215"/>
      <c r="AD374" s="215"/>
      <c r="AE374" s="167"/>
      <c r="AF374" s="14"/>
      <c r="AG374" s="14"/>
      <c r="AH374" s="69"/>
      <c r="AI374" s="69"/>
      <c r="AJ374" s="69"/>
      <c r="AK374" s="69"/>
      <c r="AL374" s="215"/>
      <c r="AM374" s="69"/>
      <c r="AN374" s="215"/>
      <c r="AO374" s="215"/>
      <c r="AP374" s="215"/>
      <c r="AQ374" s="69"/>
      <c r="AR374" s="236"/>
      <c r="AS374" s="221" t="s">
        <v>55</v>
      </c>
      <c r="AT374" s="54"/>
      <c r="AU374" s="254"/>
      <c r="AV374" s="259"/>
      <c r="AW374" s="38">
        <f t="shared" si="458"/>
        <v>0</v>
      </c>
      <c r="AX374" s="39">
        <f t="shared" si="459"/>
        <v>0</v>
      </c>
      <c r="AY374" s="224" t="s">
        <v>56</v>
      </c>
      <c r="AZ374" s="54"/>
      <c r="BA374" s="64"/>
      <c r="BB374" s="48"/>
      <c r="BC374" s="25">
        <f t="shared" si="460"/>
        <v>0</v>
      </c>
      <c r="BD374" s="40">
        <f t="shared" si="461"/>
        <v>0</v>
      </c>
      <c r="BE374" s="27" t="s">
        <v>57</v>
      </c>
      <c r="BF374" s="54"/>
      <c r="BG374" s="48"/>
      <c r="BH374" s="28">
        <f t="shared" si="462"/>
        <v>0</v>
      </c>
      <c r="BI374" s="29">
        <f t="shared" si="463"/>
        <v>0</v>
      </c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</row>
    <row r="375" spans="1:201" ht="12.75" customHeight="1" x14ac:dyDescent="0.2">
      <c r="A375" s="167"/>
      <c r="B375" s="135"/>
      <c r="C375" s="136"/>
      <c r="D375" s="14"/>
      <c r="E375" s="280"/>
      <c r="F375" s="280"/>
      <c r="G375" s="137"/>
      <c r="H375" s="14"/>
      <c r="I375" s="14"/>
      <c r="J375" s="14"/>
      <c r="K375" s="14"/>
      <c r="L375" s="167"/>
      <c r="M375" s="167"/>
      <c r="N375" s="6"/>
      <c r="O375" s="14"/>
      <c r="P375" s="14"/>
      <c r="Q375" s="6"/>
      <c r="R375" s="6"/>
      <c r="S375" s="167"/>
      <c r="T375" s="14"/>
      <c r="U375" s="14"/>
      <c r="V375" s="14"/>
      <c r="W375" s="14"/>
      <c r="X375" s="14"/>
      <c r="Y375" s="14"/>
      <c r="Z375" s="215"/>
      <c r="AA375" s="14"/>
      <c r="AB375" s="215"/>
      <c r="AC375" s="215"/>
      <c r="AD375" s="215"/>
      <c r="AE375" s="167"/>
      <c r="AF375" s="14"/>
      <c r="AG375" s="14"/>
      <c r="AH375" s="69"/>
      <c r="AI375" s="69"/>
      <c r="AJ375" s="69"/>
      <c r="AK375" s="69"/>
      <c r="AL375" s="215"/>
      <c r="AM375" s="69"/>
      <c r="AN375" s="215"/>
      <c r="AO375" s="215"/>
      <c r="AP375" s="215"/>
      <c r="AQ375" s="69"/>
      <c r="AR375" s="236"/>
      <c r="AS375" s="221" t="s">
        <v>55</v>
      </c>
      <c r="AT375" s="54"/>
      <c r="AU375" s="254"/>
      <c r="AV375" s="259"/>
      <c r="AW375" s="38">
        <f t="shared" si="458"/>
        <v>0</v>
      </c>
      <c r="AX375" s="39">
        <f t="shared" si="459"/>
        <v>0</v>
      </c>
      <c r="AY375" s="224" t="s">
        <v>56</v>
      </c>
      <c r="AZ375" s="54"/>
      <c r="BA375" s="64"/>
      <c r="BB375" s="48"/>
      <c r="BC375" s="25">
        <f t="shared" si="460"/>
        <v>0</v>
      </c>
      <c r="BD375" s="40">
        <f t="shared" si="461"/>
        <v>0</v>
      </c>
      <c r="BE375" s="27" t="s">
        <v>57</v>
      </c>
      <c r="BF375" s="54"/>
      <c r="BG375" s="48"/>
      <c r="BH375" s="28">
        <f t="shared" si="462"/>
        <v>0</v>
      </c>
      <c r="BI375" s="29">
        <f t="shared" si="463"/>
        <v>0</v>
      </c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</row>
    <row r="376" spans="1:201" ht="12.75" customHeight="1" x14ac:dyDescent="0.2">
      <c r="A376" s="167"/>
      <c r="B376" s="135"/>
      <c r="C376" s="136"/>
      <c r="D376" s="14"/>
      <c r="E376" s="280"/>
      <c r="F376" s="280"/>
      <c r="G376" s="137"/>
      <c r="H376" s="14"/>
      <c r="I376" s="14"/>
      <c r="J376" s="14"/>
      <c r="K376" s="14"/>
      <c r="L376" s="167"/>
      <c r="M376" s="167"/>
      <c r="N376" s="6"/>
      <c r="O376" s="14"/>
      <c r="P376" s="14"/>
      <c r="Q376" s="6"/>
      <c r="R376" s="6"/>
      <c r="S376" s="167"/>
      <c r="T376" s="14"/>
      <c r="U376" s="14"/>
      <c r="V376" s="14"/>
      <c r="W376" s="14"/>
      <c r="X376" s="14"/>
      <c r="Y376" s="14"/>
      <c r="Z376" s="215"/>
      <c r="AA376" s="14"/>
      <c r="AB376" s="215"/>
      <c r="AC376" s="215"/>
      <c r="AD376" s="215"/>
      <c r="AE376" s="167"/>
      <c r="AF376" s="14"/>
      <c r="AG376" s="14"/>
      <c r="AH376" s="69"/>
      <c r="AI376" s="69"/>
      <c r="AJ376" s="69"/>
      <c r="AK376" s="69"/>
      <c r="AL376" s="215"/>
      <c r="AM376" s="69"/>
      <c r="AN376" s="215"/>
      <c r="AO376" s="215"/>
      <c r="AP376" s="215"/>
      <c r="AQ376" s="69"/>
      <c r="AR376" s="236"/>
      <c r="AS376" s="221" t="s">
        <v>55</v>
      </c>
      <c r="AT376" s="54"/>
      <c r="AU376" s="254"/>
      <c r="AV376" s="259"/>
      <c r="AW376" s="38">
        <f t="shared" si="458"/>
        <v>0</v>
      </c>
      <c r="AX376" s="39">
        <f t="shared" si="459"/>
        <v>0</v>
      </c>
      <c r="AY376" s="224" t="s">
        <v>56</v>
      </c>
      <c r="AZ376" s="54"/>
      <c r="BA376" s="64"/>
      <c r="BB376" s="48"/>
      <c r="BC376" s="25">
        <f t="shared" si="460"/>
        <v>0</v>
      </c>
      <c r="BD376" s="40">
        <f t="shared" si="461"/>
        <v>0</v>
      </c>
      <c r="BE376" s="27" t="s">
        <v>57</v>
      </c>
      <c r="BF376" s="54"/>
      <c r="BG376" s="48"/>
      <c r="BH376" s="28">
        <f t="shared" si="462"/>
        <v>0</v>
      </c>
      <c r="BI376" s="29">
        <f t="shared" si="463"/>
        <v>0</v>
      </c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</row>
    <row r="377" spans="1:201" ht="12.75" customHeight="1" x14ac:dyDescent="0.2">
      <c r="A377" s="167"/>
      <c r="B377" s="135"/>
      <c r="C377" s="136"/>
      <c r="D377" s="14"/>
      <c r="E377" s="280"/>
      <c r="F377" s="280"/>
      <c r="G377" s="137"/>
      <c r="H377" s="14"/>
      <c r="I377" s="14"/>
      <c r="J377" s="14"/>
      <c r="K377" s="14"/>
      <c r="L377" s="167"/>
      <c r="M377" s="167"/>
      <c r="N377" s="6"/>
      <c r="O377" s="14"/>
      <c r="P377" s="14"/>
      <c r="Q377" s="6"/>
      <c r="R377" s="6"/>
      <c r="S377" s="167"/>
      <c r="T377" s="14"/>
      <c r="U377" s="14"/>
      <c r="V377" s="14"/>
      <c r="W377" s="14"/>
      <c r="X377" s="14"/>
      <c r="Y377" s="14"/>
      <c r="Z377" s="215"/>
      <c r="AA377" s="14"/>
      <c r="AB377" s="215"/>
      <c r="AC377" s="215"/>
      <c r="AD377" s="215"/>
      <c r="AE377" s="167"/>
      <c r="AF377" s="14"/>
      <c r="AG377" s="14"/>
      <c r="AH377" s="69"/>
      <c r="AI377" s="69"/>
      <c r="AJ377" s="69"/>
      <c r="AK377" s="69"/>
      <c r="AL377" s="215"/>
      <c r="AM377" s="69"/>
      <c r="AN377" s="215"/>
      <c r="AO377" s="215"/>
      <c r="AP377" s="215"/>
      <c r="AQ377" s="69"/>
      <c r="AR377" s="236"/>
      <c r="AS377" s="221" t="s">
        <v>55</v>
      </c>
      <c r="AT377" s="54"/>
      <c r="AU377" s="254"/>
      <c r="AV377" s="259"/>
      <c r="AW377" s="38">
        <f t="shared" si="458"/>
        <v>0</v>
      </c>
      <c r="AX377" s="39">
        <f t="shared" si="459"/>
        <v>0</v>
      </c>
      <c r="AY377" s="224" t="s">
        <v>56</v>
      </c>
      <c r="AZ377" s="54"/>
      <c r="BA377" s="64"/>
      <c r="BB377" s="48"/>
      <c r="BC377" s="25">
        <f t="shared" si="460"/>
        <v>0</v>
      </c>
      <c r="BD377" s="40">
        <f t="shared" si="461"/>
        <v>0</v>
      </c>
      <c r="BE377" s="27" t="s">
        <v>57</v>
      </c>
      <c r="BF377" s="54"/>
      <c r="BG377" s="48"/>
      <c r="BH377" s="28">
        <f t="shared" si="462"/>
        <v>0</v>
      </c>
      <c r="BI377" s="29">
        <f t="shared" si="463"/>
        <v>0</v>
      </c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</row>
    <row r="378" spans="1:201" ht="12.75" customHeight="1" x14ac:dyDescent="0.2">
      <c r="A378" s="167"/>
      <c r="B378" s="135"/>
      <c r="C378" s="136"/>
      <c r="D378" s="14"/>
      <c r="E378" s="280"/>
      <c r="F378" s="280"/>
      <c r="G378" s="137"/>
      <c r="H378" s="14"/>
      <c r="I378" s="14"/>
      <c r="J378" s="14"/>
      <c r="K378" s="14"/>
      <c r="L378" s="167"/>
      <c r="M378" s="167"/>
      <c r="N378" s="6"/>
      <c r="O378" s="14"/>
      <c r="P378" s="14"/>
      <c r="Q378" s="6"/>
      <c r="R378" s="6"/>
      <c r="S378" s="167"/>
      <c r="T378" s="14"/>
      <c r="U378" s="14"/>
      <c r="V378" s="14"/>
      <c r="W378" s="14"/>
      <c r="X378" s="14"/>
      <c r="Y378" s="14"/>
      <c r="Z378" s="215"/>
      <c r="AA378" s="14"/>
      <c r="AB378" s="215"/>
      <c r="AC378" s="215"/>
      <c r="AD378" s="215"/>
      <c r="AE378" s="167"/>
      <c r="AF378" s="14"/>
      <c r="AG378" s="14"/>
      <c r="AH378" s="14"/>
      <c r="AI378" s="14"/>
      <c r="AJ378" s="14"/>
      <c r="AK378" s="14"/>
      <c r="AL378" s="215"/>
      <c r="AM378" s="14"/>
      <c r="AN378" s="215"/>
      <c r="AO378" s="215"/>
      <c r="AP378" s="215"/>
      <c r="AQ378" s="14"/>
      <c r="AR378" s="236"/>
      <c r="AS378" s="221" t="s">
        <v>55</v>
      </c>
      <c r="AT378" s="54"/>
      <c r="AU378" s="254"/>
      <c r="AV378" s="259"/>
      <c r="AW378" s="38">
        <f t="shared" si="458"/>
        <v>0</v>
      </c>
      <c r="AX378" s="39">
        <f t="shared" si="459"/>
        <v>0</v>
      </c>
      <c r="AY378" s="224" t="s">
        <v>56</v>
      </c>
      <c r="AZ378" s="54"/>
      <c r="BA378" s="64"/>
      <c r="BB378" s="48"/>
      <c r="BC378" s="25">
        <f t="shared" si="460"/>
        <v>0</v>
      </c>
      <c r="BD378" s="40">
        <f t="shared" si="461"/>
        <v>0</v>
      </c>
      <c r="BE378" s="27" t="s">
        <v>57</v>
      </c>
      <c r="BF378" s="54"/>
      <c r="BG378" s="48"/>
      <c r="BH378" s="28">
        <f t="shared" si="462"/>
        <v>0</v>
      </c>
      <c r="BI378" s="29">
        <f t="shared" si="463"/>
        <v>0</v>
      </c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</row>
    <row r="379" spans="1:201" ht="12.75" customHeight="1" x14ac:dyDescent="0.2">
      <c r="A379" s="167"/>
      <c r="B379" s="135"/>
      <c r="C379" s="136"/>
      <c r="D379" s="14"/>
      <c r="E379" s="280"/>
      <c r="F379" s="280"/>
      <c r="G379" s="137"/>
      <c r="H379" s="14"/>
      <c r="I379" s="14"/>
      <c r="J379" s="14"/>
      <c r="K379" s="14"/>
      <c r="L379" s="167"/>
      <c r="M379" s="167"/>
      <c r="N379" s="6"/>
      <c r="O379" s="14"/>
      <c r="P379" s="14"/>
      <c r="Q379" s="6"/>
      <c r="R379" s="6"/>
      <c r="S379" s="167"/>
      <c r="T379" s="14"/>
      <c r="U379" s="14"/>
      <c r="V379" s="14"/>
      <c r="W379" s="14"/>
      <c r="X379" s="14"/>
      <c r="Y379" s="14"/>
      <c r="Z379" s="215"/>
      <c r="AA379" s="14"/>
      <c r="AB379" s="215"/>
      <c r="AC379" s="215"/>
      <c r="AD379" s="215"/>
      <c r="AE379" s="167"/>
      <c r="AF379" s="14"/>
      <c r="AG379" s="14"/>
      <c r="AH379" s="14"/>
      <c r="AI379" s="14"/>
      <c r="AJ379" s="14"/>
      <c r="AK379" s="14"/>
      <c r="AL379" s="215"/>
      <c r="AM379" s="14"/>
      <c r="AN379" s="215"/>
      <c r="AO379" s="215"/>
      <c r="AP379" s="215"/>
      <c r="AQ379" s="14"/>
      <c r="AR379" s="236"/>
      <c r="AS379" s="221" t="s">
        <v>55</v>
      </c>
      <c r="AT379" s="54"/>
      <c r="AU379" s="254"/>
      <c r="AV379" s="259"/>
      <c r="AW379" s="38">
        <f t="shared" si="458"/>
        <v>0</v>
      </c>
      <c r="AX379" s="39">
        <f t="shared" si="459"/>
        <v>0</v>
      </c>
      <c r="AY379" s="224" t="s">
        <v>56</v>
      </c>
      <c r="AZ379" s="54"/>
      <c r="BA379" s="64"/>
      <c r="BB379" s="48"/>
      <c r="BC379" s="25">
        <f t="shared" si="460"/>
        <v>0</v>
      </c>
      <c r="BD379" s="40">
        <f t="shared" si="461"/>
        <v>0</v>
      </c>
      <c r="BE379" s="27" t="s">
        <v>57</v>
      </c>
      <c r="BF379" s="54"/>
      <c r="BG379" s="48"/>
      <c r="BH379" s="28">
        <f t="shared" si="462"/>
        <v>0</v>
      </c>
      <c r="BI379" s="29">
        <f t="shared" si="463"/>
        <v>0</v>
      </c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</row>
    <row r="380" spans="1:201" ht="12.75" customHeight="1" x14ac:dyDescent="0.2">
      <c r="A380" s="167"/>
      <c r="B380" s="135"/>
      <c r="C380" s="136"/>
      <c r="D380" s="14"/>
      <c r="E380" s="280"/>
      <c r="F380" s="280"/>
      <c r="G380" s="137"/>
      <c r="H380" s="14"/>
      <c r="I380" s="14"/>
      <c r="J380" s="14"/>
      <c r="K380" s="14"/>
      <c r="L380" s="167"/>
      <c r="M380" s="167"/>
      <c r="N380" s="6"/>
      <c r="O380" s="14"/>
      <c r="P380" s="14"/>
      <c r="Q380" s="6"/>
      <c r="R380" s="6"/>
      <c r="S380" s="167"/>
      <c r="T380" s="14"/>
      <c r="U380" s="14"/>
      <c r="V380" s="14"/>
      <c r="W380" s="14"/>
      <c r="X380" s="14"/>
      <c r="Y380" s="14"/>
      <c r="Z380" s="215"/>
      <c r="AA380" s="14"/>
      <c r="AB380" s="215"/>
      <c r="AC380" s="215"/>
      <c r="AD380" s="215"/>
      <c r="AE380" s="167"/>
      <c r="AF380" s="14"/>
      <c r="AG380" s="14"/>
      <c r="AH380" s="14"/>
      <c r="AI380" s="14"/>
      <c r="AJ380" s="14"/>
      <c r="AK380" s="14"/>
      <c r="AL380" s="215"/>
      <c r="AM380" s="14"/>
      <c r="AN380" s="215"/>
      <c r="AO380" s="215"/>
      <c r="AP380" s="215"/>
      <c r="AQ380" s="14"/>
      <c r="AR380" s="236"/>
      <c r="AS380" s="221" t="s">
        <v>55</v>
      </c>
      <c r="AT380" s="54"/>
      <c r="AU380" s="254"/>
      <c r="AV380" s="259"/>
      <c r="AW380" s="38">
        <f t="shared" si="458"/>
        <v>0</v>
      </c>
      <c r="AX380" s="39">
        <f t="shared" si="459"/>
        <v>0</v>
      </c>
      <c r="AY380" s="224" t="s">
        <v>56</v>
      </c>
      <c r="AZ380" s="54"/>
      <c r="BA380" s="64"/>
      <c r="BB380" s="48"/>
      <c r="BC380" s="25">
        <f t="shared" si="460"/>
        <v>0</v>
      </c>
      <c r="BD380" s="40">
        <f t="shared" si="461"/>
        <v>0</v>
      </c>
      <c r="BE380" s="27" t="s">
        <v>57</v>
      </c>
      <c r="BF380" s="54"/>
      <c r="BG380" s="48"/>
      <c r="BH380" s="28">
        <f t="shared" si="462"/>
        <v>0</v>
      </c>
      <c r="BI380" s="29">
        <f t="shared" si="463"/>
        <v>0</v>
      </c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</row>
    <row r="381" spans="1:201" ht="12.75" customHeight="1" x14ac:dyDescent="0.2">
      <c r="A381" s="167"/>
      <c r="B381" s="135"/>
      <c r="C381" s="136"/>
      <c r="D381" s="14"/>
      <c r="E381" s="280"/>
      <c r="F381" s="280"/>
      <c r="G381" s="137"/>
      <c r="H381" s="14"/>
      <c r="I381" s="14"/>
      <c r="J381" s="14"/>
      <c r="K381" s="14"/>
      <c r="L381" s="167"/>
      <c r="M381" s="167"/>
      <c r="N381" s="6"/>
      <c r="O381" s="14"/>
      <c r="P381" s="14"/>
      <c r="Q381" s="6"/>
      <c r="R381" s="6"/>
      <c r="S381" s="167"/>
      <c r="T381" s="14"/>
      <c r="U381" s="14"/>
      <c r="V381" s="14"/>
      <c r="W381" s="14"/>
      <c r="X381" s="14"/>
      <c r="Y381" s="14"/>
      <c r="Z381" s="215"/>
      <c r="AA381" s="14"/>
      <c r="AB381" s="215"/>
      <c r="AC381" s="215"/>
      <c r="AD381" s="215"/>
      <c r="AE381" s="167"/>
      <c r="AF381" s="14"/>
      <c r="AG381" s="14"/>
      <c r="AH381" s="14"/>
      <c r="AI381" s="14"/>
      <c r="AJ381" s="14"/>
      <c r="AK381" s="14"/>
      <c r="AL381" s="215"/>
      <c r="AM381" s="14"/>
      <c r="AN381" s="215"/>
      <c r="AO381" s="215"/>
      <c r="AP381" s="215"/>
      <c r="AQ381" s="14"/>
      <c r="AR381" s="236"/>
      <c r="AS381" s="221" t="s">
        <v>55</v>
      </c>
      <c r="AT381" s="54"/>
      <c r="AU381" s="254"/>
      <c r="AV381" s="259"/>
      <c r="AW381" s="38">
        <f t="shared" si="458"/>
        <v>0</v>
      </c>
      <c r="AX381" s="39">
        <f t="shared" si="459"/>
        <v>0</v>
      </c>
      <c r="AY381" s="224" t="s">
        <v>56</v>
      </c>
      <c r="AZ381" s="54"/>
      <c r="BA381" s="64"/>
      <c r="BB381" s="48"/>
      <c r="BC381" s="25">
        <f t="shared" si="460"/>
        <v>0</v>
      </c>
      <c r="BD381" s="40">
        <f t="shared" si="461"/>
        <v>0</v>
      </c>
      <c r="BE381" s="27" t="s">
        <v>57</v>
      </c>
      <c r="BF381" s="54"/>
      <c r="BG381" s="48"/>
      <c r="BH381" s="28">
        <f t="shared" si="462"/>
        <v>0</v>
      </c>
      <c r="BI381" s="29">
        <f t="shared" si="463"/>
        <v>0</v>
      </c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</row>
    <row r="382" spans="1:201" ht="12.75" customHeight="1" x14ac:dyDescent="0.2">
      <c r="A382" s="167"/>
      <c r="B382" s="135"/>
      <c r="C382" s="136"/>
      <c r="D382" s="14"/>
      <c r="E382" s="280"/>
      <c r="F382" s="280"/>
      <c r="G382" s="137"/>
      <c r="H382" s="14"/>
      <c r="I382" s="14"/>
      <c r="J382" s="14"/>
      <c r="K382" s="14"/>
      <c r="L382" s="167"/>
      <c r="M382" s="167"/>
      <c r="N382" s="6"/>
      <c r="O382" s="14"/>
      <c r="P382" s="14"/>
      <c r="Q382" s="6"/>
      <c r="R382" s="6"/>
      <c r="S382" s="167"/>
      <c r="T382" s="14"/>
      <c r="U382" s="14"/>
      <c r="V382" s="14"/>
      <c r="W382" s="14"/>
      <c r="X382" s="14"/>
      <c r="Y382" s="14"/>
      <c r="Z382" s="215"/>
      <c r="AA382" s="14"/>
      <c r="AB382" s="215"/>
      <c r="AC382" s="215"/>
      <c r="AD382" s="215"/>
      <c r="AE382" s="167"/>
      <c r="AF382" s="14"/>
      <c r="AG382" s="14"/>
      <c r="AH382" s="14"/>
      <c r="AI382" s="14"/>
      <c r="AJ382" s="14"/>
      <c r="AK382" s="14"/>
      <c r="AL382" s="215"/>
      <c r="AM382" s="14"/>
      <c r="AN382" s="215"/>
      <c r="AO382" s="215"/>
      <c r="AP382" s="215"/>
      <c r="AQ382" s="14"/>
      <c r="AR382" s="236"/>
      <c r="AS382" s="221" t="s">
        <v>55</v>
      </c>
      <c r="AT382" s="54"/>
      <c r="AU382" s="254"/>
      <c r="AV382" s="259"/>
      <c r="AW382" s="38">
        <f t="shared" si="458"/>
        <v>0</v>
      </c>
      <c r="AX382" s="39">
        <f t="shared" si="459"/>
        <v>0</v>
      </c>
      <c r="AY382" s="224" t="s">
        <v>56</v>
      </c>
      <c r="AZ382" s="54"/>
      <c r="BA382" s="64"/>
      <c r="BB382" s="48"/>
      <c r="BC382" s="25">
        <f t="shared" si="460"/>
        <v>0</v>
      </c>
      <c r="BD382" s="40">
        <f t="shared" si="461"/>
        <v>0</v>
      </c>
      <c r="BE382" s="27" t="s">
        <v>57</v>
      </c>
      <c r="BF382" s="54"/>
      <c r="BG382" s="48"/>
      <c r="BH382" s="28">
        <f t="shared" si="462"/>
        <v>0</v>
      </c>
      <c r="BI382" s="29">
        <f t="shared" si="463"/>
        <v>0</v>
      </c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</row>
    <row r="383" spans="1:201" ht="12.75" customHeight="1" x14ac:dyDescent="0.2">
      <c r="A383" s="167"/>
      <c r="B383" s="135"/>
      <c r="C383" s="136"/>
      <c r="D383" s="14"/>
      <c r="E383" s="280"/>
      <c r="F383" s="280"/>
      <c r="G383" s="137"/>
      <c r="H383" s="14"/>
      <c r="I383" s="14"/>
      <c r="J383" s="14"/>
      <c r="K383" s="14"/>
      <c r="L383" s="167"/>
      <c r="M383" s="167"/>
      <c r="N383" s="6"/>
      <c r="O383" s="14"/>
      <c r="P383" s="14"/>
      <c r="Q383" s="6"/>
      <c r="R383" s="6"/>
      <c r="S383" s="167"/>
      <c r="T383" s="14"/>
      <c r="U383" s="14"/>
      <c r="V383" s="14"/>
      <c r="W383" s="14"/>
      <c r="X383" s="14"/>
      <c r="Y383" s="14"/>
      <c r="Z383" s="215"/>
      <c r="AA383" s="14"/>
      <c r="AB383" s="215"/>
      <c r="AC383" s="215"/>
      <c r="AD383" s="215"/>
      <c r="AE383" s="167"/>
      <c r="AF383" s="14"/>
      <c r="AG383" s="14"/>
      <c r="AH383" s="14"/>
      <c r="AI383" s="14"/>
      <c r="AJ383" s="14"/>
      <c r="AK383" s="14"/>
      <c r="AL383" s="215"/>
      <c r="AM383" s="14"/>
      <c r="AN383" s="215"/>
      <c r="AO383" s="215"/>
      <c r="AP383" s="215"/>
      <c r="AQ383" s="14"/>
      <c r="AR383" s="236"/>
      <c r="AS383" s="221" t="s">
        <v>55</v>
      </c>
      <c r="AT383" s="54"/>
      <c r="AU383" s="254"/>
      <c r="AV383" s="259"/>
      <c r="AW383" s="38">
        <f t="shared" si="458"/>
        <v>0</v>
      </c>
      <c r="AX383" s="39">
        <f t="shared" si="459"/>
        <v>0</v>
      </c>
      <c r="AY383" s="224" t="s">
        <v>56</v>
      </c>
      <c r="AZ383" s="54"/>
      <c r="BA383" s="64"/>
      <c r="BB383" s="48"/>
      <c r="BC383" s="25">
        <f t="shared" si="460"/>
        <v>0</v>
      </c>
      <c r="BD383" s="40">
        <f t="shared" si="461"/>
        <v>0</v>
      </c>
      <c r="BE383" s="27" t="s">
        <v>57</v>
      </c>
      <c r="BF383" s="54"/>
      <c r="BG383" s="48"/>
      <c r="BH383" s="28">
        <f t="shared" si="462"/>
        <v>0</v>
      </c>
      <c r="BI383" s="29">
        <f t="shared" si="463"/>
        <v>0</v>
      </c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</row>
    <row r="384" spans="1:201" ht="12.75" customHeight="1" x14ac:dyDescent="0.2">
      <c r="A384" s="167"/>
      <c r="B384" s="135"/>
      <c r="C384" s="136"/>
      <c r="D384" s="14"/>
      <c r="E384" s="280"/>
      <c r="F384" s="280"/>
      <c r="G384" s="137"/>
      <c r="H384" s="14"/>
      <c r="I384" s="14"/>
      <c r="J384" s="14"/>
      <c r="K384" s="14"/>
      <c r="L384" s="167"/>
      <c r="M384" s="167"/>
      <c r="N384" s="6"/>
      <c r="O384" s="14"/>
      <c r="P384" s="14"/>
      <c r="Q384" s="6"/>
      <c r="R384" s="6"/>
      <c r="S384" s="167"/>
      <c r="T384" s="14"/>
      <c r="U384" s="14"/>
      <c r="V384" s="14"/>
      <c r="W384" s="14"/>
      <c r="X384" s="14"/>
      <c r="Y384" s="14"/>
      <c r="Z384" s="215"/>
      <c r="AA384" s="14"/>
      <c r="AB384" s="215"/>
      <c r="AC384" s="215"/>
      <c r="AD384" s="215"/>
      <c r="AE384" s="167"/>
      <c r="AF384" s="14"/>
      <c r="AG384" s="14"/>
      <c r="AH384" s="14"/>
      <c r="AI384" s="14"/>
      <c r="AJ384" s="14"/>
      <c r="AK384" s="14"/>
      <c r="AL384" s="215"/>
      <c r="AM384" s="14"/>
      <c r="AN384" s="215"/>
      <c r="AO384" s="215"/>
      <c r="AP384" s="215"/>
      <c r="AQ384" s="14"/>
      <c r="AR384" s="236"/>
      <c r="AS384" s="221" t="s">
        <v>55</v>
      </c>
      <c r="AT384" s="54"/>
      <c r="AU384" s="254"/>
      <c r="AV384" s="259"/>
      <c r="AW384" s="38">
        <f t="shared" si="458"/>
        <v>0</v>
      </c>
      <c r="AX384" s="39">
        <f t="shared" si="459"/>
        <v>0</v>
      </c>
      <c r="AY384" s="224" t="s">
        <v>56</v>
      </c>
      <c r="AZ384" s="54"/>
      <c r="BA384" s="64"/>
      <c r="BB384" s="48"/>
      <c r="BC384" s="25">
        <f t="shared" si="460"/>
        <v>0</v>
      </c>
      <c r="BD384" s="40">
        <f t="shared" si="461"/>
        <v>0</v>
      </c>
      <c r="BE384" s="27" t="s">
        <v>57</v>
      </c>
      <c r="BF384" s="54"/>
      <c r="BG384" s="48"/>
      <c r="BH384" s="28">
        <f t="shared" si="462"/>
        <v>0</v>
      </c>
      <c r="BI384" s="29">
        <f t="shared" si="463"/>
        <v>0</v>
      </c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</row>
    <row r="385" spans="1:201" ht="12.75" customHeight="1" x14ac:dyDescent="0.2">
      <c r="A385" s="167"/>
      <c r="B385" s="135"/>
      <c r="C385" s="136"/>
      <c r="D385" s="14"/>
      <c r="E385" s="280"/>
      <c r="F385" s="280"/>
      <c r="G385" s="137"/>
      <c r="H385" s="14"/>
      <c r="I385" s="14"/>
      <c r="J385" s="14"/>
      <c r="K385" s="14"/>
      <c r="L385" s="167"/>
      <c r="M385" s="167"/>
      <c r="N385" s="6"/>
      <c r="O385" s="14"/>
      <c r="P385" s="14"/>
      <c r="Q385" s="6"/>
      <c r="R385" s="6"/>
      <c r="S385" s="167"/>
      <c r="T385" s="14"/>
      <c r="U385" s="14"/>
      <c r="V385" s="14"/>
      <c r="W385" s="14"/>
      <c r="X385" s="14"/>
      <c r="Y385" s="14"/>
      <c r="Z385" s="215"/>
      <c r="AA385" s="14"/>
      <c r="AB385" s="215"/>
      <c r="AC385" s="215"/>
      <c r="AD385" s="215"/>
      <c r="AE385" s="167"/>
      <c r="AF385" s="14"/>
      <c r="AG385" s="14"/>
      <c r="AH385" s="14"/>
      <c r="AI385" s="14"/>
      <c r="AJ385" s="14"/>
      <c r="AK385" s="14"/>
      <c r="AL385" s="215"/>
      <c r="AM385" s="14"/>
      <c r="AN385" s="215"/>
      <c r="AO385" s="215"/>
      <c r="AP385" s="215"/>
      <c r="AQ385" s="14"/>
      <c r="AR385" s="236"/>
      <c r="AS385" s="221" t="s">
        <v>55</v>
      </c>
      <c r="AT385" s="54"/>
      <c r="AU385" s="254"/>
      <c r="AV385" s="259"/>
      <c r="AW385" s="38">
        <f t="shared" si="458"/>
        <v>0</v>
      </c>
      <c r="AX385" s="39">
        <f t="shared" si="459"/>
        <v>0</v>
      </c>
      <c r="AY385" s="224" t="s">
        <v>56</v>
      </c>
      <c r="AZ385" s="54"/>
      <c r="BA385" s="64"/>
      <c r="BB385" s="48"/>
      <c r="BC385" s="25">
        <f t="shared" si="460"/>
        <v>0</v>
      </c>
      <c r="BD385" s="40">
        <f t="shared" si="461"/>
        <v>0</v>
      </c>
      <c r="BE385" s="27" t="s">
        <v>57</v>
      </c>
      <c r="BF385" s="54"/>
      <c r="BG385" s="48"/>
      <c r="BH385" s="28">
        <f t="shared" si="462"/>
        <v>0</v>
      </c>
      <c r="BI385" s="29">
        <f t="shared" si="463"/>
        <v>0</v>
      </c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</row>
    <row r="386" spans="1:201" ht="12.75" customHeight="1" x14ac:dyDescent="0.2">
      <c r="A386" s="167"/>
      <c r="B386" s="135"/>
      <c r="C386" s="136"/>
      <c r="D386" s="14"/>
      <c r="E386" s="280"/>
      <c r="F386" s="280"/>
      <c r="G386" s="137"/>
      <c r="H386" s="14"/>
      <c r="I386" s="14"/>
      <c r="J386" s="14"/>
      <c r="K386" s="14"/>
      <c r="L386" s="167"/>
      <c r="M386" s="167"/>
      <c r="N386" s="6"/>
      <c r="O386" s="14"/>
      <c r="P386" s="14"/>
      <c r="Q386" s="6"/>
      <c r="R386" s="6"/>
      <c r="S386" s="167"/>
      <c r="T386" s="14"/>
      <c r="U386" s="14"/>
      <c r="V386" s="14"/>
      <c r="W386" s="14"/>
      <c r="X386" s="14"/>
      <c r="Y386" s="14"/>
      <c r="Z386" s="215"/>
      <c r="AA386" s="14"/>
      <c r="AB386" s="215"/>
      <c r="AC386" s="215"/>
      <c r="AD386" s="215"/>
      <c r="AE386" s="167"/>
      <c r="AF386" s="14"/>
      <c r="AG386" s="14"/>
      <c r="AH386" s="14"/>
      <c r="AI386" s="14"/>
      <c r="AJ386" s="14"/>
      <c r="AK386" s="14"/>
      <c r="AL386" s="215"/>
      <c r="AM386" s="14"/>
      <c r="AN386" s="215"/>
      <c r="AO386" s="215"/>
      <c r="AP386" s="215"/>
      <c r="AQ386" s="14"/>
      <c r="AR386" s="236"/>
      <c r="AS386" s="221" t="s">
        <v>55</v>
      </c>
      <c r="AT386" s="54"/>
      <c r="AU386" s="254"/>
      <c r="AV386" s="259"/>
      <c r="AW386" s="38">
        <f t="shared" si="458"/>
        <v>0</v>
      </c>
      <c r="AX386" s="39">
        <f t="shared" si="459"/>
        <v>0</v>
      </c>
      <c r="AY386" s="224" t="s">
        <v>56</v>
      </c>
      <c r="AZ386" s="54"/>
      <c r="BA386" s="64"/>
      <c r="BB386" s="48"/>
      <c r="BC386" s="25">
        <f t="shared" si="460"/>
        <v>0</v>
      </c>
      <c r="BD386" s="40">
        <f t="shared" si="461"/>
        <v>0</v>
      </c>
      <c r="BE386" s="27" t="s">
        <v>57</v>
      </c>
      <c r="BF386" s="54"/>
      <c r="BG386" s="48"/>
      <c r="BH386" s="28">
        <f t="shared" si="462"/>
        <v>0</v>
      </c>
      <c r="BI386" s="29">
        <f t="shared" si="463"/>
        <v>0</v>
      </c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</row>
    <row r="387" spans="1:201" ht="12.75" customHeight="1" x14ac:dyDescent="0.2">
      <c r="A387" s="167"/>
      <c r="B387" s="135"/>
      <c r="C387" s="136"/>
      <c r="D387" s="14"/>
      <c r="E387" s="280"/>
      <c r="F387" s="280"/>
      <c r="G387" s="137"/>
      <c r="H387" s="14"/>
      <c r="I387" s="14"/>
      <c r="J387" s="14"/>
      <c r="K387" s="14"/>
      <c r="L387" s="167"/>
      <c r="M387" s="167"/>
      <c r="N387" s="6"/>
      <c r="O387" s="14"/>
      <c r="P387" s="14"/>
      <c r="Q387" s="6"/>
      <c r="R387" s="6"/>
      <c r="S387" s="167"/>
      <c r="T387" s="14"/>
      <c r="U387" s="14"/>
      <c r="V387" s="14"/>
      <c r="W387" s="14"/>
      <c r="X387" s="14"/>
      <c r="Y387" s="14"/>
      <c r="Z387" s="215"/>
      <c r="AA387" s="14"/>
      <c r="AB387" s="215"/>
      <c r="AC387" s="215"/>
      <c r="AD387" s="215"/>
      <c r="AE387" s="167"/>
      <c r="AF387" s="14"/>
      <c r="AG387" s="14"/>
      <c r="AH387" s="14"/>
      <c r="AI387" s="14"/>
      <c r="AJ387" s="14"/>
      <c r="AK387" s="14"/>
      <c r="AL387" s="215"/>
      <c r="AM387" s="14"/>
      <c r="AN387" s="215"/>
      <c r="AO387" s="215"/>
      <c r="AP387" s="215"/>
      <c r="AQ387" s="14"/>
      <c r="AR387" s="236"/>
      <c r="AS387" s="221" t="s">
        <v>55</v>
      </c>
      <c r="AT387" s="54"/>
      <c r="AU387" s="254"/>
      <c r="AV387" s="259"/>
      <c r="AW387" s="38">
        <f t="shared" si="458"/>
        <v>0</v>
      </c>
      <c r="AX387" s="39">
        <f t="shared" si="459"/>
        <v>0</v>
      </c>
      <c r="AY387" s="224" t="s">
        <v>56</v>
      </c>
      <c r="AZ387" s="54"/>
      <c r="BA387" s="64"/>
      <c r="BB387" s="48"/>
      <c r="BC387" s="25">
        <f t="shared" si="460"/>
        <v>0</v>
      </c>
      <c r="BD387" s="40">
        <f t="shared" si="461"/>
        <v>0</v>
      </c>
      <c r="BE387" s="27" t="s">
        <v>57</v>
      </c>
      <c r="BF387" s="54"/>
      <c r="BG387" s="48"/>
      <c r="BH387" s="28">
        <f t="shared" si="462"/>
        <v>0</v>
      </c>
      <c r="BI387" s="29">
        <f t="shared" si="463"/>
        <v>0</v>
      </c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</row>
    <row r="388" spans="1:201" ht="12.75" customHeight="1" x14ac:dyDescent="0.2">
      <c r="A388" s="167"/>
      <c r="B388" s="135"/>
      <c r="C388" s="136"/>
      <c r="D388" s="14"/>
      <c r="E388" s="280"/>
      <c r="F388" s="280"/>
      <c r="G388" s="137"/>
      <c r="H388" s="14"/>
      <c r="I388" s="14"/>
      <c r="J388" s="14"/>
      <c r="K388" s="14"/>
      <c r="L388" s="167"/>
      <c r="M388" s="167"/>
      <c r="N388" s="6"/>
      <c r="O388" s="14"/>
      <c r="P388" s="14"/>
      <c r="Q388" s="6"/>
      <c r="R388" s="6"/>
      <c r="S388" s="167"/>
      <c r="T388" s="14"/>
      <c r="U388" s="14"/>
      <c r="V388" s="14"/>
      <c r="W388" s="14"/>
      <c r="X388" s="14"/>
      <c r="Y388" s="14"/>
      <c r="Z388" s="215"/>
      <c r="AA388" s="14"/>
      <c r="AB388" s="215"/>
      <c r="AC388" s="215"/>
      <c r="AD388" s="215"/>
      <c r="AE388" s="167"/>
      <c r="AF388" s="14"/>
      <c r="AG388" s="14"/>
      <c r="AH388" s="14"/>
      <c r="AI388" s="14"/>
      <c r="AJ388" s="14"/>
      <c r="AK388" s="14"/>
      <c r="AL388" s="215"/>
      <c r="AM388" s="14"/>
      <c r="AN388" s="215"/>
      <c r="AO388" s="215"/>
      <c r="AP388" s="215"/>
      <c r="AQ388" s="14"/>
      <c r="AR388" s="236"/>
      <c r="AS388" s="221" t="s">
        <v>55</v>
      </c>
      <c r="AT388" s="54"/>
      <c r="AU388" s="254"/>
      <c r="AV388" s="259"/>
      <c r="AW388" s="38">
        <f t="shared" si="458"/>
        <v>0</v>
      </c>
      <c r="AX388" s="39">
        <f t="shared" si="459"/>
        <v>0</v>
      </c>
      <c r="AY388" s="224" t="s">
        <v>56</v>
      </c>
      <c r="AZ388" s="54"/>
      <c r="BA388" s="64"/>
      <c r="BB388" s="48"/>
      <c r="BC388" s="25">
        <f t="shared" si="460"/>
        <v>0</v>
      </c>
      <c r="BD388" s="40">
        <f t="shared" si="461"/>
        <v>0</v>
      </c>
      <c r="BE388" s="27" t="s">
        <v>57</v>
      </c>
      <c r="BF388" s="54"/>
      <c r="BG388" s="48"/>
      <c r="BH388" s="28">
        <f t="shared" si="462"/>
        <v>0</v>
      </c>
      <c r="BI388" s="29">
        <f t="shared" si="463"/>
        <v>0</v>
      </c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</row>
    <row r="389" spans="1:201" ht="12.75" customHeight="1" x14ac:dyDescent="0.2">
      <c r="A389" s="167"/>
      <c r="B389" s="135"/>
      <c r="C389" s="136"/>
      <c r="D389" s="14"/>
      <c r="E389" s="280"/>
      <c r="F389" s="280"/>
      <c r="G389" s="137"/>
      <c r="H389" s="14"/>
      <c r="I389" s="14"/>
      <c r="J389" s="14"/>
      <c r="K389" s="14"/>
      <c r="L389" s="167"/>
      <c r="M389" s="167"/>
      <c r="N389" s="6"/>
      <c r="O389" s="14"/>
      <c r="P389" s="14"/>
      <c r="Q389" s="6"/>
      <c r="R389" s="6"/>
      <c r="S389" s="167"/>
      <c r="T389" s="14"/>
      <c r="U389" s="14"/>
      <c r="V389" s="14"/>
      <c r="W389" s="14"/>
      <c r="X389" s="14"/>
      <c r="Y389" s="14"/>
      <c r="Z389" s="215"/>
      <c r="AA389" s="14"/>
      <c r="AB389" s="215"/>
      <c r="AC389" s="215"/>
      <c r="AD389" s="215"/>
      <c r="AE389" s="167"/>
      <c r="AF389" s="14"/>
      <c r="AG389" s="14"/>
      <c r="AH389" s="14"/>
      <c r="AI389" s="14"/>
      <c r="AJ389" s="14"/>
      <c r="AK389" s="14"/>
      <c r="AL389" s="215"/>
      <c r="AM389" s="14"/>
      <c r="AN389" s="215"/>
      <c r="AO389" s="215"/>
      <c r="AP389" s="215"/>
      <c r="AQ389" s="14"/>
      <c r="AR389" s="236"/>
      <c r="AS389" s="221" t="s">
        <v>55</v>
      </c>
      <c r="AT389" s="54"/>
      <c r="AU389" s="254"/>
      <c r="AV389" s="259"/>
      <c r="AW389" s="38">
        <f t="shared" si="458"/>
        <v>0</v>
      </c>
      <c r="AX389" s="39">
        <f t="shared" si="459"/>
        <v>0</v>
      </c>
      <c r="AY389" s="224" t="s">
        <v>56</v>
      </c>
      <c r="AZ389" s="54"/>
      <c r="BA389" s="64"/>
      <c r="BB389" s="48"/>
      <c r="BC389" s="25">
        <f t="shared" si="460"/>
        <v>0</v>
      </c>
      <c r="BD389" s="40">
        <f t="shared" si="461"/>
        <v>0</v>
      </c>
      <c r="BE389" s="27" t="s">
        <v>57</v>
      </c>
      <c r="BF389" s="54"/>
      <c r="BG389" s="48"/>
      <c r="BH389" s="28">
        <f t="shared" si="462"/>
        <v>0</v>
      </c>
      <c r="BI389" s="29">
        <f t="shared" si="463"/>
        <v>0</v>
      </c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</row>
    <row r="390" spans="1:201" ht="12.75" customHeight="1" x14ac:dyDescent="0.2">
      <c r="A390" s="167"/>
      <c r="B390" s="135"/>
      <c r="C390" s="136"/>
      <c r="D390" s="14"/>
      <c r="E390" s="280"/>
      <c r="F390" s="280"/>
      <c r="G390" s="137"/>
      <c r="H390" s="14"/>
      <c r="I390" s="14"/>
      <c r="J390" s="14"/>
      <c r="K390" s="14"/>
      <c r="L390" s="167"/>
      <c r="M390" s="167"/>
      <c r="N390" s="6"/>
      <c r="O390" s="14"/>
      <c r="P390" s="14"/>
      <c r="Q390" s="6"/>
      <c r="R390" s="6"/>
      <c r="S390" s="167"/>
      <c r="T390" s="14"/>
      <c r="U390" s="14"/>
      <c r="V390" s="14"/>
      <c r="W390" s="14"/>
      <c r="X390" s="14"/>
      <c r="Y390" s="14"/>
      <c r="Z390" s="215"/>
      <c r="AA390" s="14"/>
      <c r="AB390" s="215"/>
      <c r="AC390" s="215"/>
      <c r="AD390" s="215"/>
      <c r="AE390" s="167"/>
      <c r="AF390" s="14"/>
      <c r="AG390" s="14"/>
      <c r="AH390" s="14"/>
      <c r="AI390" s="14"/>
      <c r="AJ390" s="14"/>
      <c r="AK390" s="14"/>
      <c r="AL390" s="215"/>
      <c r="AM390" s="14"/>
      <c r="AN390" s="215"/>
      <c r="AO390" s="215"/>
      <c r="AP390" s="215"/>
      <c r="AQ390" s="14"/>
      <c r="AR390" s="236"/>
      <c r="AS390" s="221" t="s">
        <v>55</v>
      </c>
      <c r="AT390" s="54"/>
      <c r="AU390" s="254"/>
      <c r="AV390" s="259"/>
      <c r="AW390" s="38">
        <f t="shared" si="458"/>
        <v>0</v>
      </c>
      <c r="AX390" s="39">
        <f t="shared" si="459"/>
        <v>0</v>
      </c>
      <c r="AY390" s="224" t="s">
        <v>56</v>
      </c>
      <c r="AZ390" s="54"/>
      <c r="BA390" s="64"/>
      <c r="BB390" s="48"/>
      <c r="BC390" s="25">
        <f t="shared" si="460"/>
        <v>0</v>
      </c>
      <c r="BD390" s="40">
        <f t="shared" si="461"/>
        <v>0</v>
      </c>
      <c r="BE390" s="27" t="s">
        <v>57</v>
      </c>
      <c r="BF390" s="54"/>
      <c r="BG390" s="48"/>
      <c r="BH390" s="28">
        <f t="shared" si="462"/>
        <v>0</v>
      </c>
      <c r="BI390" s="29">
        <f t="shared" si="463"/>
        <v>0</v>
      </c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</row>
    <row r="391" spans="1:201" ht="12.75" customHeight="1" x14ac:dyDescent="0.2">
      <c r="A391" s="167"/>
      <c r="B391" s="135"/>
      <c r="C391" s="136"/>
      <c r="D391" s="14"/>
      <c r="E391" s="280"/>
      <c r="F391" s="280"/>
      <c r="G391" s="137"/>
      <c r="H391" s="14"/>
      <c r="I391" s="14"/>
      <c r="J391" s="14"/>
      <c r="K391" s="14"/>
      <c r="L391" s="167"/>
      <c r="M391" s="167"/>
      <c r="N391" s="6"/>
      <c r="O391" s="14"/>
      <c r="P391" s="14"/>
      <c r="Q391" s="6"/>
      <c r="R391" s="6"/>
      <c r="S391" s="167"/>
      <c r="T391" s="14"/>
      <c r="U391" s="14"/>
      <c r="V391" s="14"/>
      <c r="W391" s="14"/>
      <c r="X391" s="14"/>
      <c r="Y391" s="14"/>
      <c r="Z391" s="215"/>
      <c r="AA391" s="14"/>
      <c r="AB391" s="215"/>
      <c r="AC391" s="215"/>
      <c r="AD391" s="215"/>
      <c r="AE391" s="167"/>
      <c r="AF391" s="14"/>
      <c r="AG391" s="14"/>
      <c r="AH391" s="14"/>
      <c r="AI391" s="14"/>
      <c r="AJ391" s="14"/>
      <c r="AK391" s="14"/>
      <c r="AL391" s="215"/>
      <c r="AM391" s="14"/>
      <c r="AN391" s="215"/>
      <c r="AO391" s="215"/>
      <c r="AP391" s="215"/>
      <c r="AQ391" s="14"/>
      <c r="AR391" s="236"/>
      <c r="AS391" s="221" t="s">
        <v>55</v>
      </c>
      <c r="AT391" s="54"/>
      <c r="AU391" s="254"/>
      <c r="AV391" s="259"/>
      <c r="AW391" s="38">
        <f t="shared" si="458"/>
        <v>0</v>
      </c>
      <c r="AX391" s="39">
        <f t="shared" si="459"/>
        <v>0</v>
      </c>
      <c r="AY391" s="224" t="s">
        <v>56</v>
      </c>
      <c r="AZ391" s="54"/>
      <c r="BA391" s="64"/>
      <c r="BB391" s="48"/>
      <c r="BC391" s="25">
        <f t="shared" si="460"/>
        <v>0</v>
      </c>
      <c r="BD391" s="40">
        <f t="shared" si="461"/>
        <v>0</v>
      </c>
      <c r="BE391" s="27" t="s">
        <v>57</v>
      </c>
      <c r="BF391" s="54"/>
      <c r="BG391" s="48"/>
      <c r="BH391" s="28">
        <f t="shared" si="462"/>
        <v>0</v>
      </c>
      <c r="BI391" s="29">
        <f t="shared" si="463"/>
        <v>0</v>
      </c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</row>
    <row r="392" spans="1:201" ht="12.75" customHeight="1" x14ac:dyDescent="0.2">
      <c r="A392" s="167"/>
      <c r="B392" s="135"/>
      <c r="C392" s="136"/>
      <c r="D392" s="14"/>
      <c r="E392" s="280"/>
      <c r="F392" s="280"/>
      <c r="G392" s="137"/>
      <c r="H392" s="14"/>
      <c r="I392" s="14"/>
      <c r="J392" s="14"/>
      <c r="K392" s="14"/>
      <c r="L392" s="167"/>
      <c r="M392" s="167"/>
      <c r="N392" s="6"/>
      <c r="O392" s="14"/>
      <c r="P392" s="14"/>
      <c r="Q392" s="6"/>
      <c r="R392" s="6"/>
      <c r="S392" s="167"/>
      <c r="T392" s="14"/>
      <c r="U392" s="14"/>
      <c r="V392" s="14"/>
      <c r="W392" s="14"/>
      <c r="X392" s="14"/>
      <c r="Y392" s="14"/>
      <c r="Z392" s="215"/>
      <c r="AA392" s="14"/>
      <c r="AB392" s="215"/>
      <c r="AC392" s="215"/>
      <c r="AD392" s="215"/>
      <c r="AE392" s="167"/>
      <c r="AF392" s="14"/>
      <c r="AG392" s="14"/>
      <c r="AH392" s="14"/>
      <c r="AI392" s="14"/>
      <c r="AJ392" s="14"/>
      <c r="AK392" s="14"/>
      <c r="AL392" s="215"/>
      <c r="AM392" s="14"/>
      <c r="AN392" s="215"/>
      <c r="AO392" s="215"/>
      <c r="AP392" s="215"/>
      <c r="AQ392" s="14"/>
      <c r="AR392" s="236"/>
      <c r="AS392" s="221" t="s">
        <v>55</v>
      </c>
      <c r="AT392" s="54"/>
      <c r="AU392" s="254"/>
      <c r="AV392" s="259"/>
      <c r="AW392" s="38">
        <f t="shared" si="458"/>
        <v>0</v>
      </c>
      <c r="AX392" s="39">
        <f t="shared" si="459"/>
        <v>0</v>
      </c>
      <c r="AY392" s="224" t="s">
        <v>56</v>
      </c>
      <c r="AZ392" s="54"/>
      <c r="BA392" s="64"/>
      <c r="BB392" s="48"/>
      <c r="BC392" s="25">
        <f t="shared" si="460"/>
        <v>0</v>
      </c>
      <c r="BD392" s="40">
        <f t="shared" si="461"/>
        <v>0</v>
      </c>
      <c r="BE392" s="27" t="s">
        <v>57</v>
      </c>
      <c r="BF392" s="54"/>
      <c r="BG392" s="48"/>
      <c r="BH392" s="28">
        <f t="shared" si="462"/>
        <v>0</v>
      </c>
      <c r="BI392" s="29">
        <f t="shared" si="463"/>
        <v>0</v>
      </c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</row>
    <row r="393" spans="1:201" ht="12.75" customHeight="1" x14ac:dyDescent="0.2">
      <c r="A393" s="167"/>
      <c r="B393" s="135"/>
      <c r="C393" s="136"/>
      <c r="D393" s="14"/>
      <c r="E393" s="280"/>
      <c r="F393" s="280"/>
      <c r="G393" s="137"/>
      <c r="H393" s="14"/>
      <c r="I393" s="14"/>
      <c r="J393" s="14"/>
      <c r="K393" s="14"/>
      <c r="L393" s="167"/>
      <c r="M393" s="167"/>
      <c r="N393" s="6"/>
      <c r="O393" s="14"/>
      <c r="P393" s="14"/>
      <c r="Q393" s="6"/>
      <c r="R393" s="6"/>
      <c r="S393" s="167"/>
      <c r="T393" s="14"/>
      <c r="U393" s="14"/>
      <c r="V393" s="14"/>
      <c r="W393" s="14"/>
      <c r="X393" s="14"/>
      <c r="Y393" s="14"/>
      <c r="Z393" s="215"/>
      <c r="AA393" s="14"/>
      <c r="AB393" s="215"/>
      <c r="AC393" s="215"/>
      <c r="AD393" s="215"/>
      <c r="AE393" s="167"/>
      <c r="AF393" s="14"/>
      <c r="AG393" s="14"/>
      <c r="AH393" s="14"/>
      <c r="AI393" s="14"/>
      <c r="AJ393" s="14"/>
      <c r="AK393" s="14"/>
      <c r="AL393" s="215"/>
      <c r="AM393" s="14"/>
      <c r="AN393" s="215"/>
      <c r="AO393" s="215"/>
      <c r="AP393" s="215"/>
      <c r="AQ393" s="14"/>
      <c r="AR393" s="236"/>
      <c r="AS393" s="221" t="s">
        <v>55</v>
      </c>
      <c r="AT393" s="54"/>
      <c r="AU393" s="254"/>
      <c r="AV393" s="259"/>
      <c r="AW393" s="38">
        <f t="shared" si="458"/>
        <v>0</v>
      </c>
      <c r="AX393" s="39">
        <f t="shared" si="459"/>
        <v>0</v>
      </c>
      <c r="AY393" s="224" t="s">
        <v>56</v>
      </c>
      <c r="AZ393" s="54"/>
      <c r="BA393" s="64"/>
      <c r="BB393" s="48"/>
      <c r="BC393" s="25">
        <f t="shared" si="460"/>
        <v>0</v>
      </c>
      <c r="BD393" s="40">
        <f t="shared" si="461"/>
        <v>0</v>
      </c>
      <c r="BE393" s="27" t="s">
        <v>57</v>
      </c>
      <c r="BF393" s="54"/>
      <c r="BG393" s="48"/>
      <c r="BH393" s="28">
        <f t="shared" si="462"/>
        <v>0</v>
      </c>
      <c r="BI393" s="29">
        <f t="shared" si="463"/>
        <v>0</v>
      </c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</row>
    <row r="394" spans="1:201" ht="12.75" customHeight="1" x14ac:dyDescent="0.2">
      <c r="A394" s="167"/>
      <c r="B394" s="135"/>
      <c r="C394" s="136"/>
      <c r="D394" s="14"/>
      <c r="E394" s="280"/>
      <c r="F394" s="280"/>
      <c r="G394" s="137"/>
      <c r="H394" s="14"/>
      <c r="I394" s="14"/>
      <c r="J394" s="14"/>
      <c r="K394" s="14"/>
      <c r="L394" s="167"/>
      <c r="M394" s="167"/>
      <c r="N394" s="6"/>
      <c r="O394" s="14"/>
      <c r="P394" s="14"/>
      <c r="Q394" s="6"/>
      <c r="R394" s="6"/>
      <c r="S394" s="167"/>
      <c r="T394" s="14"/>
      <c r="U394" s="14"/>
      <c r="V394" s="14"/>
      <c r="W394" s="14"/>
      <c r="X394" s="14"/>
      <c r="Y394" s="14"/>
      <c r="Z394" s="215"/>
      <c r="AA394" s="14"/>
      <c r="AB394" s="215"/>
      <c r="AC394" s="215"/>
      <c r="AD394" s="215"/>
      <c r="AE394" s="167"/>
      <c r="AF394" s="14"/>
      <c r="AG394" s="14"/>
      <c r="AH394" s="14"/>
      <c r="AI394" s="14"/>
      <c r="AJ394" s="14"/>
      <c r="AK394" s="14"/>
      <c r="AL394" s="215"/>
      <c r="AM394" s="14"/>
      <c r="AN394" s="215"/>
      <c r="AO394" s="215"/>
      <c r="AP394" s="215"/>
      <c r="AQ394" s="14"/>
      <c r="AR394" s="236"/>
      <c r="AS394" s="221" t="s">
        <v>55</v>
      </c>
      <c r="AT394" s="54"/>
      <c r="AU394" s="254"/>
      <c r="AV394" s="259"/>
      <c r="AW394" s="38">
        <f t="shared" si="458"/>
        <v>0</v>
      </c>
      <c r="AX394" s="39">
        <f t="shared" si="459"/>
        <v>0</v>
      </c>
      <c r="AY394" s="224" t="s">
        <v>56</v>
      </c>
      <c r="AZ394" s="54"/>
      <c r="BA394" s="64"/>
      <c r="BB394" s="48"/>
      <c r="BC394" s="25">
        <f t="shared" si="460"/>
        <v>0</v>
      </c>
      <c r="BD394" s="40">
        <f t="shared" si="461"/>
        <v>0</v>
      </c>
      <c r="BE394" s="27" t="s">
        <v>57</v>
      </c>
      <c r="BF394" s="54"/>
      <c r="BG394" s="48"/>
      <c r="BH394" s="28">
        <f t="shared" si="462"/>
        <v>0</v>
      </c>
      <c r="BI394" s="29">
        <f t="shared" si="463"/>
        <v>0</v>
      </c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</row>
    <row r="395" spans="1:201" ht="12.75" customHeight="1" x14ac:dyDescent="0.2">
      <c r="A395" s="167"/>
      <c r="B395" s="135"/>
      <c r="C395" s="136"/>
      <c r="D395" s="14"/>
      <c r="E395" s="280"/>
      <c r="F395" s="280"/>
      <c r="G395" s="137"/>
      <c r="H395" s="14"/>
      <c r="I395" s="14"/>
      <c r="J395" s="14"/>
      <c r="K395" s="14"/>
      <c r="L395" s="167"/>
      <c r="M395" s="167"/>
      <c r="N395" s="6"/>
      <c r="O395" s="14"/>
      <c r="P395" s="14"/>
      <c r="Q395" s="6"/>
      <c r="R395" s="6"/>
      <c r="S395" s="167"/>
      <c r="T395" s="14"/>
      <c r="U395" s="14"/>
      <c r="V395" s="14"/>
      <c r="W395" s="14"/>
      <c r="X395" s="14"/>
      <c r="Y395" s="14"/>
      <c r="Z395" s="215"/>
      <c r="AA395" s="14"/>
      <c r="AB395" s="215"/>
      <c r="AC395" s="215"/>
      <c r="AD395" s="215"/>
      <c r="AE395" s="167"/>
      <c r="AF395" s="14"/>
      <c r="AG395" s="14"/>
      <c r="AH395" s="14"/>
      <c r="AI395" s="14"/>
      <c r="AJ395" s="14"/>
      <c r="AK395" s="14"/>
      <c r="AL395" s="215"/>
      <c r="AM395" s="14"/>
      <c r="AN395" s="215"/>
      <c r="AO395" s="215"/>
      <c r="AP395" s="215"/>
      <c r="AQ395" s="14"/>
      <c r="AR395" s="236"/>
      <c r="AS395" s="221" t="s">
        <v>55</v>
      </c>
      <c r="AT395" s="54"/>
      <c r="AU395" s="254"/>
      <c r="AV395" s="259"/>
      <c r="AW395" s="38">
        <f t="shared" si="458"/>
        <v>0</v>
      </c>
      <c r="AX395" s="39">
        <f t="shared" si="459"/>
        <v>0</v>
      </c>
      <c r="AY395" s="224" t="s">
        <v>56</v>
      </c>
      <c r="AZ395" s="54"/>
      <c r="BA395" s="64"/>
      <c r="BB395" s="48"/>
      <c r="BC395" s="25">
        <f t="shared" si="460"/>
        <v>0</v>
      </c>
      <c r="BD395" s="40">
        <f t="shared" si="461"/>
        <v>0</v>
      </c>
      <c r="BE395" s="27" t="s">
        <v>57</v>
      </c>
      <c r="BF395" s="54"/>
      <c r="BG395" s="48"/>
      <c r="BH395" s="28">
        <f t="shared" si="462"/>
        <v>0</v>
      </c>
      <c r="BI395" s="29">
        <f t="shared" si="463"/>
        <v>0</v>
      </c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</row>
    <row r="396" spans="1:201" ht="12.75" customHeight="1" x14ac:dyDescent="0.2">
      <c r="A396" s="167"/>
      <c r="B396" s="135"/>
      <c r="C396" s="136"/>
      <c r="D396" s="14"/>
      <c r="E396" s="280"/>
      <c r="F396" s="280"/>
      <c r="G396" s="137"/>
      <c r="H396" s="14"/>
      <c r="I396" s="14"/>
      <c r="J396" s="14"/>
      <c r="K396" s="14"/>
      <c r="L396" s="167"/>
      <c r="M396" s="167"/>
      <c r="N396" s="6"/>
      <c r="O396" s="14"/>
      <c r="P396" s="14"/>
      <c r="Q396" s="6"/>
      <c r="R396" s="6"/>
      <c r="S396" s="167"/>
      <c r="T396" s="14"/>
      <c r="U396" s="14"/>
      <c r="V396" s="14"/>
      <c r="W396" s="14"/>
      <c r="X396" s="14"/>
      <c r="Y396" s="14"/>
      <c r="Z396" s="215"/>
      <c r="AA396" s="14"/>
      <c r="AB396" s="215"/>
      <c r="AC396" s="215"/>
      <c r="AD396" s="215"/>
      <c r="AE396" s="167"/>
      <c r="AF396" s="14"/>
      <c r="AG396" s="14"/>
      <c r="AH396" s="14"/>
      <c r="AI396" s="14"/>
      <c r="AJ396" s="14"/>
      <c r="AK396" s="14"/>
      <c r="AL396" s="215"/>
      <c r="AM396" s="14"/>
      <c r="AN396" s="215"/>
      <c r="AO396" s="215"/>
      <c r="AP396" s="215"/>
      <c r="AQ396" s="14"/>
      <c r="AR396" s="236"/>
      <c r="AS396" s="221" t="s">
        <v>55</v>
      </c>
      <c r="AT396" s="54"/>
      <c r="AU396" s="254"/>
      <c r="AV396" s="259"/>
      <c r="AW396" s="38">
        <f t="shared" si="458"/>
        <v>0</v>
      </c>
      <c r="AX396" s="39">
        <f t="shared" si="459"/>
        <v>0</v>
      </c>
      <c r="AY396" s="224" t="s">
        <v>56</v>
      </c>
      <c r="AZ396" s="54"/>
      <c r="BA396" s="64"/>
      <c r="BB396" s="48"/>
      <c r="BC396" s="25">
        <f t="shared" si="460"/>
        <v>0</v>
      </c>
      <c r="BD396" s="40">
        <f t="shared" si="461"/>
        <v>0</v>
      </c>
      <c r="BE396" s="27" t="s">
        <v>57</v>
      </c>
      <c r="BF396" s="54"/>
      <c r="BG396" s="48"/>
      <c r="BH396" s="28">
        <f t="shared" si="462"/>
        <v>0</v>
      </c>
      <c r="BI396" s="29">
        <f t="shared" si="463"/>
        <v>0</v>
      </c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</row>
    <row r="397" spans="1:201" ht="12.75" customHeight="1" x14ac:dyDescent="0.2">
      <c r="A397" s="167"/>
      <c r="B397" s="135"/>
      <c r="C397" s="136"/>
      <c r="D397" s="14"/>
      <c r="E397" s="280"/>
      <c r="F397" s="280"/>
      <c r="G397" s="137"/>
      <c r="H397" s="14"/>
      <c r="I397" s="14"/>
      <c r="J397" s="14"/>
      <c r="K397" s="14"/>
      <c r="L397" s="167"/>
      <c r="M397" s="167"/>
      <c r="N397" s="6"/>
      <c r="O397" s="14"/>
      <c r="P397" s="14"/>
      <c r="Q397" s="6"/>
      <c r="R397" s="6"/>
      <c r="S397" s="167"/>
      <c r="T397" s="14"/>
      <c r="U397" s="14"/>
      <c r="V397" s="14"/>
      <c r="W397" s="14"/>
      <c r="X397" s="14"/>
      <c r="Y397" s="14"/>
      <c r="Z397" s="215"/>
      <c r="AA397" s="14"/>
      <c r="AB397" s="215"/>
      <c r="AC397" s="215"/>
      <c r="AD397" s="215"/>
      <c r="AE397" s="167"/>
      <c r="AF397" s="14"/>
      <c r="AG397" s="14"/>
      <c r="AH397" s="14"/>
      <c r="AI397" s="14"/>
      <c r="AJ397" s="14"/>
      <c r="AK397" s="14"/>
      <c r="AL397" s="215"/>
      <c r="AM397" s="14"/>
      <c r="AN397" s="215"/>
      <c r="AO397" s="215"/>
      <c r="AP397" s="215"/>
      <c r="AQ397" s="14"/>
      <c r="AR397" s="236"/>
      <c r="AS397" s="221" t="s">
        <v>55</v>
      </c>
      <c r="AT397" s="54"/>
      <c r="AU397" s="254"/>
      <c r="AV397" s="259"/>
      <c r="AW397" s="38">
        <f t="shared" si="458"/>
        <v>0</v>
      </c>
      <c r="AX397" s="39">
        <f t="shared" si="459"/>
        <v>0</v>
      </c>
      <c r="AY397" s="224" t="s">
        <v>56</v>
      </c>
      <c r="AZ397" s="54"/>
      <c r="BA397" s="64"/>
      <c r="BB397" s="48"/>
      <c r="BC397" s="25">
        <f t="shared" si="460"/>
        <v>0</v>
      </c>
      <c r="BD397" s="40">
        <f t="shared" si="461"/>
        <v>0</v>
      </c>
      <c r="BE397" s="27" t="s">
        <v>57</v>
      </c>
      <c r="BF397" s="54"/>
      <c r="BG397" s="48"/>
      <c r="BH397" s="28">
        <f t="shared" si="462"/>
        <v>0</v>
      </c>
      <c r="BI397" s="29">
        <f t="shared" si="463"/>
        <v>0</v>
      </c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</row>
    <row r="398" spans="1:201" ht="12.75" customHeight="1" x14ac:dyDescent="0.2">
      <c r="A398" s="167"/>
      <c r="B398" s="135"/>
      <c r="C398" s="136"/>
      <c r="D398" s="14"/>
      <c r="E398" s="280"/>
      <c r="F398" s="280"/>
      <c r="G398" s="137"/>
      <c r="H398" s="14"/>
      <c r="I398" s="14"/>
      <c r="J398" s="14"/>
      <c r="K398" s="14"/>
      <c r="L398" s="167"/>
      <c r="M398" s="167"/>
      <c r="N398" s="6"/>
      <c r="O398" s="14"/>
      <c r="P398" s="14"/>
      <c r="Q398" s="6"/>
      <c r="R398" s="6"/>
      <c r="S398" s="167"/>
      <c r="T398" s="14"/>
      <c r="U398" s="14"/>
      <c r="V398" s="14"/>
      <c r="W398" s="14"/>
      <c r="X398" s="14"/>
      <c r="Y398" s="14"/>
      <c r="Z398" s="215"/>
      <c r="AA398" s="14"/>
      <c r="AB398" s="215"/>
      <c r="AC398" s="215"/>
      <c r="AD398" s="215"/>
      <c r="AE398" s="167"/>
      <c r="AF398" s="14"/>
      <c r="AG398" s="14"/>
      <c r="AH398" s="14"/>
      <c r="AI398" s="14"/>
      <c r="AJ398" s="14"/>
      <c r="AK398" s="14"/>
      <c r="AL398" s="215"/>
      <c r="AM398" s="14"/>
      <c r="AN398" s="215"/>
      <c r="AO398" s="215"/>
      <c r="AP398" s="215"/>
      <c r="AQ398" s="14"/>
      <c r="AR398" s="236"/>
      <c r="AS398" s="221" t="s">
        <v>55</v>
      </c>
      <c r="AT398" s="54"/>
      <c r="AU398" s="254"/>
      <c r="AV398" s="259"/>
      <c r="AW398" s="38">
        <f t="shared" si="458"/>
        <v>0</v>
      </c>
      <c r="AX398" s="39">
        <f t="shared" si="459"/>
        <v>0</v>
      </c>
      <c r="AY398" s="224" t="s">
        <v>56</v>
      </c>
      <c r="AZ398" s="54"/>
      <c r="BA398" s="64"/>
      <c r="BB398" s="48"/>
      <c r="BC398" s="25">
        <f t="shared" si="460"/>
        <v>0</v>
      </c>
      <c r="BD398" s="40">
        <f t="shared" si="461"/>
        <v>0</v>
      </c>
      <c r="BE398" s="27" t="s">
        <v>57</v>
      </c>
      <c r="BF398" s="54"/>
      <c r="BG398" s="48"/>
      <c r="BH398" s="28">
        <f t="shared" si="462"/>
        <v>0</v>
      </c>
      <c r="BI398" s="29">
        <f t="shared" si="463"/>
        <v>0</v>
      </c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</row>
    <row r="399" spans="1:201" ht="12.75" customHeight="1" x14ac:dyDescent="0.2">
      <c r="A399" s="167"/>
      <c r="B399" s="135"/>
      <c r="C399" s="136"/>
      <c r="D399" s="14"/>
      <c r="E399" s="280"/>
      <c r="F399" s="280"/>
      <c r="G399" s="137"/>
      <c r="H399" s="14"/>
      <c r="I399" s="14"/>
      <c r="J399" s="14"/>
      <c r="K399" s="14"/>
      <c r="L399" s="167"/>
      <c r="M399" s="167"/>
      <c r="N399" s="6"/>
      <c r="O399" s="14"/>
      <c r="P399" s="14"/>
      <c r="Q399" s="6"/>
      <c r="R399" s="6"/>
      <c r="S399" s="167"/>
      <c r="T399" s="14"/>
      <c r="U399" s="14"/>
      <c r="V399" s="14"/>
      <c r="W399" s="14"/>
      <c r="X399" s="14"/>
      <c r="Y399" s="14"/>
      <c r="Z399" s="215"/>
      <c r="AA399" s="14"/>
      <c r="AB399" s="215"/>
      <c r="AC399" s="215"/>
      <c r="AD399" s="215"/>
      <c r="AE399" s="167"/>
      <c r="AF399" s="14"/>
      <c r="AG399" s="14"/>
      <c r="AH399" s="14"/>
      <c r="AI399" s="14"/>
      <c r="AJ399" s="14"/>
      <c r="AK399" s="14"/>
      <c r="AL399" s="215"/>
      <c r="AM399" s="14"/>
      <c r="AN399" s="215"/>
      <c r="AO399" s="215"/>
      <c r="AP399" s="215"/>
      <c r="AQ399" s="14"/>
      <c r="AR399" s="236"/>
      <c r="AS399" s="221" t="s">
        <v>55</v>
      </c>
      <c r="AT399" s="54"/>
      <c r="AU399" s="254"/>
      <c r="AV399" s="259"/>
      <c r="AW399" s="38">
        <f t="shared" si="458"/>
        <v>0</v>
      </c>
      <c r="AX399" s="39">
        <f t="shared" si="459"/>
        <v>0</v>
      </c>
      <c r="AY399" s="224" t="s">
        <v>56</v>
      </c>
      <c r="AZ399" s="54"/>
      <c r="BA399" s="64"/>
      <c r="BB399" s="48"/>
      <c r="BC399" s="25">
        <f t="shared" si="460"/>
        <v>0</v>
      </c>
      <c r="BD399" s="40">
        <f t="shared" si="461"/>
        <v>0</v>
      </c>
      <c r="BE399" s="27" t="s">
        <v>57</v>
      </c>
      <c r="BF399" s="54"/>
      <c r="BG399" s="48"/>
      <c r="BH399" s="28">
        <f t="shared" si="462"/>
        <v>0</v>
      </c>
      <c r="BI399" s="29">
        <f t="shared" si="463"/>
        <v>0</v>
      </c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</row>
    <row r="400" spans="1:201" ht="12.75" customHeight="1" x14ac:dyDescent="0.2">
      <c r="A400" s="167"/>
      <c r="B400" s="135"/>
      <c r="C400" s="136"/>
      <c r="D400" s="14"/>
      <c r="E400" s="280"/>
      <c r="F400" s="280"/>
      <c r="G400" s="137"/>
      <c r="H400" s="14"/>
      <c r="I400" s="14"/>
      <c r="J400" s="14"/>
      <c r="K400" s="14"/>
      <c r="L400" s="167"/>
      <c r="M400" s="167"/>
      <c r="N400" s="6"/>
      <c r="O400" s="14"/>
      <c r="P400" s="14"/>
      <c r="Q400" s="6"/>
      <c r="R400" s="6"/>
      <c r="S400" s="167"/>
      <c r="T400" s="14"/>
      <c r="U400" s="14"/>
      <c r="V400" s="14"/>
      <c r="W400" s="14"/>
      <c r="X400" s="14"/>
      <c r="Y400" s="14"/>
      <c r="Z400" s="215"/>
      <c r="AA400" s="14"/>
      <c r="AB400" s="215"/>
      <c r="AC400" s="215"/>
      <c r="AD400" s="215"/>
      <c r="AE400" s="167"/>
      <c r="AF400" s="14"/>
      <c r="AG400" s="14"/>
      <c r="AH400" s="14"/>
      <c r="AI400" s="14"/>
      <c r="AJ400" s="14"/>
      <c r="AK400" s="14"/>
      <c r="AL400" s="215"/>
      <c r="AM400" s="14"/>
      <c r="AN400" s="215"/>
      <c r="AO400" s="215"/>
      <c r="AP400" s="215"/>
      <c r="AQ400" s="14"/>
      <c r="AR400" s="236"/>
      <c r="AS400" s="221" t="s">
        <v>55</v>
      </c>
      <c r="AT400" s="54"/>
      <c r="AU400" s="254"/>
      <c r="AV400" s="259"/>
      <c r="AW400" s="38">
        <f t="shared" si="458"/>
        <v>0</v>
      </c>
      <c r="AX400" s="39">
        <f t="shared" si="459"/>
        <v>0</v>
      </c>
      <c r="AY400" s="224" t="s">
        <v>56</v>
      </c>
      <c r="AZ400" s="54"/>
      <c r="BA400" s="64"/>
      <c r="BB400" s="48"/>
      <c r="BC400" s="25">
        <f t="shared" si="460"/>
        <v>0</v>
      </c>
      <c r="BD400" s="40">
        <f t="shared" si="461"/>
        <v>0</v>
      </c>
      <c r="BE400" s="27" t="s">
        <v>57</v>
      </c>
      <c r="BF400" s="54"/>
      <c r="BG400" s="48"/>
      <c r="BH400" s="28">
        <f t="shared" si="462"/>
        <v>0</v>
      </c>
      <c r="BI400" s="29">
        <f t="shared" si="463"/>
        <v>0</v>
      </c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</row>
    <row r="401" spans="1:201" ht="12.75" customHeight="1" x14ac:dyDescent="0.2">
      <c r="A401" s="167"/>
      <c r="B401" s="135"/>
      <c r="C401" s="136"/>
      <c r="D401" s="14"/>
      <c r="E401" s="280"/>
      <c r="F401" s="280"/>
      <c r="G401" s="137"/>
      <c r="H401" s="14"/>
      <c r="I401" s="14"/>
      <c r="J401" s="14"/>
      <c r="K401" s="14"/>
      <c r="L401" s="167"/>
      <c r="M401" s="167"/>
      <c r="N401" s="6"/>
      <c r="O401" s="14"/>
      <c r="P401" s="14"/>
      <c r="Q401" s="6"/>
      <c r="R401" s="6"/>
      <c r="S401" s="167"/>
      <c r="T401" s="14"/>
      <c r="U401" s="14"/>
      <c r="V401" s="14"/>
      <c r="W401" s="14"/>
      <c r="X401" s="14"/>
      <c r="Y401" s="14"/>
      <c r="Z401" s="215"/>
      <c r="AA401" s="14"/>
      <c r="AB401" s="215"/>
      <c r="AC401" s="215"/>
      <c r="AD401" s="215"/>
      <c r="AE401" s="167"/>
      <c r="AF401" s="14"/>
      <c r="AG401" s="14"/>
      <c r="AH401" s="14"/>
      <c r="AI401" s="14"/>
      <c r="AJ401" s="14"/>
      <c r="AK401" s="14"/>
      <c r="AL401" s="215"/>
      <c r="AM401" s="14"/>
      <c r="AN401" s="215"/>
      <c r="AO401" s="215"/>
      <c r="AP401" s="215"/>
      <c r="AQ401" s="14"/>
      <c r="AR401" s="236"/>
      <c r="AS401" s="221" t="s">
        <v>55</v>
      </c>
      <c r="AT401" s="54"/>
      <c r="AU401" s="254"/>
      <c r="AV401" s="259"/>
      <c r="AW401" s="38">
        <f t="shared" si="458"/>
        <v>0</v>
      </c>
      <c r="AX401" s="39">
        <f t="shared" si="459"/>
        <v>0</v>
      </c>
      <c r="AY401" s="224" t="s">
        <v>56</v>
      </c>
      <c r="AZ401" s="54"/>
      <c r="BA401" s="64"/>
      <c r="BB401" s="48"/>
      <c r="BC401" s="25">
        <f t="shared" si="460"/>
        <v>0</v>
      </c>
      <c r="BD401" s="40">
        <f t="shared" si="461"/>
        <v>0</v>
      </c>
      <c r="BE401" s="27" t="s">
        <v>57</v>
      </c>
      <c r="BF401" s="54"/>
      <c r="BG401" s="48"/>
      <c r="BH401" s="28">
        <f t="shared" si="462"/>
        <v>0</v>
      </c>
      <c r="BI401" s="29">
        <f t="shared" si="463"/>
        <v>0</v>
      </c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</row>
    <row r="402" spans="1:201" ht="12.75" customHeight="1" x14ac:dyDescent="0.2">
      <c r="A402" s="167"/>
      <c r="B402" s="135"/>
      <c r="C402" s="136"/>
      <c r="D402" s="14"/>
      <c r="E402" s="280"/>
      <c r="F402" s="280"/>
      <c r="G402" s="137"/>
      <c r="H402" s="14"/>
      <c r="I402" s="14"/>
      <c r="J402" s="14"/>
      <c r="K402" s="14"/>
      <c r="L402" s="167"/>
      <c r="M402" s="167"/>
      <c r="N402" s="6"/>
      <c r="O402" s="14"/>
      <c r="P402" s="14"/>
      <c r="Q402" s="6"/>
      <c r="R402" s="6"/>
      <c r="S402" s="167"/>
      <c r="T402" s="14"/>
      <c r="U402" s="14"/>
      <c r="V402" s="14"/>
      <c r="W402" s="14"/>
      <c r="X402" s="14"/>
      <c r="Y402" s="14"/>
      <c r="Z402" s="215"/>
      <c r="AA402" s="14"/>
      <c r="AB402" s="215"/>
      <c r="AC402" s="215"/>
      <c r="AD402" s="215"/>
      <c r="AE402" s="167"/>
      <c r="AF402" s="14"/>
      <c r="AG402" s="14"/>
      <c r="AH402" s="14"/>
      <c r="AI402" s="14"/>
      <c r="AJ402" s="14"/>
      <c r="AK402" s="14"/>
      <c r="AL402" s="215"/>
      <c r="AM402" s="14"/>
      <c r="AN402" s="215"/>
      <c r="AO402" s="215"/>
      <c r="AP402" s="215"/>
      <c r="AQ402" s="14"/>
      <c r="AR402" s="236"/>
      <c r="AS402" s="221" t="s">
        <v>55</v>
      </c>
      <c r="AT402" s="54"/>
      <c r="AU402" s="254"/>
      <c r="AV402" s="259"/>
      <c r="AW402" s="38">
        <f t="shared" si="458"/>
        <v>0</v>
      </c>
      <c r="AX402" s="39">
        <f t="shared" si="459"/>
        <v>0</v>
      </c>
      <c r="AY402" s="224" t="s">
        <v>56</v>
      </c>
      <c r="AZ402" s="54"/>
      <c r="BA402" s="64"/>
      <c r="BB402" s="48"/>
      <c r="BC402" s="25">
        <f t="shared" si="460"/>
        <v>0</v>
      </c>
      <c r="BD402" s="40">
        <f t="shared" si="461"/>
        <v>0</v>
      </c>
      <c r="BE402" s="27" t="s">
        <v>57</v>
      </c>
      <c r="BF402" s="54"/>
      <c r="BG402" s="48"/>
      <c r="BH402" s="28">
        <f t="shared" si="462"/>
        <v>0</v>
      </c>
      <c r="BI402" s="29">
        <f t="shared" si="463"/>
        <v>0</v>
      </c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</row>
    <row r="403" spans="1:201" ht="12.75" customHeight="1" x14ac:dyDescent="0.2">
      <c r="A403" s="167"/>
      <c r="B403" s="135"/>
      <c r="C403" s="136"/>
      <c r="D403" s="14"/>
      <c r="E403" s="280"/>
      <c r="F403" s="280"/>
      <c r="G403" s="137"/>
      <c r="H403" s="14"/>
      <c r="I403" s="14"/>
      <c r="J403" s="14"/>
      <c r="K403" s="14"/>
      <c r="L403" s="167"/>
      <c r="M403" s="167"/>
      <c r="N403" s="6"/>
      <c r="O403" s="14"/>
      <c r="P403" s="14"/>
      <c r="Q403" s="6"/>
      <c r="R403" s="6"/>
      <c r="S403" s="167"/>
      <c r="T403" s="14"/>
      <c r="U403" s="14"/>
      <c r="V403" s="14"/>
      <c r="W403" s="14"/>
      <c r="X403" s="14"/>
      <c r="Y403" s="14"/>
      <c r="Z403" s="215"/>
      <c r="AA403" s="14"/>
      <c r="AB403" s="215"/>
      <c r="AC403" s="215"/>
      <c r="AD403" s="215"/>
      <c r="AE403" s="167"/>
      <c r="AF403" s="14"/>
      <c r="AG403" s="14"/>
      <c r="AH403" s="14"/>
      <c r="AI403" s="14"/>
      <c r="AJ403" s="14"/>
      <c r="AK403" s="14"/>
      <c r="AL403" s="215"/>
      <c r="AM403" s="14"/>
      <c r="AN403" s="215"/>
      <c r="AO403" s="215"/>
      <c r="AP403" s="215"/>
      <c r="AQ403" s="14"/>
      <c r="AR403" s="236"/>
      <c r="AS403" s="221" t="s">
        <v>55</v>
      </c>
      <c r="AT403" s="54"/>
      <c r="AU403" s="254"/>
      <c r="AV403" s="259"/>
      <c r="AW403" s="38">
        <f t="shared" si="458"/>
        <v>0</v>
      </c>
      <c r="AX403" s="39">
        <f t="shared" si="459"/>
        <v>0</v>
      </c>
      <c r="AY403" s="224" t="s">
        <v>56</v>
      </c>
      <c r="AZ403" s="54"/>
      <c r="BA403" s="64"/>
      <c r="BB403" s="48"/>
      <c r="BC403" s="25">
        <f t="shared" si="460"/>
        <v>0</v>
      </c>
      <c r="BD403" s="40">
        <f t="shared" si="461"/>
        <v>0</v>
      </c>
      <c r="BE403" s="27" t="s">
        <v>57</v>
      </c>
      <c r="BF403" s="54"/>
      <c r="BG403" s="48"/>
      <c r="BH403" s="28">
        <f t="shared" si="462"/>
        <v>0</v>
      </c>
      <c r="BI403" s="29">
        <f t="shared" si="463"/>
        <v>0</v>
      </c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</row>
    <row r="404" spans="1:201" ht="12.75" customHeight="1" x14ac:dyDescent="0.2">
      <c r="A404" s="167"/>
      <c r="B404" s="135"/>
      <c r="C404" s="136"/>
      <c r="D404" s="14"/>
      <c r="E404" s="280"/>
      <c r="F404" s="280"/>
      <c r="G404" s="137"/>
      <c r="H404" s="14"/>
      <c r="I404" s="14"/>
      <c r="J404" s="14"/>
      <c r="K404" s="14"/>
      <c r="L404" s="167"/>
      <c r="M404" s="167"/>
      <c r="N404" s="6"/>
      <c r="O404" s="14"/>
      <c r="P404" s="14"/>
      <c r="Q404" s="6"/>
      <c r="R404" s="6"/>
      <c r="S404" s="167"/>
      <c r="T404" s="14"/>
      <c r="U404" s="14"/>
      <c r="V404" s="14"/>
      <c r="W404" s="14"/>
      <c r="X404" s="14"/>
      <c r="Y404" s="14"/>
      <c r="Z404" s="215"/>
      <c r="AA404" s="14"/>
      <c r="AB404" s="215"/>
      <c r="AC404" s="215"/>
      <c r="AD404" s="215"/>
      <c r="AE404" s="167"/>
      <c r="AF404" s="14"/>
      <c r="AG404" s="14"/>
      <c r="AH404" s="14"/>
      <c r="AI404" s="14"/>
      <c r="AJ404" s="14"/>
      <c r="AK404" s="14"/>
      <c r="AL404" s="215"/>
      <c r="AM404" s="14"/>
      <c r="AN404" s="215"/>
      <c r="AO404" s="215"/>
      <c r="AP404" s="215"/>
      <c r="AQ404" s="14"/>
      <c r="AR404" s="236"/>
      <c r="AS404" s="221" t="s">
        <v>55</v>
      </c>
      <c r="AT404" s="54"/>
      <c r="AU404" s="254"/>
      <c r="AV404" s="259"/>
      <c r="AW404" s="38">
        <f t="shared" si="458"/>
        <v>0</v>
      </c>
      <c r="AX404" s="39">
        <f t="shared" si="459"/>
        <v>0</v>
      </c>
      <c r="AY404" s="224" t="s">
        <v>56</v>
      </c>
      <c r="AZ404" s="54"/>
      <c r="BA404" s="64"/>
      <c r="BB404" s="48"/>
      <c r="BC404" s="25">
        <f t="shared" si="460"/>
        <v>0</v>
      </c>
      <c r="BD404" s="40">
        <f t="shared" si="461"/>
        <v>0</v>
      </c>
      <c r="BE404" s="27" t="s">
        <v>57</v>
      </c>
      <c r="BF404" s="54"/>
      <c r="BG404" s="48"/>
      <c r="BH404" s="28">
        <f t="shared" si="462"/>
        <v>0</v>
      </c>
      <c r="BI404" s="29">
        <f t="shared" si="463"/>
        <v>0</v>
      </c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</row>
    <row r="405" spans="1:201" ht="12.75" customHeight="1" x14ac:dyDescent="0.2">
      <c r="A405" s="167"/>
      <c r="B405" s="135"/>
      <c r="C405" s="136"/>
      <c r="D405" s="14"/>
      <c r="E405" s="280"/>
      <c r="F405" s="280"/>
      <c r="G405" s="137"/>
      <c r="H405" s="14"/>
      <c r="I405" s="14"/>
      <c r="J405" s="14"/>
      <c r="K405" s="14"/>
      <c r="L405" s="167"/>
      <c r="M405" s="167"/>
      <c r="N405" s="6"/>
      <c r="O405" s="14"/>
      <c r="P405" s="14"/>
      <c r="Q405" s="6"/>
      <c r="R405" s="6"/>
      <c r="S405" s="167"/>
      <c r="T405" s="14"/>
      <c r="U405" s="14"/>
      <c r="V405" s="14"/>
      <c r="W405" s="14"/>
      <c r="X405" s="14"/>
      <c r="Y405" s="14"/>
      <c r="Z405" s="215"/>
      <c r="AA405" s="14"/>
      <c r="AB405" s="215"/>
      <c r="AC405" s="215"/>
      <c r="AD405" s="215"/>
      <c r="AE405" s="167"/>
      <c r="AF405" s="14"/>
      <c r="AG405" s="14"/>
      <c r="AH405" s="14"/>
      <c r="AI405" s="14"/>
      <c r="AJ405" s="14"/>
      <c r="AK405" s="14"/>
      <c r="AL405" s="215"/>
      <c r="AM405" s="14"/>
      <c r="AN405" s="215"/>
      <c r="AO405" s="215"/>
      <c r="AP405" s="215"/>
      <c r="AQ405" s="14"/>
      <c r="AR405" s="236"/>
      <c r="AS405" s="221" t="s">
        <v>55</v>
      </c>
      <c r="AT405" s="54"/>
      <c r="AU405" s="254"/>
      <c r="AV405" s="259"/>
      <c r="AW405" s="38">
        <f t="shared" si="458"/>
        <v>0</v>
      </c>
      <c r="AX405" s="39">
        <f t="shared" si="459"/>
        <v>0</v>
      </c>
      <c r="AY405" s="224" t="s">
        <v>56</v>
      </c>
      <c r="AZ405" s="54"/>
      <c r="BA405" s="64"/>
      <c r="BB405" s="48"/>
      <c r="BC405" s="25">
        <f t="shared" si="460"/>
        <v>0</v>
      </c>
      <c r="BD405" s="40">
        <f t="shared" si="461"/>
        <v>0</v>
      </c>
      <c r="BE405" s="27" t="s">
        <v>57</v>
      </c>
      <c r="BF405" s="54"/>
      <c r="BG405" s="48"/>
      <c r="BH405" s="28">
        <f t="shared" si="462"/>
        <v>0</v>
      </c>
      <c r="BI405" s="29">
        <f t="shared" si="463"/>
        <v>0</v>
      </c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</row>
    <row r="406" spans="1:201" ht="12.75" customHeight="1" x14ac:dyDescent="0.2">
      <c r="A406" s="167"/>
      <c r="B406" s="135"/>
      <c r="C406" s="136"/>
      <c r="D406" s="14"/>
      <c r="E406" s="280"/>
      <c r="F406" s="280"/>
      <c r="G406" s="137"/>
      <c r="H406" s="14"/>
      <c r="I406" s="14"/>
      <c r="J406" s="14"/>
      <c r="K406" s="14"/>
      <c r="L406" s="167"/>
      <c r="M406" s="167"/>
      <c r="N406" s="6"/>
      <c r="O406" s="14"/>
      <c r="P406" s="14"/>
      <c r="Q406" s="6"/>
      <c r="R406" s="6"/>
      <c r="S406" s="167"/>
      <c r="T406" s="14"/>
      <c r="U406" s="14"/>
      <c r="V406" s="14"/>
      <c r="W406" s="14"/>
      <c r="X406" s="14"/>
      <c r="Y406" s="14"/>
      <c r="Z406" s="215"/>
      <c r="AA406" s="14"/>
      <c r="AB406" s="215"/>
      <c r="AC406" s="215"/>
      <c r="AD406" s="215"/>
      <c r="AE406" s="167"/>
      <c r="AF406" s="14"/>
      <c r="AG406" s="14"/>
      <c r="AH406" s="14"/>
      <c r="AI406" s="14"/>
      <c r="AJ406" s="14"/>
      <c r="AK406" s="14"/>
      <c r="AL406" s="215"/>
      <c r="AM406" s="14"/>
      <c r="AN406" s="215"/>
      <c r="AO406" s="215"/>
      <c r="AP406" s="215"/>
      <c r="AQ406" s="14"/>
      <c r="AR406" s="236"/>
      <c r="AS406" s="221" t="s">
        <v>55</v>
      </c>
      <c r="AT406" s="54"/>
      <c r="AU406" s="254"/>
      <c r="AV406" s="259"/>
      <c r="AW406" s="38">
        <f t="shared" si="458"/>
        <v>0</v>
      </c>
      <c r="AX406" s="39">
        <f t="shared" si="459"/>
        <v>0</v>
      </c>
      <c r="AY406" s="224" t="s">
        <v>56</v>
      </c>
      <c r="AZ406" s="54"/>
      <c r="BA406" s="64"/>
      <c r="BB406" s="48"/>
      <c r="BC406" s="25">
        <f t="shared" si="460"/>
        <v>0</v>
      </c>
      <c r="BD406" s="40">
        <f t="shared" si="461"/>
        <v>0</v>
      </c>
      <c r="BE406" s="27" t="s">
        <v>57</v>
      </c>
      <c r="BF406" s="54"/>
      <c r="BG406" s="48"/>
      <c r="BH406" s="28">
        <f t="shared" si="462"/>
        <v>0</v>
      </c>
      <c r="BI406" s="29">
        <f t="shared" si="463"/>
        <v>0</v>
      </c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</row>
    <row r="407" spans="1:201" ht="12.75" customHeight="1" x14ac:dyDescent="0.2">
      <c r="A407" s="167"/>
      <c r="B407" s="135"/>
      <c r="C407" s="136"/>
      <c r="D407" s="14"/>
      <c r="E407" s="280"/>
      <c r="F407" s="280"/>
      <c r="G407" s="137"/>
      <c r="H407" s="14"/>
      <c r="I407" s="14"/>
      <c r="J407" s="14"/>
      <c r="K407" s="14"/>
      <c r="L407" s="167"/>
      <c r="M407" s="167"/>
      <c r="N407" s="6"/>
      <c r="O407" s="14"/>
      <c r="P407" s="14"/>
      <c r="Q407" s="6"/>
      <c r="R407" s="6"/>
      <c r="S407" s="167"/>
      <c r="T407" s="14"/>
      <c r="U407" s="14"/>
      <c r="V407" s="14"/>
      <c r="W407" s="14"/>
      <c r="X407" s="14"/>
      <c r="Y407" s="14"/>
      <c r="Z407" s="215"/>
      <c r="AA407" s="14"/>
      <c r="AB407" s="215"/>
      <c r="AC407" s="215"/>
      <c r="AD407" s="215"/>
      <c r="AE407" s="167"/>
      <c r="AF407" s="14"/>
      <c r="AG407" s="14"/>
      <c r="AH407" s="14"/>
      <c r="AI407" s="14"/>
      <c r="AJ407" s="14"/>
      <c r="AK407" s="14"/>
      <c r="AL407" s="215"/>
      <c r="AM407" s="14"/>
      <c r="AN407" s="215"/>
      <c r="AO407" s="215"/>
      <c r="AP407" s="215"/>
      <c r="AQ407" s="14"/>
      <c r="AR407" s="236"/>
      <c r="AS407" s="221" t="s">
        <v>55</v>
      </c>
      <c r="AT407" s="54"/>
      <c r="AU407" s="254"/>
      <c r="AV407" s="259"/>
      <c r="AW407" s="38">
        <f t="shared" si="458"/>
        <v>0</v>
      </c>
      <c r="AX407" s="39">
        <f t="shared" si="459"/>
        <v>0</v>
      </c>
      <c r="AY407" s="224" t="s">
        <v>56</v>
      </c>
      <c r="AZ407" s="54"/>
      <c r="BA407" s="64"/>
      <c r="BB407" s="48"/>
      <c r="BC407" s="25">
        <f t="shared" si="460"/>
        <v>0</v>
      </c>
      <c r="BD407" s="40">
        <f t="shared" si="461"/>
        <v>0</v>
      </c>
      <c r="BE407" s="27" t="s">
        <v>57</v>
      </c>
      <c r="BF407" s="54"/>
      <c r="BG407" s="48"/>
      <c r="BH407" s="28">
        <f t="shared" si="462"/>
        <v>0</v>
      </c>
      <c r="BI407" s="29">
        <f t="shared" si="463"/>
        <v>0</v>
      </c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</row>
    <row r="408" spans="1:201" ht="12.75" customHeight="1" x14ac:dyDescent="0.2">
      <c r="A408" s="167"/>
      <c r="B408" s="135"/>
      <c r="C408" s="136"/>
      <c r="D408" s="14"/>
      <c r="E408" s="280"/>
      <c r="F408" s="280"/>
      <c r="G408" s="137"/>
      <c r="H408" s="14"/>
      <c r="I408" s="14"/>
      <c r="J408" s="14"/>
      <c r="K408" s="14"/>
      <c r="L408" s="167"/>
      <c r="M408" s="167"/>
      <c r="N408" s="6"/>
      <c r="O408" s="14"/>
      <c r="P408" s="14"/>
      <c r="Q408" s="6"/>
      <c r="R408" s="6"/>
      <c r="S408" s="167"/>
      <c r="T408" s="14"/>
      <c r="U408" s="14"/>
      <c r="V408" s="14"/>
      <c r="W408" s="14"/>
      <c r="X408" s="14"/>
      <c r="Y408" s="14"/>
      <c r="Z408" s="215"/>
      <c r="AA408" s="14"/>
      <c r="AB408" s="215"/>
      <c r="AC408" s="215"/>
      <c r="AD408" s="215"/>
      <c r="AE408" s="167"/>
      <c r="AF408" s="14"/>
      <c r="AG408" s="14"/>
      <c r="AH408" s="14"/>
      <c r="AI408" s="14"/>
      <c r="AJ408" s="14"/>
      <c r="AK408" s="14"/>
      <c r="AL408" s="215"/>
      <c r="AM408" s="14"/>
      <c r="AN408" s="215"/>
      <c r="AO408" s="215"/>
      <c r="AP408" s="215"/>
      <c r="AQ408" s="14"/>
      <c r="AR408" s="236"/>
      <c r="AS408" s="221" t="s">
        <v>55</v>
      </c>
      <c r="AT408" s="54"/>
      <c r="AU408" s="254"/>
      <c r="AV408" s="259"/>
      <c r="AW408" s="38">
        <f t="shared" si="458"/>
        <v>0</v>
      </c>
      <c r="AX408" s="39">
        <f t="shared" si="459"/>
        <v>0</v>
      </c>
      <c r="AY408" s="224" t="s">
        <v>56</v>
      </c>
      <c r="AZ408" s="54"/>
      <c r="BA408" s="64"/>
      <c r="BB408" s="48"/>
      <c r="BC408" s="25">
        <f t="shared" si="460"/>
        <v>0</v>
      </c>
      <c r="BD408" s="40">
        <f t="shared" si="461"/>
        <v>0</v>
      </c>
      <c r="BE408" s="27" t="s">
        <v>57</v>
      </c>
      <c r="BF408" s="54"/>
      <c r="BG408" s="48"/>
      <c r="BH408" s="28">
        <f t="shared" si="462"/>
        <v>0</v>
      </c>
      <c r="BI408" s="29">
        <f t="shared" si="463"/>
        <v>0</v>
      </c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</row>
    <row r="409" spans="1:201" ht="12.75" customHeight="1" x14ac:dyDescent="0.2">
      <c r="A409" s="167"/>
      <c r="B409" s="135"/>
      <c r="C409" s="136"/>
      <c r="D409" s="14"/>
      <c r="E409" s="280"/>
      <c r="F409" s="280"/>
      <c r="G409" s="137"/>
      <c r="H409" s="14"/>
      <c r="I409" s="14"/>
      <c r="J409" s="14"/>
      <c r="K409" s="14"/>
      <c r="L409" s="167"/>
      <c r="M409" s="167"/>
      <c r="N409" s="6"/>
      <c r="O409" s="14"/>
      <c r="P409" s="14"/>
      <c r="Q409" s="6"/>
      <c r="R409" s="6"/>
      <c r="S409" s="167"/>
      <c r="T409" s="14"/>
      <c r="U409" s="14"/>
      <c r="V409" s="14"/>
      <c r="W409" s="14"/>
      <c r="X409" s="14"/>
      <c r="Y409" s="14"/>
      <c r="Z409" s="215"/>
      <c r="AA409" s="14"/>
      <c r="AB409" s="215"/>
      <c r="AC409" s="215"/>
      <c r="AD409" s="215"/>
      <c r="AE409" s="167"/>
      <c r="AF409" s="14"/>
      <c r="AG409" s="14"/>
      <c r="AH409" s="14"/>
      <c r="AI409" s="14"/>
      <c r="AJ409" s="14"/>
      <c r="AK409" s="14"/>
      <c r="AL409" s="215"/>
      <c r="AM409" s="14"/>
      <c r="AN409" s="215"/>
      <c r="AO409" s="215"/>
      <c r="AP409" s="215"/>
      <c r="AQ409" s="14"/>
      <c r="AR409" s="236"/>
      <c r="AS409" s="221" t="s">
        <v>55</v>
      </c>
      <c r="AT409" s="54"/>
      <c r="AU409" s="254"/>
      <c r="AV409" s="259"/>
      <c r="AW409" s="38">
        <f t="shared" si="458"/>
        <v>0</v>
      </c>
      <c r="AX409" s="39">
        <f t="shared" si="459"/>
        <v>0</v>
      </c>
      <c r="AY409" s="224" t="s">
        <v>56</v>
      </c>
      <c r="AZ409" s="54"/>
      <c r="BA409" s="64"/>
      <c r="BB409" s="48"/>
      <c r="BC409" s="25">
        <f t="shared" si="460"/>
        <v>0</v>
      </c>
      <c r="BD409" s="40">
        <f t="shared" si="461"/>
        <v>0</v>
      </c>
      <c r="BE409" s="27" t="s">
        <v>57</v>
      </c>
      <c r="BF409" s="54"/>
      <c r="BG409" s="48"/>
      <c r="BH409" s="28">
        <f t="shared" si="462"/>
        <v>0</v>
      </c>
      <c r="BI409" s="29">
        <f t="shared" si="463"/>
        <v>0</v>
      </c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</row>
    <row r="410" spans="1:201" ht="12.75" customHeight="1" x14ac:dyDescent="0.2">
      <c r="A410" s="167"/>
      <c r="B410" s="135"/>
      <c r="C410" s="136"/>
      <c r="D410" s="14"/>
      <c r="E410" s="280"/>
      <c r="F410" s="280"/>
      <c r="G410" s="137"/>
      <c r="H410" s="14"/>
      <c r="I410" s="14"/>
      <c r="J410" s="14"/>
      <c r="K410" s="14"/>
      <c r="L410" s="167"/>
      <c r="M410" s="167"/>
      <c r="N410" s="6"/>
      <c r="O410" s="14"/>
      <c r="P410" s="14"/>
      <c r="Q410" s="6"/>
      <c r="R410" s="6"/>
      <c r="S410" s="167"/>
      <c r="T410" s="14"/>
      <c r="U410" s="14"/>
      <c r="V410" s="14"/>
      <c r="W410" s="14"/>
      <c r="X410" s="14"/>
      <c r="Y410" s="14"/>
      <c r="Z410" s="215"/>
      <c r="AA410" s="14"/>
      <c r="AB410" s="215"/>
      <c r="AC410" s="215"/>
      <c r="AD410" s="215"/>
      <c r="AE410" s="167"/>
      <c r="AF410" s="14"/>
      <c r="AG410" s="14"/>
      <c r="AH410" s="14"/>
      <c r="AI410" s="14"/>
      <c r="AJ410" s="14"/>
      <c r="AK410" s="14"/>
      <c r="AL410" s="215"/>
      <c r="AM410" s="14"/>
      <c r="AN410" s="215"/>
      <c r="AO410" s="215"/>
      <c r="AP410" s="215"/>
      <c r="AQ410" s="14"/>
      <c r="AR410" s="236"/>
      <c r="AS410" s="221" t="s">
        <v>55</v>
      </c>
      <c r="AT410" s="54"/>
      <c r="AU410" s="254"/>
      <c r="AV410" s="259"/>
      <c r="AW410" s="38">
        <f t="shared" si="458"/>
        <v>0</v>
      </c>
      <c r="AX410" s="39">
        <f t="shared" si="459"/>
        <v>0</v>
      </c>
      <c r="AY410" s="224" t="s">
        <v>56</v>
      </c>
      <c r="AZ410" s="54"/>
      <c r="BA410" s="64"/>
      <c r="BB410" s="48"/>
      <c r="BC410" s="25">
        <f t="shared" si="460"/>
        <v>0</v>
      </c>
      <c r="BD410" s="40">
        <f t="shared" si="461"/>
        <v>0</v>
      </c>
      <c r="BE410" s="27" t="s">
        <v>57</v>
      </c>
      <c r="BF410" s="54"/>
      <c r="BG410" s="48"/>
      <c r="BH410" s="28">
        <f t="shared" si="462"/>
        <v>0</v>
      </c>
      <c r="BI410" s="29">
        <f t="shared" si="463"/>
        <v>0</v>
      </c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</row>
    <row r="411" spans="1:201" ht="12.75" customHeight="1" x14ac:dyDescent="0.2">
      <c r="A411" s="167"/>
      <c r="B411" s="135"/>
      <c r="C411" s="136"/>
      <c r="D411" s="14"/>
      <c r="E411" s="280"/>
      <c r="F411" s="280"/>
      <c r="G411" s="137"/>
      <c r="H411" s="14"/>
      <c r="I411" s="14"/>
      <c r="J411" s="14"/>
      <c r="K411" s="14"/>
      <c r="L411" s="167"/>
      <c r="M411" s="167"/>
      <c r="N411" s="6"/>
      <c r="O411" s="14"/>
      <c r="P411" s="14"/>
      <c r="Q411" s="6"/>
      <c r="R411" s="6"/>
      <c r="S411" s="167"/>
      <c r="T411" s="14"/>
      <c r="U411" s="14"/>
      <c r="V411" s="14"/>
      <c r="W411" s="14"/>
      <c r="X411" s="14"/>
      <c r="Y411" s="14"/>
      <c r="Z411" s="215"/>
      <c r="AA411" s="14"/>
      <c r="AB411" s="215"/>
      <c r="AC411" s="215"/>
      <c r="AD411" s="215"/>
      <c r="AE411" s="167"/>
      <c r="AF411" s="14"/>
      <c r="AG411" s="14"/>
      <c r="AH411" s="14"/>
      <c r="AI411" s="14"/>
      <c r="AJ411" s="14"/>
      <c r="AK411" s="14"/>
      <c r="AL411" s="215"/>
      <c r="AM411" s="14"/>
      <c r="AN411" s="215"/>
      <c r="AO411" s="215"/>
      <c r="AP411" s="215"/>
      <c r="AQ411" s="14"/>
      <c r="AR411" s="236"/>
      <c r="AS411" s="221" t="s">
        <v>55</v>
      </c>
      <c r="AT411" s="54"/>
      <c r="AU411" s="254"/>
      <c r="AV411" s="259"/>
      <c r="AW411" s="38">
        <f t="shared" si="458"/>
        <v>0</v>
      </c>
      <c r="AX411" s="39">
        <f t="shared" si="459"/>
        <v>0</v>
      </c>
      <c r="AY411" s="224" t="s">
        <v>56</v>
      </c>
      <c r="AZ411" s="54"/>
      <c r="BA411" s="64"/>
      <c r="BB411" s="48"/>
      <c r="BC411" s="25">
        <f t="shared" si="460"/>
        <v>0</v>
      </c>
      <c r="BD411" s="40">
        <f t="shared" si="461"/>
        <v>0</v>
      </c>
      <c r="BE411" s="27" t="s">
        <v>57</v>
      </c>
      <c r="BF411" s="54"/>
      <c r="BG411" s="48"/>
      <c r="BH411" s="28">
        <f t="shared" si="462"/>
        <v>0</v>
      </c>
      <c r="BI411" s="29">
        <f t="shared" si="463"/>
        <v>0</v>
      </c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</row>
    <row r="412" spans="1:201" ht="12.75" customHeight="1" x14ac:dyDescent="0.2">
      <c r="A412" s="167"/>
      <c r="B412" s="135"/>
      <c r="C412" s="136"/>
      <c r="D412" s="14"/>
      <c r="E412" s="280"/>
      <c r="F412" s="280"/>
      <c r="G412" s="137"/>
      <c r="H412" s="14"/>
      <c r="I412" s="14"/>
      <c r="J412" s="14"/>
      <c r="K412" s="14"/>
      <c r="L412" s="167"/>
      <c r="M412" s="167"/>
      <c r="N412" s="6"/>
      <c r="O412" s="14"/>
      <c r="P412" s="14"/>
      <c r="Q412" s="6"/>
      <c r="R412" s="6"/>
      <c r="S412" s="167"/>
      <c r="T412" s="14"/>
      <c r="U412" s="14"/>
      <c r="V412" s="14"/>
      <c r="W412" s="14"/>
      <c r="X412" s="14"/>
      <c r="Y412" s="14"/>
      <c r="Z412" s="215"/>
      <c r="AA412" s="14"/>
      <c r="AB412" s="215"/>
      <c r="AC412" s="215"/>
      <c r="AD412" s="215"/>
      <c r="AE412" s="167"/>
      <c r="AF412" s="14"/>
      <c r="AG412" s="14"/>
      <c r="AH412" s="14"/>
      <c r="AI412" s="14"/>
      <c r="AJ412" s="14"/>
      <c r="AK412" s="14"/>
      <c r="AL412" s="215"/>
      <c r="AM412" s="14"/>
      <c r="AN412" s="215"/>
      <c r="AO412" s="215"/>
      <c r="AP412" s="215"/>
      <c r="AQ412" s="14"/>
      <c r="AR412" s="236"/>
      <c r="AS412" s="221" t="s">
        <v>55</v>
      </c>
      <c r="AT412" s="54"/>
      <c r="AU412" s="254"/>
      <c r="AV412" s="259"/>
      <c r="AW412" s="38">
        <f t="shared" si="458"/>
        <v>0</v>
      </c>
      <c r="AX412" s="39">
        <f t="shared" si="459"/>
        <v>0</v>
      </c>
      <c r="AY412" s="224" t="s">
        <v>56</v>
      </c>
      <c r="AZ412" s="54"/>
      <c r="BA412" s="64"/>
      <c r="BB412" s="48"/>
      <c r="BC412" s="25">
        <f t="shared" si="460"/>
        <v>0</v>
      </c>
      <c r="BD412" s="40">
        <f t="shared" si="461"/>
        <v>0</v>
      </c>
      <c r="BE412" s="27" t="s">
        <v>57</v>
      </c>
      <c r="BF412" s="54"/>
      <c r="BG412" s="48"/>
      <c r="BH412" s="28">
        <f t="shared" si="462"/>
        <v>0</v>
      </c>
      <c r="BI412" s="29">
        <f t="shared" si="463"/>
        <v>0</v>
      </c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</row>
    <row r="413" spans="1:201" ht="12.75" customHeight="1" x14ac:dyDescent="0.2">
      <c r="A413" s="167"/>
      <c r="B413" s="135"/>
      <c r="C413" s="136"/>
      <c r="D413" s="14"/>
      <c r="E413" s="280"/>
      <c r="F413" s="280"/>
      <c r="G413" s="137"/>
      <c r="H413" s="14"/>
      <c r="I413" s="14"/>
      <c r="J413" s="14"/>
      <c r="K413" s="14"/>
      <c r="L413" s="167"/>
      <c r="M413" s="167"/>
      <c r="N413" s="6"/>
      <c r="O413" s="14"/>
      <c r="P413" s="14"/>
      <c r="Q413" s="6"/>
      <c r="R413" s="6"/>
      <c r="S413" s="167"/>
      <c r="T413" s="14"/>
      <c r="U413" s="14"/>
      <c r="V413" s="14"/>
      <c r="W413" s="14"/>
      <c r="X413" s="14"/>
      <c r="Y413" s="14"/>
      <c r="Z413" s="215"/>
      <c r="AA413" s="14"/>
      <c r="AB413" s="215"/>
      <c r="AC413" s="215"/>
      <c r="AD413" s="215"/>
      <c r="AE413" s="167"/>
      <c r="AF413" s="14"/>
      <c r="AG413" s="14"/>
      <c r="AH413" s="14"/>
      <c r="AI413" s="14"/>
      <c r="AJ413" s="14"/>
      <c r="AK413" s="14"/>
      <c r="AL413" s="215"/>
      <c r="AM413" s="14"/>
      <c r="AN413" s="215"/>
      <c r="AO413" s="215"/>
      <c r="AP413" s="215"/>
      <c r="AQ413" s="14"/>
      <c r="AR413" s="236"/>
      <c r="AS413" s="221" t="s">
        <v>55</v>
      </c>
      <c r="AT413" s="54"/>
      <c r="AU413" s="254"/>
      <c r="AV413" s="259"/>
      <c r="AW413" s="38">
        <f t="shared" si="458"/>
        <v>0</v>
      </c>
      <c r="AX413" s="39">
        <f t="shared" si="459"/>
        <v>0</v>
      </c>
      <c r="AY413" s="224" t="s">
        <v>56</v>
      </c>
      <c r="AZ413" s="54"/>
      <c r="BA413" s="64"/>
      <c r="BB413" s="48"/>
      <c r="BC413" s="25">
        <f t="shared" si="460"/>
        <v>0</v>
      </c>
      <c r="BD413" s="40">
        <f t="shared" si="461"/>
        <v>0</v>
      </c>
      <c r="BE413" s="27" t="s">
        <v>57</v>
      </c>
      <c r="BF413" s="54"/>
      <c r="BG413" s="48"/>
      <c r="BH413" s="28">
        <f t="shared" si="462"/>
        <v>0</v>
      </c>
      <c r="BI413" s="29">
        <f t="shared" si="463"/>
        <v>0</v>
      </c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</row>
    <row r="414" spans="1:201" ht="12.75" customHeight="1" x14ac:dyDescent="0.2">
      <c r="A414" s="167"/>
      <c r="B414" s="135"/>
      <c r="C414" s="136"/>
      <c r="D414" s="14"/>
      <c r="E414" s="280"/>
      <c r="F414" s="280"/>
      <c r="G414" s="137"/>
      <c r="H414" s="14"/>
      <c r="I414" s="14"/>
      <c r="J414" s="14"/>
      <c r="K414" s="14"/>
      <c r="L414" s="167"/>
      <c r="M414" s="167"/>
      <c r="N414" s="6"/>
      <c r="O414" s="14"/>
      <c r="P414" s="14"/>
      <c r="Q414" s="6"/>
      <c r="R414" s="6"/>
      <c r="S414" s="167"/>
      <c r="T414" s="14"/>
      <c r="U414" s="14"/>
      <c r="V414" s="14"/>
      <c r="W414" s="14"/>
      <c r="X414" s="14"/>
      <c r="Y414" s="14"/>
      <c r="Z414" s="215"/>
      <c r="AA414" s="14"/>
      <c r="AB414" s="215"/>
      <c r="AC414" s="215"/>
      <c r="AD414" s="215"/>
      <c r="AE414" s="167"/>
      <c r="AF414" s="14"/>
      <c r="AG414" s="14"/>
      <c r="AH414" s="14"/>
      <c r="AI414" s="14"/>
      <c r="AJ414" s="14"/>
      <c r="AK414" s="14"/>
      <c r="AL414" s="215"/>
      <c r="AM414" s="14"/>
      <c r="AN414" s="215"/>
      <c r="AO414" s="215"/>
      <c r="AP414" s="215"/>
      <c r="AQ414" s="14"/>
      <c r="AR414" s="236"/>
      <c r="AS414" s="221" t="s">
        <v>55</v>
      </c>
      <c r="AT414" s="54"/>
      <c r="AU414" s="254"/>
      <c r="AV414" s="259"/>
      <c r="AW414" s="38">
        <f t="shared" si="458"/>
        <v>0</v>
      </c>
      <c r="AX414" s="39">
        <f t="shared" si="459"/>
        <v>0</v>
      </c>
      <c r="AY414" s="224" t="s">
        <v>56</v>
      </c>
      <c r="AZ414" s="54"/>
      <c r="BA414" s="64"/>
      <c r="BB414" s="48"/>
      <c r="BC414" s="25">
        <f t="shared" si="460"/>
        <v>0</v>
      </c>
      <c r="BD414" s="40">
        <f t="shared" si="461"/>
        <v>0</v>
      </c>
      <c r="BE414" s="27" t="s">
        <v>57</v>
      </c>
      <c r="BF414" s="54"/>
      <c r="BG414" s="48"/>
      <c r="BH414" s="28">
        <f t="shared" si="462"/>
        <v>0</v>
      </c>
      <c r="BI414" s="29">
        <f t="shared" si="463"/>
        <v>0</v>
      </c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</row>
    <row r="415" spans="1:201" ht="12.75" customHeight="1" x14ac:dyDescent="0.2">
      <c r="A415" s="167"/>
      <c r="B415" s="135"/>
      <c r="C415" s="136"/>
      <c r="D415" s="14"/>
      <c r="E415" s="280"/>
      <c r="F415" s="280"/>
      <c r="G415" s="137"/>
      <c r="H415" s="14"/>
      <c r="I415" s="14"/>
      <c r="J415" s="14"/>
      <c r="K415" s="14"/>
      <c r="L415" s="167"/>
      <c r="M415" s="167"/>
      <c r="N415" s="6"/>
      <c r="O415" s="14"/>
      <c r="P415" s="14"/>
      <c r="Q415" s="6"/>
      <c r="R415" s="6"/>
      <c r="S415" s="167"/>
      <c r="T415" s="14"/>
      <c r="U415" s="14"/>
      <c r="V415" s="14"/>
      <c r="W415" s="14"/>
      <c r="X415" s="14"/>
      <c r="Y415" s="14"/>
      <c r="Z415" s="215"/>
      <c r="AA415" s="14"/>
      <c r="AB415" s="215"/>
      <c r="AC415" s="215"/>
      <c r="AD415" s="215"/>
      <c r="AE415" s="167"/>
      <c r="AF415" s="14"/>
      <c r="AG415" s="14"/>
      <c r="AH415" s="14"/>
      <c r="AI415" s="14"/>
      <c r="AJ415" s="14"/>
      <c r="AK415" s="14"/>
      <c r="AL415" s="215"/>
      <c r="AM415" s="14"/>
      <c r="AN415" s="215"/>
      <c r="AO415" s="215"/>
      <c r="AP415" s="215"/>
      <c r="AQ415" s="14"/>
      <c r="AR415" s="236"/>
      <c r="AS415" s="221" t="s">
        <v>55</v>
      </c>
      <c r="AT415" s="54"/>
      <c r="AU415" s="254"/>
      <c r="AV415" s="259"/>
      <c r="AW415" s="38">
        <f t="shared" si="458"/>
        <v>0</v>
      </c>
      <c r="AX415" s="39">
        <f t="shared" si="459"/>
        <v>0</v>
      </c>
      <c r="AY415" s="224" t="s">
        <v>56</v>
      </c>
      <c r="AZ415" s="54"/>
      <c r="BA415" s="64"/>
      <c r="BB415" s="48"/>
      <c r="BC415" s="25">
        <f t="shared" si="460"/>
        <v>0</v>
      </c>
      <c r="BD415" s="40">
        <f t="shared" si="461"/>
        <v>0</v>
      </c>
      <c r="BE415" s="27" t="s">
        <v>57</v>
      </c>
      <c r="BF415" s="54"/>
      <c r="BG415" s="48"/>
      <c r="BH415" s="28">
        <f t="shared" si="462"/>
        <v>0</v>
      </c>
      <c r="BI415" s="29">
        <f t="shared" si="463"/>
        <v>0</v>
      </c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</row>
    <row r="416" spans="1:201" ht="12.75" customHeight="1" x14ac:dyDescent="0.2">
      <c r="A416" s="167"/>
      <c r="B416" s="135"/>
      <c r="C416" s="136"/>
      <c r="D416" s="14"/>
      <c r="E416" s="280"/>
      <c r="F416" s="280"/>
      <c r="G416" s="137"/>
      <c r="H416" s="14"/>
      <c r="I416" s="14"/>
      <c r="J416" s="14"/>
      <c r="K416" s="14"/>
      <c r="L416" s="167"/>
      <c r="M416" s="167"/>
      <c r="N416" s="6"/>
      <c r="O416" s="14"/>
      <c r="P416" s="14"/>
      <c r="Q416" s="6"/>
      <c r="R416" s="6"/>
      <c r="S416" s="167"/>
      <c r="T416" s="14"/>
      <c r="U416" s="14"/>
      <c r="V416" s="14"/>
      <c r="W416" s="14"/>
      <c r="X416" s="14"/>
      <c r="Y416" s="14"/>
      <c r="Z416" s="215"/>
      <c r="AA416" s="14"/>
      <c r="AB416" s="215"/>
      <c r="AC416" s="215"/>
      <c r="AD416" s="215"/>
      <c r="AE416" s="167"/>
      <c r="AF416" s="14"/>
      <c r="AG416" s="14"/>
      <c r="AH416" s="14"/>
      <c r="AI416" s="14"/>
      <c r="AJ416" s="14"/>
      <c r="AK416" s="14"/>
      <c r="AL416" s="215"/>
      <c r="AM416" s="14"/>
      <c r="AN416" s="215"/>
      <c r="AO416" s="215"/>
      <c r="AP416" s="215"/>
      <c r="AQ416" s="14"/>
      <c r="AR416" s="236"/>
      <c r="AS416" s="221" t="s">
        <v>55</v>
      </c>
      <c r="AT416" s="54"/>
      <c r="AU416" s="254"/>
      <c r="AV416" s="259"/>
      <c r="AW416" s="38">
        <f t="shared" si="458"/>
        <v>0</v>
      </c>
      <c r="AX416" s="39">
        <f t="shared" si="459"/>
        <v>0</v>
      </c>
      <c r="AY416" s="224" t="s">
        <v>56</v>
      </c>
      <c r="AZ416" s="54"/>
      <c r="BA416" s="64"/>
      <c r="BB416" s="48"/>
      <c r="BC416" s="25">
        <f t="shared" si="460"/>
        <v>0</v>
      </c>
      <c r="BD416" s="40">
        <f t="shared" si="461"/>
        <v>0</v>
      </c>
      <c r="BE416" s="27" t="s">
        <v>57</v>
      </c>
      <c r="BF416" s="54"/>
      <c r="BG416" s="48"/>
      <c r="BH416" s="28">
        <f t="shared" si="462"/>
        <v>0</v>
      </c>
      <c r="BI416" s="29">
        <f t="shared" si="463"/>
        <v>0</v>
      </c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</row>
    <row r="417" spans="1:201" ht="12.75" customHeight="1" x14ac:dyDescent="0.2">
      <c r="A417" s="167"/>
      <c r="B417" s="135"/>
      <c r="C417" s="136"/>
      <c r="D417" s="14"/>
      <c r="E417" s="280"/>
      <c r="F417" s="280"/>
      <c r="G417" s="137"/>
      <c r="H417" s="14"/>
      <c r="I417" s="14"/>
      <c r="J417" s="14"/>
      <c r="K417" s="14"/>
      <c r="L417" s="167"/>
      <c r="M417" s="167"/>
      <c r="N417" s="6"/>
      <c r="O417" s="14"/>
      <c r="P417" s="14"/>
      <c r="Q417" s="6"/>
      <c r="R417" s="6"/>
      <c r="S417" s="167"/>
      <c r="T417" s="14"/>
      <c r="U417" s="14"/>
      <c r="V417" s="14"/>
      <c r="W417" s="14"/>
      <c r="X417" s="14"/>
      <c r="Y417" s="14"/>
      <c r="Z417" s="215"/>
      <c r="AA417" s="14"/>
      <c r="AB417" s="215"/>
      <c r="AC417" s="215"/>
      <c r="AD417" s="215"/>
      <c r="AE417" s="167"/>
      <c r="AF417" s="14"/>
      <c r="AG417" s="14"/>
      <c r="AH417" s="14"/>
      <c r="AI417" s="14"/>
      <c r="AJ417" s="14"/>
      <c r="AK417" s="14"/>
      <c r="AL417" s="215"/>
      <c r="AM417" s="14"/>
      <c r="AN417" s="215"/>
      <c r="AO417" s="215"/>
      <c r="AP417" s="215"/>
      <c r="AQ417" s="14"/>
      <c r="AR417" s="236"/>
      <c r="AS417" s="221" t="s">
        <v>55</v>
      </c>
      <c r="AT417" s="54"/>
      <c r="AU417" s="254"/>
      <c r="AV417" s="259"/>
      <c r="AW417" s="38">
        <f t="shared" si="458"/>
        <v>0</v>
      </c>
      <c r="AX417" s="39">
        <f t="shared" si="459"/>
        <v>0</v>
      </c>
      <c r="AY417" s="224" t="s">
        <v>56</v>
      </c>
      <c r="AZ417" s="54"/>
      <c r="BA417" s="64"/>
      <c r="BB417" s="48"/>
      <c r="BC417" s="25">
        <f t="shared" si="460"/>
        <v>0</v>
      </c>
      <c r="BD417" s="40">
        <f t="shared" si="461"/>
        <v>0</v>
      </c>
      <c r="BE417" s="27" t="s">
        <v>57</v>
      </c>
      <c r="BF417" s="54"/>
      <c r="BG417" s="48"/>
      <c r="BH417" s="28">
        <f t="shared" si="462"/>
        <v>0</v>
      </c>
      <c r="BI417" s="29">
        <f t="shared" si="463"/>
        <v>0</v>
      </c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</row>
    <row r="418" spans="1:201" ht="12.75" customHeight="1" x14ac:dyDescent="0.2">
      <c r="A418" s="167"/>
      <c r="B418" s="135"/>
      <c r="C418" s="136"/>
      <c r="D418" s="14"/>
      <c r="E418" s="280"/>
      <c r="F418" s="280"/>
      <c r="G418" s="137"/>
      <c r="H418" s="14"/>
      <c r="I418" s="14"/>
      <c r="J418" s="14"/>
      <c r="K418" s="14"/>
      <c r="L418" s="167"/>
      <c r="M418" s="167"/>
      <c r="N418" s="6"/>
      <c r="O418" s="14"/>
      <c r="P418" s="14"/>
      <c r="Q418" s="6"/>
      <c r="R418" s="6"/>
      <c r="S418" s="167"/>
      <c r="T418" s="14"/>
      <c r="U418" s="14"/>
      <c r="V418" s="14"/>
      <c r="W418" s="14"/>
      <c r="X418" s="14"/>
      <c r="Y418" s="14"/>
      <c r="Z418" s="215"/>
      <c r="AA418" s="14"/>
      <c r="AB418" s="215"/>
      <c r="AC418" s="215"/>
      <c r="AD418" s="215"/>
      <c r="AE418" s="167"/>
      <c r="AF418" s="14"/>
      <c r="AG418" s="14"/>
      <c r="AH418" s="14"/>
      <c r="AI418" s="14"/>
      <c r="AJ418" s="14"/>
      <c r="AK418" s="14"/>
      <c r="AL418" s="215"/>
      <c r="AM418" s="14"/>
      <c r="AN418" s="215"/>
      <c r="AO418" s="215"/>
      <c r="AP418" s="215"/>
      <c r="AQ418" s="14"/>
      <c r="AR418" s="236"/>
      <c r="AS418" s="221" t="s">
        <v>55</v>
      </c>
      <c r="AT418" s="54"/>
      <c r="AU418" s="254"/>
      <c r="AV418" s="259"/>
      <c r="AW418" s="38">
        <f t="shared" si="458"/>
        <v>0</v>
      </c>
      <c r="AX418" s="39">
        <f t="shared" si="459"/>
        <v>0</v>
      </c>
      <c r="AY418" s="224" t="s">
        <v>56</v>
      </c>
      <c r="AZ418" s="54"/>
      <c r="BA418" s="64"/>
      <c r="BB418" s="48"/>
      <c r="BC418" s="25">
        <f t="shared" si="460"/>
        <v>0</v>
      </c>
      <c r="BD418" s="40">
        <f t="shared" si="461"/>
        <v>0</v>
      </c>
      <c r="BE418" s="27" t="s">
        <v>57</v>
      </c>
      <c r="BF418" s="54"/>
      <c r="BG418" s="48"/>
      <c r="BH418" s="28">
        <f t="shared" si="462"/>
        <v>0</v>
      </c>
      <c r="BI418" s="29">
        <f t="shared" si="463"/>
        <v>0</v>
      </c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</row>
    <row r="419" spans="1:201" ht="12.75" customHeight="1" x14ac:dyDescent="0.2">
      <c r="A419" s="167"/>
      <c r="B419" s="135"/>
      <c r="C419" s="136"/>
      <c r="D419" s="14"/>
      <c r="E419" s="280"/>
      <c r="F419" s="280"/>
      <c r="G419" s="137"/>
      <c r="H419" s="14"/>
      <c r="I419" s="14"/>
      <c r="J419" s="14"/>
      <c r="K419" s="14"/>
      <c r="L419" s="167"/>
      <c r="M419" s="167"/>
      <c r="N419" s="6"/>
      <c r="O419" s="14"/>
      <c r="P419" s="14"/>
      <c r="Q419" s="6"/>
      <c r="R419" s="6"/>
      <c r="S419" s="167"/>
      <c r="T419" s="14"/>
      <c r="U419" s="14"/>
      <c r="V419" s="14"/>
      <c r="W419" s="14"/>
      <c r="X419" s="14"/>
      <c r="Y419" s="14"/>
      <c r="Z419" s="215"/>
      <c r="AA419" s="14"/>
      <c r="AB419" s="215"/>
      <c r="AC419" s="215"/>
      <c r="AD419" s="215"/>
      <c r="AE419" s="167"/>
      <c r="AF419" s="14"/>
      <c r="AG419" s="14"/>
      <c r="AH419" s="14"/>
      <c r="AI419" s="14"/>
      <c r="AJ419" s="14"/>
      <c r="AK419" s="14"/>
      <c r="AL419" s="215"/>
      <c r="AM419" s="14"/>
      <c r="AN419" s="215"/>
      <c r="AO419" s="215"/>
      <c r="AP419" s="215"/>
      <c r="AQ419" s="14"/>
      <c r="AR419" s="236"/>
      <c r="AS419" s="221" t="s">
        <v>55</v>
      </c>
      <c r="AT419" s="54"/>
      <c r="AU419" s="254"/>
      <c r="AV419" s="259"/>
      <c r="AW419" s="38">
        <f t="shared" si="458"/>
        <v>0</v>
      </c>
      <c r="AX419" s="39">
        <f t="shared" si="459"/>
        <v>0</v>
      </c>
      <c r="AY419" s="224" t="s">
        <v>56</v>
      </c>
      <c r="AZ419" s="54"/>
      <c r="BA419" s="64"/>
      <c r="BB419" s="48"/>
      <c r="BC419" s="25">
        <f t="shared" si="460"/>
        <v>0</v>
      </c>
      <c r="BD419" s="40">
        <f t="shared" si="461"/>
        <v>0</v>
      </c>
      <c r="BE419" s="27" t="s">
        <v>57</v>
      </c>
      <c r="BF419" s="54"/>
      <c r="BG419" s="48"/>
      <c r="BH419" s="28">
        <f t="shared" si="462"/>
        <v>0</v>
      </c>
      <c r="BI419" s="29">
        <f t="shared" si="463"/>
        <v>0</v>
      </c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</row>
    <row r="420" spans="1:201" ht="12.75" customHeight="1" x14ac:dyDescent="0.2">
      <c r="A420" s="167"/>
      <c r="B420" s="135"/>
      <c r="C420" s="136"/>
      <c r="D420" s="14"/>
      <c r="E420" s="280"/>
      <c r="F420" s="280"/>
      <c r="G420" s="137"/>
      <c r="H420" s="14"/>
      <c r="I420" s="14"/>
      <c r="J420" s="14"/>
      <c r="K420" s="14"/>
      <c r="L420" s="167"/>
      <c r="M420" s="167"/>
      <c r="N420" s="6"/>
      <c r="O420" s="14"/>
      <c r="P420" s="14"/>
      <c r="Q420" s="6"/>
      <c r="R420" s="6"/>
      <c r="S420" s="167"/>
      <c r="T420" s="14"/>
      <c r="U420" s="14"/>
      <c r="V420" s="14"/>
      <c r="W420" s="14"/>
      <c r="X420" s="14"/>
      <c r="Y420" s="14"/>
      <c r="Z420" s="215"/>
      <c r="AA420" s="14"/>
      <c r="AB420" s="215"/>
      <c r="AC420" s="215"/>
      <c r="AD420" s="215"/>
      <c r="AE420" s="167"/>
      <c r="AF420" s="14"/>
      <c r="AG420" s="14"/>
      <c r="AH420" s="14"/>
      <c r="AI420" s="14"/>
      <c r="AJ420" s="14"/>
      <c r="AK420" s="14"/>
      <c r="AL420" s="215"/>
      <c r="AM420" s="14"/>
      <c r="AN420" s="215"/>
      <c r="AO420" s="215"/>
      <c r="AP420" s="215"/>
      <c r="AQ420" s="14"/>
      <c r="AR420" s="236"/>
      <c r="AS420" s="221" t="s">
        <v>55</v>
      </c>
      <c r="AT420" s="54"/>
      <c r="AU420" s="254"/>
      <c r="AV420" s="259"/>
      <c r="AW420" s="38">
        <f t="shared" si="458"/>
        <v>0</v>
      </c>
      <c r="AX420" s="39">
        <f t="shared" si="459"/>
        <v>0</v>
      </c>
      <c r="AY420" s="224" t="s">
        <v>56</v>
      </c>
      <c r="AZ420" s="54"/>
      <c r="BA420" s="64"/>
      <c r="BB420" s="48"/>
      <c r="BC420" s="25">
        <f t="shared" si="460"/>
        <v>0</v>
      </c>
      <c r="BD420" s="40">
        <f t="shared" si="461"/>
        <v>0</v>
      </c>
      <c r="BE420" s="27" t="s">
        <v>57</v>
      </c>
      <c r="BF420" s="54"/>
      <c r="BG420" s="48"/>
      <c r="BH420" s="28">
        <f t="shared" si="462"/>
        <v>0</v>
      </c>
      <c r="BI420" s="29">
        <f t="shared" si="463"/>
        <v>0</v>
      </c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</row>
    <row r="421" spans="1:201" ht="12.75" customHeight="1" x14ac:dyDescent="0.2">
      <c r="A421" s="167"/>
      <c r="B421" s="135"/>
      <c r="C421" s="136"/>
      <c r="D421" s="14"/>
      <c r="E421" s="280"/>
      <c r="F421" s="280"/>
      <c r="G421" s="137"/>
      <c r="H421" s="14"/>
      <c r="I421" s="14"/>
      <c r="J421" s="14"/>
      <c r="K421" s="14"/>
      <c r="L421" s="167"/>
      <c r="M421" s="167"/>
      <c r="N421" s="6"/>
      <c r="O421" s="14"/>
      <c r="P421" s="14"/>
      <c r="Q421" s="6"/>
      <c r="R421" s="6"/>
      <c r="S421" s="167"/>
      <c r="T421" s="14"/>
      <c r="U421" s="14"/>
      <c r="V421" s="14"/>
      <c r="W421" s="14"/>
      <c r="X421" s="14"/>
      <c r="Y421" s="14"/>
      <c r="Z421" s="215"/>
      <c r="AA421" s="14"/>
      <c r="AB421" s="215"/>
      <c r="AC421" s="215"/>
      <c r="AD421" s="215"/>
      <c r="AE421" s="167"/>
      <c r="AF421" s="14"/>
      <c r="AG421" s="14"/>
      <c r="AH421" s="14"/>
      <c r="AI421" s="14"/>
      <c r="AJ421" s="14"/>
      <c r="AK421" s="14"/>
      <c r="AL421" s="215"/>
      <c r="AM421" s="14"/>
      <c r="AN421" s="215"/>
      <c r="AO421" s="215"/>
      <c r="AP421" s="215"/>
      <c r="AQ421" s="14"/>
      <c r="AR421" s="236"/>
      <c r="AS421" s="221" t="s">
        <v>55</v>
      </c>
      <c r="AT421" s="54"/>
      <c r="AU421" s="254"/>
      <c r="AV421" s="259"/>
      <c r="AW421" s="38">
        <f t="shared" si="458"/>
        <v>0</v>
      </c>
      <c r="AX421" s="39">
        <f t="shared" si="459"/>
        <v>0</v>
      </c>
      <c r="AY421" s="224" t="s">
        <v>56</v>
      </c>
      <c r="AZ421" s="54"/>
      <c r="BA421" s="64"/>
      <c r="BB421" s="48"/>
      <c r="BC421" s="25">
        <f t="shared" si="460"/>
        <v>0</v>
      </c>
      <c r="BD421" s="40">
        <f t="shared" si="461"/>
        <v>0</v>
      </c>
      <c r="BE421" s="27" t="s">
        <v>57</v>
      </c>
      <c r="BF421" s="54"/>
      <c r="BG421" s="48"/>
      <c r="BH421" s="28">
        <f t="shared" si="462"/>
        <v>0</v>
      </c>
      <c r="BI421" s="29">
        <f t="shared" si="463"/>
        <v>0</v>
      </c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</row>
    <row r="422" spans="1:201" ht="12.75" customHeight="1" x14ac:dyDescent="0.2">
      <c r="A422" s="167"/>
      <c r="B422" s="135"/>
      <c r="C422" s="136"/>
      <c r="D422" s="14"/>
      <c r="E422" s="280"/>
      <c r="F422" s="280"/>
      <c r="G422" s="137"/>
      <c r="H422" s="14"/>
      <c r="I422" s="14"/>
      <c r="J422" s="14"/>
      <c r="K422" s="14"/>
      <c r="L422" s="167"/>
      <c r="M422" s="167"/>
      <c r="N422" s="6"/>
      <c r="O422" s="14"/>
      <c r="P422" s="14"/>
      <c r="Q422" s="6"/>
      <c r="R422" s="6"/>
      <c r="S422" s="167"/>
      <c r="T422" s="14"/>
      <c r="U422" s="14"/>
      <c r="V422" s="14"/>
      <c r="W422" s="14"/>
      <c r="X422" s="14"/>
      <c r="Y422" s="14"/>
      <c r="Z422" s="215"/>
      <c r="AA422" s="14"/>
      <c r="AB422" s="215"/>
      <c r="AC422" s="215"/>
      <c r="AD422" s="215"/>
      <c r="AE422" s="167"/>
      <c r="AF422" s="14"/>
      <c r="AG422" s="14"/>
      <c r="AH422" s="14"/>
      <c r="AI422" s="14"/>
      <c r="AJ422" s="14"/>
      <c r="AK422" s="14"/>
      <c r="AL422" s="215"/>
      <c r="AM422" s="14"/>
      <c r="AN422" s="215"/>
      <c r="AO422" s="215"/>
      <c r="AP422" s="215"/>
      <c r="AQ422" s="14"/>
      <c r="AR422" s="236"/>
      <c r="AS422" s="221" t="s">
        <v>55</v>
      </c>
      <c r="AT422" s="54"/>
      <c r="AU422" s="254"/>
      <c r="AV422" s="259"/>
      <c r="AW422" s="38">
        <f t="shared" si="458"/>
        <v>0</v>
      </c>
      <c r="AX422" s="39">
        <f t="shared" si="459"/>
        <v>0</v>
      </c>
      <c r="AY422" s="224" t="s">
        <v>56</v>
      </c>
      <c r="AZ422" s="54"/>
      <c r="BA422" s="64"/>
      <c r="BB422" s="48"/>
      <c r="BC422" s="25">
        <f t="shared" si="460"/>
        <v>0</v>
      </c>
      <c r="BD422" s="40">
        <f t="shared" si="461"/>
        <v>0</v>
      </c>
      <c r="BE422" s="27" t="s">
        <v>57</v>
      </c>
      <c r="BF422" s="54"/>
      <c r="BG422" s="48"/>
      <c r="BH422" s="28">
        <f t="shared" si="462"/>
        <v>0</v>
      </c>
      <c r="BI422" s="29">
        <f t="shared" si="463"/>
        <v>0</v>
      </c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</row>
    <row r="423" spans="1:201" ht="12.75" customHeight="1" x14ac:dyDescent="0.2">
      <c r="A423" s="167"/>
      <c r="B423" s="135"/>
      <c r="C423" s="136"/>
      <c r="D423" s="14"/>
      <c r="E423" s="280"/>
      <c r="F423" s="280"/>
      <c r="G423" s="137"/>
      <c r="H423" s="14"/>
      <c r="I423" s="14"/>
      <c r="J423" s="14"/>
      <c r="K423" s="14"/>
      <c r="L423" s="167"/>
      <c r="M423" s="167"/>
      <c r="N423" s="6"/>
      <c r="O423" s="14"/>
      <c r="P423" s="14"/>
      <c r="Q423" s="6"/>
      <c r="R423" s="6"/>
      <c r="S423" s="167"/>
      <c r="T423" s="14"/>
      <c r="U423" s="14"/>
      <c r="V423" s="14"/>
      <c r="W423" s="14"/>
      <c r="X423" s="14"/>
      <c r="Y423" s="14"/>
      <c r="Z423" s="215"/>
      <c r="AA423" s="14"/>
      <c r="AB423" s="215"/>
      <c r="AC423" s="215"/>
      <c r="AD423" s="215"/>
      <c r="AE423" s="167"/>
      <c r="AF423" s="14"/>
      <c r="AG423" s="14"/>
      <c r="AH423" s="14"/>
      <c r="AI423" s="14"/>
      <c r="AJ423" s="14"/>
      <c r="AK423" s="14"/>
      <c r="AL423" s="215"/>
      <c r="AM423" s="14"/>
      <c r="AN423" s="215"/>
      <c r="AO423" s="215"/>
      <c r="AP423" s="215"/>
      <c r="AQ423" s="14"/>
      <c r="AR423" s="236"/>
      <c r="AS423" s="221" t="s">
        <v>55</v>
      </c>
      <c r="AT423" s="54"/>
      <c r="AU423" s="254"/>
      <c r="AV423" s="259"/>
      <c r="AW423" s="38">
        <f t="shared" si="458"/>
        <v>0</v>
      </c>
      <c r="AX423" s="39">
        <f t="shared" si="459"/>
        <v>0</v>
      </c>
      <c r="AY423" s="224" t="s">
        <v>56</v>
      </c>
      <c r="AZ423" s="54"/>
      <c r="BA423" s="64"/>
      <c r="BB423" s="48"/>
      <c r="BC423" s="25">
        <f t="shared" si="460"/>
        <v>0</v>
      </c>
      <c r="BD423" s="40">
        <f t="shared" si="461"/>
        <v>0</v>
      </c>
      <c r="BE423" s="27" t="s">
        <v>57</v>
      </c>
      <c r="BF423" s="54"/>
      <c r="BG423" s="48"/>
      <c r="BH423" s="28">
        <f t="shared" si="462"/>
        <v>0</v>
      </c>
      <c r="BI423" s="29">
        <f t="shared" si="463"/>
        <v>0</v>
      </c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</row>
    <row r="424" spans="1:201" ht="12.75" customHeight="1" x14ac:dyDescent="0.2">
      <c r="A424" s="167"/>
      <c r="B424" s="135"/>
      <c r="C424" s="136"/>
      <c r="D424" s="14"/>
      <c r="E424" s="280"/>
      <c r="F424" s="280"/>
      <c r="G424" s="137"/>
      <c r="H424" s="14"/>
      <c r="I424" s="14"/>
      <c r="J424" s="14"/>
      <c r="K424" s="14"/>
      <c r="L424" s="167"/>
      <c r="M424" s="167"/>
      <c r="N424" s="6"/>
      <c r="O424" s="14"/>
      <c r="P424" s="14"/>
      <c r="Q424" s="6"/>
      <c r="R424" s="6"/>
      <c r="S424" s="167"/>
      <c r="T424" s="14"/>
      <c r="U424" s="14"/>
      <c r="V424" s="14"/>
      <c r="W424" s="14"/>
      <c r="X424" s="14"/>
      <c r="Y424" s="14"/>
      <c r="Z424" s="215"/>
      <c r="AA424" s="14"/>
      <c r="AB424" s="215"/>
      <c r="AC424" s="215"/>
      <c r="AD424" s="215"/>
      <c r="AE424" s="167"/>
      <c r="AF424" s="14"/>
      <c r="AG424" s="14"/>
      <c r="AH424" s="14"/>
      <c r="AI424" s="14"/>
      <c r="AJ424" s="14"/>
      <c r="AK424" s="14"/>
      <c r="AL424" s="215"/>
      <c r="AM424" s="14"/>
      <c r="AN424" s="215"/>
      <c r="AO424" s="215"/>
      <c r="AP424" s="215"/>
      <c r="AQ424" s="14"/>
      <c r="AR424" s="236"/>
      <c r="AS424" s="221" t="s">
        <v>55</v>
      </c>
      <c r="AT424" s="54"/>
      <c r="AU424" s="254"/>
      <c r="AV424" s="259"/>
      <c r="AW424" s="38">
        <f t="shared" si="458"/>
        <v>0</v>
      </c>
      <c r="AX424" s="39">
        <f t="shared" si="459"/>
        <v>0</v>
      </c>
      <c r="AY424" s="224" t="s">
        <v>56</v>
      </c>
      <c r="AZ424" s="54"/>
      <c r="BA424" s="64"/>
      <c r="BB424" s="48"/>
      <c r="BC424" s="25">
        <f t="shared" si="460"/>
        <v>0</v>
      </c>
      <c r="BD424" s="40">
        <f t="shared" si="461"/>
        <v>0</v>
      </c>
      <c r="BE424" s="27" t="s">
        <v>57</v>
      </c>
      <c r="BF424" s="54"/>
      <c r="BG424" s="48"/>
      <c r="BH424" s="28">
        <f t="shared" si="462"/>
        <v>0</v>
      </c>
      <c r="BI424" s="29">
        <f t="shared" si="463"/>
        <v>0</v>
      </c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</row>
    <row r="425" spans="1:201" ht="12.75" customHeight="1" x14ac:dyDescent="0.2">
      <c r="A425" s="167"/>
      <c r="B425" s="135"/>
      <c r="C425" s="136"/>
      <c r="D425" s="14"/>
      <c r="E425" s="280"/>
      <c r="F425" s="280"/>
      <c r="G425" s="137"/>
      <c r="H425" s="14"/>
      <c r="I425" s="14"/>
      <c r="J425" s="14"/>
      <c r="K425" s="14"/>
      <c r="L425" s="167"/>
      <c r="M425" s="167"/>
      <c r="N425" s="6"/>
      <c r="O425" s="14"/>
      <c r="P425" s="14"/>
      <c r="Q425" s="6"/>
      <c r="R425" s="6"/>
      <c r="S425" s="167"/>
      <c r="T425" s="14"/>
      <c r="U425" s="14"/>
      <c r="V425" s="14"/>
      <c r="W425" s="14"/>
      <c r="X425" s="14"/>
      <c r="Y425" s="14"/>
      <c r="Z425" s="215"/>
      <c r="AA425" s="14"/>
      <c r="AB425" s="215"/>
      <c r="AC425" s="215"/>
      <c r="AD425" s="215"/>
      <c r="AE425" s="167"/>
      <c r="AF425" s="14"/>
      <c r="AG425" s="14"/>
      <c r="AH425" s="14"/>
      <c r="AI425" s="14"/>
      <c r="AJ425" s="14"/>
      <c r="AK425" s="14"/>
      <c r="AL425" s="215"/>
      <c r="AM425" s="14"/>
      <c r="AN425" s="215"/>
      <c r="AO425" s="215"/>
      <c r="AP425" s="215"/>
      <c r="AQ425" s="14"/>
      <c r="AR425" s="236"/>
      <c r="AS425" s="221" t="s">
        <v>55</v>
      </c>
      <c r="AT425" s="54"/>
      <c r="AU425" s="254"/>
      <c r="AV425" s="259"/>
      <c r="AW425" s="38">
        <f t="shared" si="458"/>
        <v>0</v>
      </c>
      <c r="AX425" s="39">
        <f t="shared" si="459"/>
        <v>0</v>
      </c>
      <c r="AY425" s="224" t="s">
        <v>56</v>
      </c>
      <c r="AZ425" s="54"/>
      <c r="BA425" s="64"/>
      <c r="BB425" s="48"/>
      <c r="BC425" s="25">
        <f t="shared" si="460"/>
        <v>0</v>
      </c>
      <c r="BD425" s="40">
        <f t="shared" si="461"/>
        <v>0</v>
      </c>
      <c r="BE425" s="27" t="s">
        <v>57</v>
      </c>
      <c r="BF425" s="54"/>
      <c r="BG425" s="48"/>
      <c r="BH425" s="28">
        <f t="shared" si="462"/>
        <v>0</v>
      </c>
      <c r="BI425" s="29">
        <f t="shared" si="463"/>
        <v>0</v>
      </c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</row>
    <row r="426" spans="1:201" ht="12.75" customHeight="1" x14ac:dyDescent="0.2">
      <c r="A426" s="167"/>
      <c r="B426" s="135"/>
      <c r="C426" s="136"/>
      <c r="D426" s="14"/>
      <c r="E426" s="280"/>
      <c r="F426" s="280"/>
      <c r="G426" s="137"/>
      <c r="H426" s="14"/>
      <c r="I426" s="14"/>
      <c r="J426" s="14"/>
      <c r="K426" s="14"/>
      <c r="L426" s="167"/>
      <c r="M426" s="167"/>
      <c r="N426" s="6"/>
      <c r="O426" s="14"/>
      <c r="P426" s="14"/>
      <c r="Q426" s="6"/>
      <c r="R426" s="6"/>
      <c r="S426" s="167"/>
      <c r="T426" s="14"/>
      <c r="U426" s="14"/>
      <c r="V426" s="14"/>
      <c r="W426" s="14"/>
      <c r="X426" s="14"/>
      <c r="Y426" s="14"/>
      <c r="Z426" s="215"/>
      <c r="AA426" s="14"/>
      <c r="AB426" s="215"/>
      <c r="AC426" s="215"/>
      <c r="AD426" s="215"/>
      <c r="AE426" s="167"/>
      <c r="AF426" s="14"/>
      <c r="AG426" s="14"/>
      <c r="AH426" s="14"/>
      <c r="AI426" s="14"/>
      <c r="AJ426" s="14"/>
      <c r="AK426" s="14"/>
      <c r="AL426" s="215"/>
      <c r="AM426" s="14"/>
      <c r="AN426" s="215"/>
      <c r="AO426" s="215"/>
      <c r="AP426" s="215"/>
      <c r="AQ426" s="14"/>
      <c r="AR426" s="236"/>
      <c r="AS426" s="221" t="s">
        <v>55</v>
      </c>
      <c r="AT426" s="54"/>
      <c r="AU426" s="254"/>
      <c r="AV426" s="259"/>
      <c r="AW426" s="38">
        <f t="shared" si="458"/>
        <v>0</v>
      </c>
      <c r="AX426" s="39">
        <f t="shared" si="459"/>
        <v>0</v>
      </c>
      <c r="AY426" s="224" t="s">
        <v>56</v>
      </c>
      <c r="AZ426" s="54"/>
      <c r="BA426" s="64"/>
      <c r="BB426" s="48"/>
      <c r="BC426" s="25">
        <f t="shared" si="460"/>
        <v>0</v>
      </c>
      <c r="BD426" s="40">
        <f t="shared" si="461"/>
        <v>0</v>
      </c>
      <c r="BE426" s="27" t="s">
        <v>57</v>
      </c>
      <c r="BF426" s="54"/>
      <c r="BG426" s="48"/>
      <c r="BH426" s="28">
        <f t="shared" si="462"/>
        <v>0</v>
      </c>
      <c r="BI426" s="29">
        <f t="shared" si="463"/>
        <v>0</v>
      </c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</row>
    <row r="427" spans="1:201" ht="12.75" customHeight="1" x14ac:dyDescent="0.2">
      <c r="A427" s="167"/>
      <c r="B427" s="135"/>
      <c r="C427" s="136"/>
      <c r="D427" s="14"/>
      <c r="E427" s="280"/>
      <c r="F427" s="280"/>
      <c r="G427" s="137"/>
      <c r="H427" s="14"/>
      <c r="I427" s="14"/>
      <c r="J427" s="14"/>
      <c r="K427" s="14"/>
      <c r="L427" s="167"/>
      <c r="M427" s="167"/>
      <c r="N427" s="6"/>
      <c r="O427" s="14"/>
      <c r="P427" s="14"/>
      <c r="Q427" s="6"/>
      <c r="R427" s="6"/>
      <c r="S427" s="167"/>
      <c r="T427" s="14"/>
      <c r="U427" s="14"/>
      <c r="V427" s="14"/>
      <c r="W427" s="14"/>
      <c r="X427" s="14"/>
      <c r="Y427" s="14"/>
      <c r="Z427" s="215"/>
      <c r="AA427" s="14"/>
      <c r="AB427" s="215"/>
      <c r="AC427" s="215"/>
      <c r="AD427" s="215"/>
      <c r="AE427" s="167"/>
      <c r="AF427" s="14"/>
      <c r="AG427" s="14"/>
      <c r="AH427" s="14"/>
      <c r="AI427" s="14"/>
      <c r="AJ427" s="14"/>
      <c r="AK427" s="14"/>
      <c r="AL427" s="215"/>
      <c r="AM427" s="14"/>
      <c r="AN427" s="215"/>
      <c r="AO427" s="215"/>
      <c r="AP427" s="215"/>
      <c r="AQ427" s="14"/>
      <c r="AR427" s="236"/>
      <c r="AS427" s="221" t="s">
        <v>55</v>
      </c>
      <c r="AT427" s="54"/>
      <c r="AU427" s="254"/>
      <c r="AV427" s="259"/>
      <c r="AW427" s="38">
        <f t="shared" si="458"/>
        <v>0</v>
      </c>
      <c r="AX427" s="39">
        <f t="shared" si="459"/>
        <v>0</v>
      </c>
      <c r="AY427" s="224" t="s">
        <v>56</v>
      </c>
      <c r="AZ427" s="54"/>
      <c r="BA427" s="64"/>
      <c r="BB427" s="48"/>
      <c r="BC427" s="25">
        <f t="shared" si="460"/>
        <v>0</v>
      </c>
      <c r="BD427" s="40">
        <f t="shared" si="461"/>
        <v>0</v>
      </c>
      <c r="BE427" s="27" t="s">
        <v>57</v>
      </c>
      <c r="BF427" s="54"/>
      <c r="BG427" s="48"/>
      <c r="BH427" s="28">
        <f t="shared" si="462"/>
        <v>0</v>
      </c>
      <c r="BI427" s="29">
        <f t="shared" si="463"/>
        <v>0</v>
      </c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</row>
    <row r="428" spans="1:201" ht="12.75" customHeight="1" x14ac:dyDescent="0.2">
      <c r="A428" s="167"/>
      <c r="B428" s="135"/>
      <c r="C428" s="136"/>
      <c r="D428" s="14"/>
      <c r="E428" s="280"/>
      <c r="F428" s="280"/>
      <c r="G428" s="137"/>
      <c r="H428" s="14"/>
      <c r="I428" s="14"/>
      <c r="J428" s="14"/>
      <c r="K428" s="14"/>
      <c r="L428" s="167"/>
      <c r="M428" s="167"/>
      <c r="N428" s="6"/>
      <c r="O428" s="14"/>
      <c r="P428" s="14"/>
      <c r="Q428" s="6"/>
      <c r="R428" s="6"/>
      <c r="S428" s="167"/>
      <c r="T428" s="14"/>
      <c r="U428" s="14"/>
      <c r="V428" s="14"/>
      <c r="W428" s="14"/>
      <c r="X428" s="14"/>
      <c r="Y428" s="14"/>
      <c r="Z428" s="215"/>
      <c r="AA428" s="14"/>
      <c r="AB428" s="215"/>
      <c r="AC428" s="215"/>
      <c r="AD428" s="215"/>
      <c r="AE428" s="167"/>
      <c r="AF428" s="14"/>
      <c r="AG428" s="14"/>
      <c r="AH428" s="14"/>
      <c r="AI428" s="14"/>
      <c r="AJ428" s="14"/>
      <c r="AK428" s="14"/>
      <c r="AL428" s="215"/>
      <c r="AM428" s="14"/>
      <c r="AN428" s="215"/>
      <c r="AO428" s="215"/>
      <c r="AP428" s="215"/>
      <c r="AQ428" s="14"/>
      <c r="AR428" s="236"/>
      <c r="AS428" s="221" t="s">
        <v>55</v>
      </c>
      <c r="AT428" s="54"/>
      <c r="AU428" s="254"/>
      <c r="AV428" s="259"/>
      <c r="AW428" s="38">
        <f t="shared" si="458"/>
        <v>0</v>
      </c>
      <c r="AX428" s="39">
        <f t="shared" si="459"/>
        <v>0</v>
      </c>
      <c r="AY428" s="224" t="s">
        <v>56</v>
      </c>
      <c r="AZ428" s="54"/>
      <c r="BA428" s="64"/>
      <c r="BB428" s="48"/>
      <c r="BC428" s="25">
        <f t="shared" si="460"/>
        <v>0</v>
      </c>
      <c r="BD428" s="40">
        <f t="shared" si="461"/>
        <v>0</v>
      </c>
      <c r="BE428" s="27" t="s">
        <v>57</v>
      </c>
      <c r="BF428" s="54"/>
      <c r="BG428" s="48"/>
      <c r="BH428" s="28">
        <f t="shared" si="462"/>
        <v>0</v>
      </c>
      <c r="BI428" s="29">
        <f t="shared" si="463"/>
        <v>0</v>
      </c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</row>
    <row r="429" spans="1:201" ht="12.75" customHeight="1" x14ac:dyDescent="0.2">
      <c r="A429" s="167"/>
      <c r="B429" s="135"/>
      <c r="C429" s="136"/>
      <c r="D429" s="14"/>
      <c r="E429" s="280"/>
      <c r="F429" s="280"/>
      <c r="G429" s="137"/>
      <c r="H429" s="14"/>
      <c r="I429" s="14"/>
      <c r="J429" s="14"/>
      <c r="K429" s="14"/>
      <c r="L429" s="167"/>
      <c r="M429" s="167"/>
      <c r="N429" s="6"/>
      <c r="O429" s="14"/>
      <c r="P429" s="14"/>
      <c r="Q429" s="6"/>
      <c r="R429" s="6"/>
      <c r="S429" s="167"/>
      <c r="T429" s="14"/>
      <c r="U429" s="14"/>
      <c r="V429" s="14"/>
      <c r="W429" s="14"/>
      <c r="X429" s="14"/>
      <c r="Y429" s="14"/>
      <c r="Z429" s="215"/>
      <c r="AA429" s="14"/>
      <c r="AB429" s="215"/>
      <c r="AC429" s="215"/>
      <c r="AD429" s="215"/>
      <c r="AE429" s="167"/>
      <c r="AF429" s="14"/>
      <c r="AG429" s="14"/>
      <c r="AH429" s="14"/>
      <c r="AI429" s="14"/>
      <c r="AJ429" s="14"/>
      <c r="AK429" s="14"/>
      <c r="AL429" s="215"/>
      <c r="AM429" s="14"/>
      <c r="AN429" s="215"/>
      <c r="AO429" s="215"/>
      <c r="AP429" s="215"/>
      <c r="AQ429" s="14"/>
      <c r="AR429" s="236"/>
      <c r="AS429" s="221" t="s">
        <v>55</v>
      </c>
      <c r="AT429" s="54"/>
      <c r="AU429" s="254"/>
      <c r="AV429" s="259"/>
      <c r="AW429" s="38">
        <f t="shared" si="458"/>
        <v>0</v>
      </c>
      <c r="AX429" s="39">
        <f t="shared" si="459"/>
        <v>0</v>
      </c>
      <c r="AY429" s="224" t="s">
        <v>56</v>
      </c>
      <c r="AZ429" s="54"/>
      <c r="BA429" s="64"/>
      <c r="BB429" s="48"/>
      <c r="BC429" s="25">
        <f t="shared" si="460"/>
        <v>0</v>
      </c>
      <c r="BD429" s="40">
        <f t="shared" si="461"/>
        <v>0</v>
      </c>
      <c r="BE429" s="27" t="s">
        <v>57</v>
      </c>
      <c r="BF429" s="54"/>
      <c r="BG429" s="48"/>
      <c r="BH429" s="28">
        <f t="shared" si="462"/>
        <v>0</v>
      </c>
      <c r="BI429" s="29">
        <f t="shared" si="463"/>
        <v>0</v>
      </c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</row>
    <row r="430" spans="1:201" ht="12.75" customHeight="1" x14ac:dyDescent="0.2">
      <c r="A430" s="167"/>
      <c r="B430" s="135"/>
      <c r="C430" s="136"/>
      <c r="D430" s="14"/>
      <c r="E430" s="280"/>
      <c r="F430" s="280"/>
      <c r="G430" s="137"/>
      <c r="H430" s="14"/>
      <c r="I430" s="14"/>
      <c r="J430" s="14"/>
      <c r="K430" s="14"/>
      <c r="L430" s="167"/>
      <c r="M430" s="167"/>
      <c r="N430" s="6"/>
      <c r="O430" s="14"/>
      <c r="P430" s="14"/>
      <c r="Q430" s="6"/>
      <c r="R430" s="6"/>
      <c r="S430" s="167"/>
      <c r="T430" s="14"/>
      <c r="U430" s="14"/>
      <c r="V430" s="14"/>
      <c r="W430" s="14"/>
      <c r="X430" s="14"/>
      <c r="Y430" s="14"/>
      <c r="Z430" s="215"/>
      <c r="AA430" s="14"/>
      <c r="AB430" s="215"/>
      <c r="AC430" s="215"/>
      <c r="AD430" s="215"/>
      <c r="AE430" s="167"/>
      <c r="AF430" s="14"/>
      <c r="AG430" s="14"/>
      <c r="AH430" s="14"/>
      <c r="AI430" s="14"/>
      <c r="AJ430" s="14"/>
      <c r="AK430" s="14"/>
      <c r="AL430" s="215"/>
      <c r="AM430" s="14"/>
      <c r="AN430" s="215"/>
      <c r="AO430" s="215"/>
      <c r="AP430" s="215"/>
      <c r="AQ430" s="14"/>
      <c r="AR430" s="236"/>
      <c r="AS430" s="221" t="s">
        <v>55</v>
      </c>
      <c r="AT430" s="54"/>
      <c r="AU430" s="254"/>
      <c r="AV430" s="259"/>
      <c r="AW430" s="38">
        <f t="shared" si="458"/>
        <v>0</v>
      </c>
      <c r="AX430" s="39">
        <f t="shared" si="459"/>
        <v>0</v>
      </c>
      <c r="AY430" s="224" t="s">
        <v>56</v>
      </c>
      <c r="AZ430" s="54"/>
      <c r="BA430" s="64"/>
      <c r="BB430" s="48"/>
      <c r="BC430" s="25">
        <f t="shared" si="460"/>
        <v>0</v>
      </c>
      <c r="BD430" s="40">
        <f t="shared" si="461"/>
        <v>0</v>
      </c>
      <c r="BE430" s="27" t="s">
        <v>57</v>
      </c>
      <c r="BF430" s="54"/>
      <c r="BG430" s="48"/>
      <c r="BH430" s="28">
        <f t="shared" si="462"/>
        <v>0</v>
      </c>
      <c r="BI430" s="29">
        <f t="shared" si="463"/>
        <v>0</v>
      </c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</row>
    <row r="431" spans="1:201" ht="12.75" customHeight="1" x14ac:dyDescent="0.2">
      <c r="A431" s="167"/>
      <c r="B431" s="135"/>
      <c r="C431" s="136"/>
      <c r="D431" s="14"/>
      <c r="E431" s="280"/>
      <c r="F431" s="280"/>
      <c r="G431" s="137"/>
      <c r="H431" s="14"/>
      <c r="I431" s="14"/>
      <c r="J431" s="14"/>
      <c r="K431" s="14"/>
      <c r="L431" s="167"/>
      <c r="M431" s="167"/>
      <c r="N431" s="6"/>
      <c r="O431" s="14"/>
      <c r="P431" s="14"/>
      <c r="Q431" s="6"/>
      <c r="R431" s="6"/>
      <c r="S431" s="167"/>
      <c r="T431" s="14"/>
      <c r="U431" s="14"/>
      <c r="V431" s="14"/>
      <c r="W431" s="14"/>
      <c r="X431" s="14"/>
      <c r="Y431" s="14"/>
      <c r="Z431" s="215"/>
      <c r="AA431" s="14"/>
      <c r="AB431" s="215"/>
      <c r="AC431" s="215"/>
      <c r="AD431" s="215"/>
      <c r="AE431" s="167"/>
      <c r="AF431" s="14"/>
      <c r="AG431" s="14"/>
      <c r="AH431" s="14"/>
      <c r="AI431" s="14"/>
      <c r="AJ431" s="14"/>
      <c r="AK431" s="14"/>
      <c r="AL431" s="215"/>
      <c r="AM431" s="14"/>
      <c r="AN431" s="215"/>
      <c r="AO431" s="215"/>
      <c r="AP431" s="215"/>
      <c r="AQ431" s="14"/>
      <c r="AR431" s="236"/>
      <c r="AS431" s="221" t="s">
        <v>55</v>
      </c>
      <c r="AT431" s="54"/>
      <c r="AU431" s="254"/>
      <c r="AV431" s="259"/>
      <c r="AW431" s="38">
        <f t="shared" si="458"/>
        <v>0</v>
      </c>
      <c r="AX431" s="39">
        <f t="shared" si="459"/>
        <v>0</v>
      </c>
      <c r="AY431" s="224" t="s">
        <v>56</v>
      </c>
      <c r="AZ431" s="54"/>
      <c r="BA431" s="64"/>
      <c r="BB431" s="48"/>
      <c r="BC431" s="25">
        <f t="shared" si="460"/>
        <v>0</v>
      </c>
      <c r="BD431" s="40">
        <f t="shared" si="461"/>
        <v>0</v>
      </c>
      <c r="BE431" s="27" t="s">
        <v>57</v>
      </c>
      <c r="BF431" s="54"/>
      <c r="BG431" s="48"/>
      <c r="BH431" s="28">
        <f t="shared" si="462"/>
        <v>0</v>
      </c>
      <c r="BI431" s="29">
        <f t="shared" si="463"/>
        <v>0</v>
      </c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</row>
    <row r="432" spans="1:201" ht="12.75" customHeight="1" x14ac:dyDescent="0.2">
      <c r="A432" s="167"/>
      <c r="B432" s="135"/>
      <c r="C432" s="136"/>
      <c r="D432" s="14"/>
      <c r="E432" s="280"/>
      <c r="F432" s="280"/>
      <c r="G432" s="137"/>
      <c r="H432" s="14"/>
      <c r="I432" s="14"/>
      <c r="J432" s="14"/>
      <c r="K432" s="14"/>
      <c r="L432" s="167"/>
      <c r="M432" s="167"/>
      <c r="N432" s="6"/>
      <c r="O432" s="14"/>
      <c r="P432" s="14"/>
      <c r="Q432" s="6"/>
      <c r="R432" s="6"/>
      <c r="S432" s="167"/>
      <c r="T432" s="14"/>
      <c r="U432" s="14"/>
      <c r="V432" s="14"/>
      <c r="W432" s="14"/>
      <c r="X432" s="14"/>
      <c r="Y432" s="14"/>
      <c r="Z432" s="215"/>
      <c r="AA432" s="14"/>
      <c r="AB432" s="215"/>
      <c r="AC432" s="215"/>
      <c r="AD432" s="215"/>
      <c r="AE432" s="167"/>
      <c r="AF432" s="14"/>
      <c r="AG432" s="14"/>
      <c r="AH432" s="14"/>
      <c r="AI432" s="14"/>
      <c r="AJ432" s="14"/>
      <c r="AK432" s="14"/>
      <c r="AL432" s="215"/>
      <c r="AM432" s="14"/>
      <c r="AN432" s="215"/>
      <c r="AO432" s="215"/>
      <c r="AP432" s="215"/>
      <c r="AQ432" s="14"/>
      <c r="AR432" s="236"/>
      <c r="AS432" s="221" t="s">
        <v>55</v>
      </c>
      <c r="AT432" s="54"/>
      <c r="AU432" s="254"/>
      <c r="AV432" s="259"/>
      <c r="AW432" s="38">
        <f t="shared" si="458"/>
        <v>0</v>
      </c>
      <c r="AX432" s="39">
        <f t="shared" si="459"/>
        <v>0</v>
      </c>
      <c r="AY432" s="224" t="s">
        <v>56</v>
      </c>
      <c r="AZ432" s="54"/>
      <c r="BA432" s="64"/>
      <c r="BB432" s="48"/>
      <c r="BC432" s="25">
        <f t="shared" si="460"/>
        <v>0</v>
      </c>
      <c r="BD432" s="40">
        <f t="shared" si="461"/>
        <v>0</v>
      </c>
      <c r="BE432" s="27" t="s">
        <v>57</v>
      </c>
      <c r="BF432" s="54"/>
      <c r="BG432" s="48"/>
      <c r="BH432" s="28">
        <f t="shared" si="462"/>
        <v>0</v>
      </c>
      <c r="BI432" s="29">
        <f t="shared" si="463"/>
        <v>0</v>
      </c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</row>
    <row r="433" spans="1:201" ht="12.75" customHeight="1" x14ac:dyDescent="0.2">
      <c r="A433" s="167"/>
      <c r="B433" s="135"/>
      <c r="C433" s="136"/>
      <c r="D433" s="14"/>
      <c r="E433" s="280"/>
      <c r="F433" s="280"/>
      <c r="G433" s="137"/>
      <c r="H433" s="14"/>
      <c r="I433" s="14"/>
      <c r="J433" s="14"/>
      <c r="K433" s="14"/>
      <c r="L433" s="167"/>
      <c r="M433" s="167"/>
      <c r="N433" s="6"/>
      <c r="O433" s="14"/>
      <c r="P433" s="14"/>
      <c r="Q433" s="6"/>
      <c r="R433" s="6"/>
      <c r="S433" s="167"/>
      <c r="T433" s="14"/>
      <c r="U433" s="14"/>
      <c r="V433" s="14"/>
      <c r="W433" s="14"/>
      <c r="X433" s="14"/>
      <c r="Y433" s="14"/>
      <c r="Z433" s="215"/>
      <c r="AA433" s="14"/>
      <c r="AB433" s="215"/>
      <c r="AC433" s="215"/>
      <c r="AD433" s="215"/>
      <c r="AE433" s="167"/>
      <c r="AF433" s="14"/>
      <c r="AG433" s="14"/>
      <c r="AH433" s="14"/>
      <c r="AI433" s="14"/>
      <c r="AJ433" s="14"/>
      <c r="AK433" s="14"/>
      <c r="AL433" s="215"/>
      <c r="AM433" s="14"/>
      <c r="AN433" s="215"/>
      <c r="AO433" s="215"/>
      <c r="AP433" s="215"/>
      <c r="AQ433" s="14"/>
      <c r="AR433" s="236"/>
      <c r="AS433" s="221" t="s">
        <v>55</v>
      </c>
      <c r="AT433" s="54"/>
      <c r="AU433" s="254"/>
      <c r="AV433" s="259"/>
      <c r="AW433" s="38">
        <f t="shared" si="458"/>
        <v>0</v>
      </c>
      <c r="AX433" s="39">
        <f t="shared" si="459"/>
        <v>0</v>
      </c>
      <c r="AY433" s="224" t="s">
        <v>56</v>
      </c>
      <c r="AZ433" s="54"/>
      <c r="BA433" s="64"/>
      <c r="BB433" s="48"/>
      <c r="BC433" s="25">
        <f t="shared" si="460"/>
        <v>0</v>
      </c>
      <c r="BD433" s="40">
        <f t="shared" si="461"/>
        <v>0</v>
      </c>
      <c r="BE433" s="27" t="s">
        <v>57</v>
      </c>
      <c r="BF433" s="54"/>
      <c r="BG433" s="48"/>
      <c r="BH433" s="28">
        <f t="shared" si="462"/>
        <v>0</v>
      </c>
      <c r="BI433" s="29">
        <f t="shared" si="463"/>
        <v>0</v>
      </c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</row>
    <row r="434" spans="1:201" ht="12.75" customHeight="1" x14ac:dyDescent="0.2">
      <c r="A434" s="167"/>
      <c r="B434" s="135"/>
      <c r="C434" s="136"/>
      <c r="D434" s="14"/>
      <c r="E434" s="280"/>
      <c r="F434" s="280"/>
      <c r="G434" s="137"/>
      <c r="H434" s="14"/>
      <c r="I434" s="14"/>
      <c r="J434" s="14"/>
      <c r="K434" s="14"/>
      <c r="L434" s="167"/>
      <c r="M434" s="167"/>
      <c r="N434" s="6"/>
      <c r="O434" s="14"/>
      <c r="P434" s="14"/>
      <c r="Q434" s="6"/>
      <c r="R434" s="6"/>
      <c r="S434" s="167"/>
      <c r="T434" s="14"/>
      <c r="U434" s="14"/>
      <c r="V434" s="14"/>
      <c r="W434" s="14"/>
      <c r="X434" s="14"/>
      <c r="Y434" s="14"/>
      <c r="Z434" s="215"/>
      <c r="AA434" s="14"/>
      <c r="AB434" s="215"/>
      <c r="AC434" s="215"/>
      <c r="AD434" s="215"/>
      <c r="AE434" s="167"/>
      <c r="AF434" s="14"/>
      <c r="AG434" s="14"/>
      <c r="AH434" s="14"/>
      <c r="AI434" s="14"/>
      <c r="AJ434" s="14"/>
      <c r="AK434" s="14"/>
      <c r="AL434" s="215"/>
      <c r="AM434" s="14"/>
      <c r="AN434" s="215"/>
      <c r="AO434" s="215"/>
      <c r="AP434" s="215"/>
      <c r="AQ434" s="14"/>
      <c r="AR434" s="236"/>
      <c r="AS434" s="221" t="s">
        <v>55</v>
      </c>
      <c r="AT434" s="54"/>
      <c r="AU434" s="254"/>
      <c r="AV434" s="259"/>
      <c r="AW434" s="38">
        <f t="shared" si="458"/>
        <v>0</v>
      </c>
      <c r="AX434" s="39">
        <f t="shared" si="459"/>
        <v>0</v>
      </c>
      <c r="AY434" s="224" t="s">
        <v>56</v>
      </c>
      <c r="AZ434" s="54"/>
      <c r="BA434" s="64"/>
      <c r="BB434" s="48"/>
      <c r="BC434" s="25">
        <f t="shared" si="460"/>
        <v>0</v>
      </c>
      <c r="BD434" s="40">
        <f t="shared" si="461"/>
        <v>0</v>
      </c>
      <c r="BE434" s="27" t="s">
        <v>57</v>
      </c>
      <c r="BF434" s="54"/>
      <c r="BG434" s="48"/>
      <c r="BH434" s="28">
        <f t="shared" si="462"/>
        <v>0</v>
      </c>
      <c r="BI434" s="29">
        <f t="shared" si="463"/>
        <v>0</v>
      </c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</row>
    <row r="435" spans="1:201" ht="12.75" customHeight="1" x14ac:dyDescent="0.2">
      <c r="A435" s="167"/>
      <c r="B435" s="135"/>
      <c r="C435" s="136"/>
      <c r="D435" s="14"/>
      <c r="E435" s="280"/>
      <c r="F435" s="280"/>
      <c r="G435" s="137"/>
      <c r="H435" s="14"/>
      <c r="I435" s="14"/>
      <c r="J435" s="14"/>
      <c r="K435" s="14"/>
      <c r="L435" s="167"/>
      <c r="M435" s="167"/>
      <c r="N435" s="6"/>
      <c r="O435" s="14"/>
      <c r="P435" s="14"/>
      <c r="Q435" s="6"/>
      <c r="R435" s="6"/>
      <c r="S435" s="167"/>
      <c r="T435" s="14"/>
      <c r="U435" s="14"/>
      <c r="V435" s="14"/>
      <c r="W435" s="14"/>
      <c r="X435" s="14"/>
      <c r="Y435" s="14"/>
      <c r="Z435" s="215"/>
      <c r="AA435" s="14"/>
      <c r="AB435" s="215"/>
      <c r="AC435" s="215"/>
      <c r="AD435" s="215"/>
      <c r="AE435" s="167"/>
      <c r="AF435" s="14"/>
      <c r="AG435" s="14"/>
      <c r="AH435" s="14"/>
      <c r="AI435" s="14"/>
      <c r="AJ435" s="14"/>
      <c r="AK435" s="14"/>
      <c r="AL435" s="215"/>
      <c r="AM435" s="14"/>
      <c r="AN435" s="215"/>
      <c r="AO435" s="215"/>
      <c r="AP435" s="215"/>
      <c r="AQ435" s="14"/>
      <c r="AR435" s="236"/>
      <c r="AS435" s="221" t="s">
        <v>55</v>
      </c>
      <c r="AT435" s="54"/>
      <c r="AU435" s="254"/>
      <c r="AV435" s="259"/>
      <c r="AW435" s="38">
        <f t="shared" si="458"/>
        <v>0</v>
      </c>
      <c r="AX435" s="39">
        <f t="shared" si="459"/>
        <v>0</v>
      </c>
      <c r="AY435" s="224" t="s">
        <v>56</v>
      </c>
      <c r="AZ435" s="54"/>
      <c r="BA435" s="64"/>
      <c r="BB435" s="48"/>
      <c r="BC435" s="25">
        <f t="shared" si="460"/>
        <v>0</v>
      </c>
      <c r="BD435" s="40">
        <f t="shared" si="461"/>
        <v>0</v>
      </c>
      <c r="BE435" s="27" t="s">
        <v>57</v>
      </c>
      <c r="BF435" s="54"/>
      <c r="BG435" s="48"/>
      <c r="BH435" s="28">
        <f t="shared" si="462"/>
        <v>0</v>
      </c>
      <c r="BI435" s="29">
        <f t="shared" si="463"/>
        <v>0</v>
      </c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</row>
    <row r="436" spans="1:201" ht="12.75" customHeight="1" x14ac:dyDescent="0.2">
      <c r="A436" s="167"/>
      <c r="B436" s="135"/>
      <c r="C436" s="136"/>
      <c r="D436" s="14"/>
      <c r="E436" s="280"/>
      <c r="F436" s="280"/>
      <c r="G436" s="137"/>
      <c r="H436" s="14"/>
      <c r="I436" s="14"/>
      <c r="J436" s="14"/>
      <c r="K436" s="14"/>
      <c r="L436" s="167"/>
      <c r="M436" s="167"/>
      <c r="N436" s="6"/>
      <c r="O436" s="14"/>
      <c r="P436" s="14"/>
      <c r="Q436" s="6"/>
      <c r="R436" s="6"/>
      <c r="S436" s="167"/>
      <c r="T436" s="14"/>
      <c r="U436" s="14"/>
      <c r="V436" s="14"/>
      <c r="W436" s="14"/>
      <c r="X436" s="14"/>
      <c r="Y436" s="14"/>
      <c r="Z436" s="215"/>
      <c r="AA436" s="14"/>
      <c r="AB436" s="215"/>
      <c r="AC436" s="215"/>
      <c r="AD436" s="215"/>
      <c r="AE436" s="167"/>
      <c r="AF436" s="14"/>
      <c r="AG436" s="14"/>
      <c r="AH436" s="14"/>
      <c r="AI436" s="14"/>
      <c r="AJ436" s="14"/>
      <c r="AK436" s="14"/>
      <c r="AL436" s="215"/>
      <c r="AM436" s="14"/>
      <c r="AN436" s="215"/>
      <c r="AO436" s="215"/>
      <c r="AP436" s="215"/>
      <c r="AQ436" s="14"/>
      <c r="AR436" s="236"/>
      <c r="AS436" s="221" t="s">
        <v>55</v>
      </c>
      <c r="AT436" s="54"/>
      <c r="AU436" s="254"/>
      <c r="AV436" s="259"/>
      <c r="AW436" s="38">
        <f t="shared" si="458"/>
        <v>0</v>
      </c>
      <c r="AX436" s="39">
        <f t="shared" si="459"/>
        <v>0</v>
      </c>
      <c r="AY436" s="224" t="s">
        <v>56</v>
      </c>
      <c r="AZ436" s="54"/>
      <c r="BA436" s="64"/>
      <c r="BB436" s="48"/>
      <c r="BC436" s="25">
        <f t="shared" si="460"/>
        <v>0</v>
      </c>
      <c r="BD436" s="40">
        <f t="shared" si="461"/>
        <v>0</v>
      </c>
      <c r="BE436" s="27" t="s">
        <v>57</v>
      </c>
      <c r="BF436" s="54"/>
      <c r="BG436" s="48"/>
      <c r="BH436" s="28">
        <f t="shared" si="462"/>
        <v>0</v>
      </c>
      <c r="BI436" s="29">
        <f t="shared" si="463"/>
        <v>0</v>
      </c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</row>
    <row r="437" spans="1:201" ht="12.75" customHeight="1" x14ac:dyDescent="0.2">
      <c r="A437" s="167"/>
      <c r="B437" s="135"/>
      <c r="C437" s="136"/>
      <c r="D437" s="14"/>
      <c r="E437" s="280"/>
      <c r="F437" s="280"/>
      <c r="G437" s="137"/>
      <c r="H437" s="14"/>
      <c r="I437" s="14"/>
      <c r="J437" s="14"/>
      <c r="K437" s="14"/>
      <c r="L437" s="167"/>
      <c r="M437" s="167"/>
      <c r="N437" s="6"/>
      <c r="O437" s="14"/>
      <c r="P437" s="14"/>
      <c r="Q437" s="6"/>
      <c r="R437" s="6"/>
      <c r="S437" s="167"/>
      <c r="T437" s="14"/>
      <c r="U437" s="14"/>
      <c r="V437" s="14"/>
      <c r="W437" s="14"/>
      <c r="X437" s="14"/>
      <c r="Y437" s="14"/>
      <c r="Z437" s="215"/>
      <c r="AA437" s="14"/>
      <c r="AB437" s="215"/>
      <c r="AC437" s="215"/>
      <c r="AD437" s="215"/>
      <c r="AE437" s="167"/>
      <c r="AF437" s="14"/>
      <c r="AG437" s="14"/>
      <c r="AH437" s="14"/>
      <c r="AI437" s="14"/>
      <c r="AJ437" s="14"/>
      <c r="AK437" s="14"/>
      <c r="AL437" s="215"/>
      <c r="AM437" s="14"/>
      <c r="AN437" s="215"/>
      <c r="AO437" s="215"/>
      <c r="AP437" s="215"/>
      <c r="AQ437" s="14"/>
      <c r="AR437" s="236"/>
      <c r="AS437" s="221" t="s">
        <v>55</v>
      </c>
      <c r="AT437" s="54"/>
      <c r="AU437" s="254"/>
      <c r="AV437" s="259"/>
      <c r="AW437" s="38">
        <f t="shared" si="458"/>
        <v>0</v>
      </c>
      <c r="AX437" s="39">
        <f t="shared" si="459"/>
        <v>0</v>
      </c>
      <c r="AY437" s="224" t="s">
        <v>56</v>
      </c>
      <c r="AZ437" s="54"/>
      <c r="BA437" s="64"/>
      <c r="BB437" s="48"/>
      <c r="BC437" s="25">
        <f t="shared" si="460"/>
        <v>0</v>
      </c>
      <c r="BD437" s="40">
        <f t="shared" si="461"/>
        <v>0</v>
      </c>
      <c r="BE437" s="27" t="s">
        <v>57</v>
      </c>
      <c r="BF437" s="54"/>
      <c r="BG437" s="48"/>
      <c r="BH437" s="28">
        <f t="shared" si="462"/>
        <v>0</v>
      </c>
      <c r="BI437" s="29">
        <f t="shared" si="463"/>
        <v>0</v>
      </c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</row>
    <row r="438" spans="1:201" ht="12.75" customHeight="1" x14ac:dyDescent="0.2">
      <c r="A438" s="167"/>
      <c r="B438" s="135"/>
      <c r="C438" s="136"/>
      <c r="D438" s="14"/>
      <c r="E438" s="280"/>
      <c r="F438" s="280"/>
      <c r="G438" s="137"/>
      <c r="H438" s="14"/>
      <c r="I438" s="14"/>
      <c r="J438" s="14"/>
      <c r="K438" s="14"/>
      <c r="L438" s="167"/>
      <c r="M438" s="167"/>
      <c r="N438" s="6"/>
      <c r="O438" s="14"/>
      <c r="P438" s="14"/>
      <c r="Q438" s="6"/>
      <c r="R438" s="6"/>
      <c r="S438" s="167"/>
      <c r="T438" s="14"/>
      <c r="U438" s="14"/>
      <c r="V438" s="14"/>
      <c r="W438" s="14"/>
      <c r="X438" s="14"/>
      <c r="Y438" s="14"/>
      <c r="Z438" s="215"/>
      <c r="AA438" s="14"/>
      <c r="AB438" s="215"/>
      <c r="AC438" s="215"/>
      <c r="AD438" s="215"/>
      <c r="AE438" s="167"/>
      <c r="AF438" s="14"/>
      <c r="AG438" s="14"/>
      <c r="AH438" s="14"/>
      <c r="AI438" s="14"/>
      <c r="AJ438" s="14"/>
      <c r="AK438" s="14"/>
      <c r="AL438" s="215"/>
      <c r="AM438" s="14"/>
      <c r="AN438" s="215"/>
      <c r="AO438" s="215"/>
      <c r="AP438" s="215"/>
      <c r="AQ438" s="14"/>
      <c r="AR438" s="236"/>
      <c r="AS438" s="221" t="s">
        <v>55</v>
      </c>
      <c r="AT438" s="54"/>
      <c r="AU438" s="254"/>
      <c r="AV438" s="259"/>
      <c r="AW438" s="38">
        <f t="shared" si="458"/>
        <v>0</v>
      </c>
      <c r="AX438" s="39">
        <f t="shared" si="459"/>
        <v>0</v>
      </c>
      <c r="AY438" s="224" t="s">
        <v>56</v>
      </c>
      <c r="AZ438" s="54"/>
      <c r="BA438" s="64"/>
      <c r="BB438" s="48"/>
      <c r="BC438" s="25">
        <f t="shared" si="460"/>
        <v>0</v>
      </c>
      <c r="BD438" s="40">
        <f t="shared" si="461"/>
        <v>0</v>
      </c>
      <c r="BE438" s="27" t="s">
        <v>57</v>
      </c>
      <c r="BF438" s="54"/>
      <c r="BG438" s="48"/>
      <c r="BH438" s="28">
        <f t="shared" si="462"/>
        <v>0</v>
      </c>
      <c r="BI438" s="29">
        <f t="shared" si="463"/>
        <v>0</v>
      </c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</row>
    <row r="439" spans="1:201" ht="12.75" customHeight="1" x14ac:dyDescent="0.2">
      <c r="A439" s="167"/>
      <c r="B439" s="135"/>
      <c r="C439" s="136"/>
      <c r="D439" s="14"/>
      <c r="E439" s="280"/>
      <c r="F439" s="280"/>
      <c r="G439" s="137"/>
      <c r="H439" s="14"/>
      <c r="I439" s="14"/>
      <c r="J439" s="14"/>
      <c r="K439" s="14"/>
      <c r="L439" s="167"/>
      <c r="M439" s="167"/>
      <c r="N439" s="6"/>
      <c r="O439" s="14"/>
      <c r="P439" s="14"/>
      <c r="Q439" s="6"/>
      <c r="R439" s="6"/>
      <c r="S439" s="167"/>
      <c r="T439" s="14"/>
      <c r="U439" s="14"/>
      <c r="V439" s="14"/>
      <c r="W439" s="14"/>
      <c r="X439" s="14"/>
      <c r="Y439" s="14"/>
      <c r="Z439" s="215"/>
      <c r="AA439" s="14"/>
      <c r="AB439" s="215"/>
      <c r="AC439" s="215"/>
      <c r="AD439" s="215"/>
      <c r="AE439" s="167"/>
      <c r="AF439" s="14"/>
      <c r="AG439" s="14"/>
      <c r="AH439" s="14"/>
      <c r="AI439" s="14"/>
      <c r="AJ439" s="14"/>
      <c r="AK439" s="14"/>
      <c r="AL439" s="215"/>
      <c r="AM439" s="14"/>
      <c r="AN439" s="215"/>
      <c r="AO439" s="215"/>
      <c r="AP439" s="215"/>
      <c r="AQ439" s="14"/>
      <c r="AR439" s="236"/>
      <c r="AS439" s="221" t="s">
        <v>55</v>
      </c>
      <c r="AT439" s="54"/>
      <c r="AU439" s="254"/>
      <c r="AV439" s="259"/>
      <c r="AW439" s="38">
        <f t="shared" si="458"/>
        <v>0</v>
      </c>
      <c r="AX439" s="39">
        <f t="shared" si="459"/>
        <v>0</v>
      </c>
      <c r="AY439" s="224" t="s">
        <v>56</v>
      </c>
      <c r="AZ439" s="54"/>
      <c r="BA439" s="64"/>
      <c r="BB439" s="48"/>
      <c r="BC439" s="25">
        <f t="shared" si="460"/>
        <v>0</v>
      </c>
      <c r="BD439" s="40">
        <f t="shared" si="461"/>
        <v>0</v>
      </c>
      <c r="BE439" s="27" t="s">
        <v>57</v>
      </c>
      <c r="BF439" s="54"/>
      <c r="BG439" s="48"/>
      <c r="BH439" s="28">
        <f t="shared" si="462"/>
        <v>0</v>
      </c>
      <c r="BI439" s="29">
        <f t="shared" si="463"/>
        <v>0</v>
      </c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</row>
    <row r="440" spans="1:201" ht="12.75" customHeight="1" x14ac:dyDescent="0.2">
      <c r="A440" s="167"/>
      <c r="B440" s="135"/>
      <c r="C440" s="136"/>
      <c r="D440" s="14"/>
      <c r="E440" s="280"/>
      <c r="F440" s="280"/>
      <c r="G440" s="137"/>
      <c r="H440" s="14"/>
      <c r="I440" s="14"/>
      <c r="J440" s="14"/>
      <c r="K440" s="14"/>
      <c r="L440" s="167"/>
      <c r="M440" s="167"/>
      <c r="N440" s="6"/>
      <c r="O440" s="14"/>
      <c r="P440" s="14"/>
      <c r="Q440" s="6"/>
      <c r="R440" s="6"/>
      <c r="S440" s="167"/>
      <c r="T440" s="14"/>
      <c r="U440" s="14"/>
      <c r="V440" s="14"/>
      <c r="W440" s="14"/>
      <c r="X440" s="14"/>
      <c r="Y440" s="14"/>
      <c r="Z440" s="215"/>
      <c r="AA440" s="14"/>
      <c r="AB440" s="215"/>
      <c r="AC440" s="215"/>
      <c r="AD440" s="215"/>
      <c r="AE440" s="167"/>
      <c r="AF440" s="14"/>
      <c r="AG440" s="14"/>
      <c r="AH440" s="14"/>
      <c r="AI440" s="14"/>
      <c r="AJ440" s="14"/>
      <c r="AK440" s="14"/>
      <c r="AL440" s="215"/>
      <c r="AM440" s="14"/>
      <c r="AN440" s="215"/>
      <c r="AO440" s="215"/>
      <c r="AP440" s="215"/>
      <c r="AQ440" s="14"/>
      <c r="AR440" s="236"/>
      <c r="AS440" s="221" t="s">
        <v>55</v>
      </c>
      <c r="AT440" s="54"/>
      <c r="AU440" s="254"/>
      <c r="AV440" s="259"/>
      <c r="AW440" s="38">
        <f t="shared" si="458"/>
        <v>0</v>
      </c>
      <c r="AX440" s="39">
        <f t="shared" si="459"/>
        <v>0</v>
      </c>
      <c r="AY440" s="224" t="s">
        <v>56</v>
      </c>
      <c r="AZ440" s="54"/>
      <c r="BA440" s="64"/>
      <c r="BB440" s="48"/>
      <c r="BC440" s="25">
        <f t="shared" si="460"/>
        <v>0</v>
      </c>
      <c r="BD440" s="40">
        <f t="shared" si="461"/>
        <v>0</v>
      </c>
      <c r="BE440" s="27" t="s">
        <v>57</v>
      </c>
      <c r="BF440" s="54"/>
      <c r="BG440" s="48"/>
      <c r="BH440" s="28">
        <f t="shared" si="462"/>
        <v>0</v>
      </c>
      <c r="BI440" s="29">
        <f t="shared" si="463"/>
        <v>0</v>
      </c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</row>
    <row r="441" spans="1:201" ht="12.75" customHeight="1" x14ac:dyDescent="0.2">
      <c r="A441" s="167"/>
      <c r="B441" s="135"/>
      <c r="C441" s="136"/>
      <c r="D441" s="14"/>
      <c r="E441" s="280"/>
      <c r="F441" s="280"/>
      <c r="G441" s="137"/>
      <c r="H441" s="14"/>
      <c r="I441" s="14"/>
      <c r="J441" s="14"/>
      <c r="K441" s="14"/>
      <c r="L441" s="167"/>
      <c r="M441" s="167"/>
      <c r="N441" s="6"/>
      <c r="O441" s="14"/>
      <c r="P441" s="14"/>
      <c r="Q441" s="6"/>
      <c r="R441" s="6"/>
      <c r="S441" s="167"/>
      <c r="T441" s="14"/>
      <c r="U441" s="14"/>
      <c r="V441" s="14"/>
      <c r="W441" s="14"/>
      <c r="X441" s="14"/>
      <c r="Y441" s="14"/>
      <c r="Z441" s="215"/>
      <c r="AA441" s="14"/>
      <c r="AB441" s="215"/>
      <c r="AC441" s="215"/>
      <c r="AD441" s="215"/>
      <c r="AE441" s="167"/>
      <c r="AF441" s="14"/>
      <c r="AG441" s="14"/>
      <c r="AH441" s="14"/>
      <c r="AI441" s="14"/>
      <c r="AJ441" s="14"/>
      <c r="AK441" s="14"/>
      <c r="AL441" s="215"/>
      <c r="AM441" s="14"/>
      <c r="AN441" s="215"/>
      <c r="AO441" s="215"/>
      <c r="AP441" s="215"/>
      <c r="AQ441" s="14"/>
      <c r="AR441" s="236"/>
      <c r="AS441" s="221" t="s">
        <v>55</v>
      </c>
      <c r="AT441" s="54"/>
      <c r="AU441" s="254"/>
      <c r="AV441" s="259"/>
      <c r="AW441" s="38">
        <f t="shared" si="458"/>
        <v>0</v>
      </c>
      <c r="AX441" s="39">
        <f t="shared" si="459"/>
        <v>0</v>
      </c>
      <c r="AY441" s="224" t="s">
        <v>56</v>
      </c>
      <c r="AZ441" s="54"/>
      <c r="BA441" s="64"/>
      <c r="BB441" s="48"/>
      <c r="BC441" s="25">
        <f t="shared" si="460"/>
        <v>0</v>
      </c>
      <c r="BD441" s="40">
        <f t="shared" si="461"/>
        <v>0</v>
      </c>
      <c r="BE441" s="27" t="s">
        <v>57</v>
      </c>
      <c r="BF441" s="54"/>
      <c r="BG441" s="48"/>
      <c r="BH441" s="28">
        <f t="shared" si="462"/>
        <v>0</v>
      </c>
      <c r="BI441" s="29">
        <f t="shared" si="463"/>
        <v>0</v>
      </c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</row>
    <row r="442" spans="1:201" ht="12.75" customHeight="1" x14ac:dyDescent="0.2">
      <c r="A442" s="167"/>
      <c r="B442" s="135"/>
      <c r="C442" s="136"/>
      <c r="D442" s="14"/>
      <c r="E442" s="280"/>
      <c r="F442" s="280"/>
      <c r="G442" s="137"/>
      <c r="H442" s="14"/>
      <c r="I442" s="14"/>
      <c r="J442" s="14"/>
      <c r="K442" s="14"/>
      <c r="L442" s="167"/>
      <c r="M442" s="167"/>
      <c r="N442" s="6"/>
      <c r="O442" s="14"/>
      <c r="P442" s="14"/>
      <c r="Q442" s="6"/>
      <c r="R442" s="6"/>
      <c r="S442" s="167"/>
      <c r="T442" s="14"/>
      <c r="U442" s="14"/>
      <c r="V442" s="14"/>
      <c r="W442" s="14"/>
      <c r="X442" s="14"/>
      <c r="Y442" s="14"/>
      <c r="Z442" s="215"/>
      <c r="AA442" s="14"/>
      <c r="AB442" s="215"/>
      <c r="AC442" s="215"/>
      <c r="AD442" s="215"/>
      <c r="AE442" s="167"/>
      <c r="AF442" s="14"/>
      <c r="AG442" s="14"/>
      <c r="AH442" s="14"/>
      <c r="AI442" s="14"/>
      <c r="AJ442" s="14"/>
      <c r="AK442" s="14"/>
      <c r="AL442" s="215"/>
      <c r="AM442" s="14"/>
      <c r="AN442" s="215"/>
      <c r="AO442" s="215"/>
      <c r="AP442" s="215"/>
      <c r="AQ442" s="14"/>
      <c r="AR442" s="236"/>
      <c r="AS442" s="221" t="s">
        <v>55</v>
      </c>
      <c r="AT442" s="54"/>
      <c r="AU442" s="254"/>
      <c r="AV442" s="259"/>
      <c r="AW442" s="38">
        <f t="shared" si="458"/>
        <v>0</v>
      </c>
      <c r="AX442" s="39">
        <f t="shared" si="459"/>
        <v>0</v>
      </c>
      <c r="AY442" s="224" t="s">
        <v>56</v>
      </c>
      <c r="AZ442" s="54"/>
      <c r="BA442" s="64"/>
      <c r="BB442" s="48"/>
      <c r="BC442" s="25">
        <f t="shared" si="460"/>
        <v>0</v>
      </c>
      <c r="BD442" s="40">
        <f t="shared" si="461"/>
        <v>0</v>
      </c>
      <c r="BE442" s="27" t="s">
        <v>57</v>
      </c>
      <c r="BF442" s="54"/>
      <c r="BG442" s="48"/>
      <c r="BH442" s="28">
        <f t="shared" si="462"/>
        <v>0</v>
      </c>
      <c r="BI442" s="29">
        <f t="shared" si="463"/>
        <v>0</v>
      </c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</row>
    <row r="443" spans="1:201" ht="12.75" customHeight="1" x14ac:dyDescent="0.2">
      <c r="A443" s="167"/>
      <c r="B443" s="135"/>
      <c r="C443" s="136"/>
      <c r="D443" s="14"/>
      <c r="E443" s="280"/>
      <c r="F443" s="280"/>
      <c r="G443" s="137"/>
      <c r="H443" s="14"/>
      <c r="I443" s="14"/>
      <c r="J443" s="14"/>
      <c r="K443" s="14"/>
      <c r="L443" s="167"/>
      <c r="M443" s="167"/>
      <c r="N443" s="6"/>
      <c r="O443" s="14"/>
      <c r="P443" s="14"/>
      <c r="Q443" s="6"/>
      <c r="R443" s="6"/>
      <c r="S443" s="167"/>
      <c r="T443" s="14"/>
      <c r="U443" s="14"/>
      <c r="V443" s="14"/>
      <c r="W443" s="14"/>
      <c r="X443" s="14"/>
      <c r="Y443" s="14"/>
      <c r="Z443" s="215"/>
      <c r="AA443" s="14"/>
      <c r="AB443" s="215"/>
      <c r="AC443" s="215"/>
      <c r="AD443" s="215"/>
      <c r="AE443" s="167"/>
      <c r="AF443" s="14"/>
      <c r="AG443" s="14"/>
      <c r="AH443" s="14"/>
      <c r="AI443" s="14"/>
      <c r="AJ443" s="14"/>
      <c r="AK443" s="14"/>
      <c r="AL443" s="215"/>
      <c r="AM443" s="14"/>
      <c r="AN443" s="215"/>
      <c r="AO443" s="215"/>
      <c r="AP443" s="215"/>
      <c r="AQ443" s="14"/>
      <c r="AR443" s="236"/>
      <c r="AS443" s="221" t="s">
        <v>55</v>
      </c>
      <c r="AT443" s="54"/>
      <c r="AU443" s="254"/>
      <c r="AV443" s="259"/>
      <c r="AW443" s="38">
        <f t="shared" si="458"/>
        <v>0</v>
      </c>
      <c r="AX443" s="39">
        <f t="shared" si="459"/>
        <v>0</v>
      </c>
      <c r="AY443" s="224" t="s">
        <v>56</v>
      </c>
      <c r="AZ443" s="54"/>
      <c r="BA443" s="64"/>
      <c r="BB443" s="48"/>
      <c r="BC443" s="25">
        <f t="shared" si="460"/>
        <v>0</v>
      </c>
      <c r="BD443" s="40">
        <f t="shared" si="461"/>
        <v>0</v>
      </c>
      <c r="BE443" s="27" t="s">
        <v>57</v>
      </c>
      <c r="BF443" s="54"/>
      <c r="BG443" s="48"/>
      <c r="BH443" s="28">
        <f t="shared" si="462"/>
        <v>0</v>
      </c>
      <c r="BI443" s="29">
        <f t="shared" si="463"/>
        <v>0</v>
      </c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</row>
    <row r="444" spans="1:201" ht="12.75" customHeight="1" x14ac:dyDescent="0.2">
      <c r="A444" s="167"/>
      <c r="B444" s="135"/>
      <c r="C444" s="136"/>
      <c r="D444" s="14"/>
      <c r="E444" s="280"/>
      <c r="F444" s="280"/>
      <c r="G444" s="137"/>
      <c r="H444" s="14"/>
      <c r="I444" s="14"/>
      <c r="J444" s="14"/>
      <c r="K444" s="14"/>
      <c r="L444" s="167"/>
      <c r="M444" s="167"/>
      <c r="N444" s="6"/>
      <c r="O444" s="14"/>
      <c r="P444" s="14"/>
      <c r="Q444" s="6"/>
      <c r="R444" s="6"/>
      <c r="S444" s="167"/>
      <c r="T444" s="14"/>
      <c r="U444" s="14"/>
      <c r="V444" s="14"/>
      <c r="W444" s="14"/>
      <c r="X444" s="14"/>
      <c r="Y444" s="14"/>
      <c r="Z444" s="215"/>
      <c r="AA444" s="14"/>
      <c r="AB444" s="215"/>
      <c r="AC444" s="215"/>
      <c r="AD444" s="215"/>
      <c r="AE444" s="167"/>
      <c r="AF444" s="14"/>
      <c r="AG444" s="14"/>
      <c r="AH444" s="14"/>
      <c r="AI444" s="14"/>
      <c r="AJ444" s="14"/>
      <c r="AK444" s="14"/>
      <c r="AL444" s="215"/>
      <c r="AM444" s="14"/>
      <c r="AN444" s="215"/>
      <c r="AO444" s="215"/>
      <c r="AP444" s="215"/>
      <c r="AQ444" s="14"/>
      <c r="AR444" s="236"/>
      <c r="AS444" s="221" t="s">
        <v>55</v>
      </c>
      <c r="AT444" s="54"/>
      <c r="AU444" s="254"/>
      <c r="AV444" s="259"/>
      <c r="AW444" s="38">
        <f t="shared" si="458"/>
        <v>0</v>
      </c>
      <c r="AX444" s="39">
        <f t="shared" si="459"/>
        <v>0</v>
      </c>
      <c r="AY444" s="224" t="s">
        <v>56</v>
      </c>
      <c r="AZ444" s="54"/>
      <c r="BA444" s="64"/>
      <c r="BB444" s="48"/>
      <c r="BC444" s="25">
        <f t="shared" si="460"/>
        <v>0</v>
      </c>
      <c r="BD444" s="40">
        <f t="shared" si="461"/>
        <v>0</v>
      </c>
      <c r="BE444" s="27" t="s">
        <v>57</v>
      </c>
      <c r="BF444" s="54"/>
      <c r="BG444" s="48"/>
      <c r="BH444" s="28">
        <f t="shared" si="462"/>
        <v>0</v>
      </c>
      <c r="BI444" s="29">
        <f t="shared" si="463"/>
        <v>0</v>
      </c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</row>
    <row r="445" spans="1:201" ht="12.75" customHeight="1" x14ac:dyDescent="0.2">
      <c r="A445" s="167"/>
      <c r="B445" s="135"/>
      <c r="C445" s="136"/>
      <c r="D445" s="14"/>
      <c r="E445" s="280"/>
      <c r="F445" s="280"/>
      <c r="G445" s="137"/>
      <c r="H445" s="14"/>
      <c r="I445" s="14"/>
      <c r="J445" s="14"/>
      <c r="K445" s="14"/>
      <c r="L445" s="167"/>
      <c r="M445" s="167"/>
      <c r="N445" s="6"/>
      <c r="O445" s="14"/>
      <c r="P445" s="14"/>
      <c r="Q445" s="6"/>
      <c r="R445" s="6"/>
      <c r="S445" s="167"/>
      <c r="T445" s="14"/>
      <c r="U445" s="14"/>
      <c r="V445" s="14"/>
      <c r="W445" s="14"/>
      <c r="X445" s="14"/>
      <c r="Y445" s="14"/>
      <c r="Z445" s="215"/>
      <c r="AA445" s="14"/>
      <c r="AB445" s="215"/>
      <c r="AC445" s="215"/>
      <c r="AD445" s="215"/>
      <c r="AE445" s="167"/>
      <c r="AF445" s="14"/>
      <c r="AG445" s="14"/>
      <c r="AH445" s="14"/>
      <c r="AI445" s="14"/>
      <c r="AJ445" s="14"/>
      <c r="AK445" s="14"/>
      <c r="AL445" s="215"/>
      <c r="AM445" s="14"/>
      <c r="AN445" s="215"/>
      <c r="AO445" s="215"/>
      <c r="AP445" s="215"/>
      <c r="AQ445" s="14"/>
      <c r="AR445" s="236"/>
      <c r="AS445" s="221" t="s">
        <v>55</v>
      </c>
      <c r="AT445" s="54"/>
      <c r="AU445" s="254"/>
      <c r="AV445" s="259"/>
      <c r="AW445" s="38">
        <f t="shared" si="458"/>
        <v>0</v>
      </c>
      <c r="AX445" s="39">
        <f t="shared" si="459"/>
        <v>0</v>
      </c>
      <c r="AY445" s="224" t="s">
        <v>56</v>
      </c>
      <c r="AZ445" s="54"/>
      <c r="BA445" s="64"/>
      <c r="BB445" s="48"/>
      <c r="BC445" s="25">
        <f t="shared" si="460"/>
        <v>0</v>
      </c>
      <c r="BD445" s="40">
        <f t="shared" si="461"/>
        <v>0</v>
      </c>
      <c r="BE445" s="27" t="s">
        <v>57</v>
      </c>
      <c r="BF445" s="54"/>
      <c r="BG445" s="48"/>
      <c r="BH445" s="28">
        <f t="shared" si="462"/>
        <v>0</v>
      </c>
      <c r="BI445" s="29">
        <f t="shared" si="463"/>
        <v>0</v>
      </c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</row>
    <row r="446" spans="1:201" ht="12.75" customHeight="1" x14ac:dyDescent="0.2">
      <c r="A446" s="167"/>
      <c r="B446" s="135"/>
      <c r="C446" s="136"/>
      <c r="D446" s="14"/>
      <c r="E446" s="280"/>
      <c r="F446" s="280"/>
      <c r="G446" s="137"/>
      <c r="H446" s="14"/>
      <c r="I446" s="14"/>
      <c r="J446" s="14"/>
      <c r="K446" s="14"/>
      <c r="L446" s="167"/>
      <c r="M446" s="167"/>
      <c r="N446" s="6"/>
      <c r="O446" s="14"/>
      <c r="P446" s="14"/>
      <c r="Q446" s="6"/>
      <c r="R446" s="6"/>
      <c r="S446" s="167"/>
      <c r="T446" s="14"/>
      <c r="U446" s="14"/>
      <c r="V446" s="14"/>
      <c r="W446" s="14"/>
      <c r="X446" s="14"/>
      <c r="Y446" s="14"/>
      <c r="Z446" s="215"/>
      <c r="AA446" s="14"/>
      <c r="AB446" s="215"/>
      <c r="AC446" s="215"/>
      <c r="AD446" s="215"/>
      <c r="AE446" s="167"/>
      <c r="AF446" s="14"/>
      <c r="AG446" s="14"/>
      <c r="AH446" s="14"/>
      <c r="AI446" s="14"/>
      <c r="AJ446" s="14"/>
      <c r="AK446" s="14"/>
      <c r="AL446" s="215"/>
      <c r="AM446" s="14"/>
      <c r="AN446" s="215"/>
      <c r="AO446" s="215"/>
      <c r="AP446" s="215"/>
      <c r="AQ446" s="14"/>
      <c r="AR446" s="236"/>
      <c r="AS446" s="221" t="s">
        <v>55</v>
      </c>
      <c r="AT446" s="54"/>
      <c r="AU446" s="254"/>
      <c r="AV446" s="259"/>
      <c r="AW446" s="38">
        <f t="shared" si="458"/>
        <v>0</v>
      </c>
      <c r="AX446" s="39">
        <f t="shared" si="459"/>
        <v>0</v>
      </c>
      <c r="AY446" s="224" t="s">
        <v>56</v>
      </c>
      <c r="AZ446" s="54"/>
      <c r="BA446" s="64"/>
      <c r="BB446" s="48"/>
      <c r="BC446" s="25">
        <f t="shared" si="460"/>
        <v>0</v>
      </c>
      <c r="BD446" s="40">
        <f t="shared" si="461"/>
        <v>0</v>
      </c>
      <c r="BE446" s="27" t="s">
        <v>57</v>
      </c>
      <c r="BF446" s="54"/>
      <c r="BG446" s="48"/>
      <c r="BH446" s="28">
        <f t="shared" si="462"/>
        <v>0</v>
      </c>
      <c r="BI446" s="29">
        <f t="shared" si="463"/>
        <v>0</v>
      </c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</row>
    <row r="447" spans="1:201" ht="12.75" customHeight="1" x14ac:dyDescent="0.2">
      <c r="A447" s="167"/>
      <c r="B447" s="135"/>
      <c r="C447" s="136"/>
      <c r="D447" s="14"/>
      <c r="E447" s="280"/>
      <c r="F447" s="280"/>
      <c r="G447" s="137"/>
      <c r="H447" s="14"/>
      <c r="I447" s="14"/>
      <c r="J447" s="14"/>
      <c r="K447" s="14"/>
      <c r="L447" s="167"/>
      <c r="M447" s="167"/>
      <c r="N447" s="6"/>
      <c r="O447" s="14"/>
      <c r="P447" s="14"/>
      <c r="Q447" s="6"/>
      <c r="R447" s="6"/>
      <c r="S447" s="167"/>
      <c r="T447" s="14"/>
      <c r="U447" s="14"/>
      <c r="V447" s="14"/>
      <c r="W447" s="14"/>
      <c r="X447" s="14"/>
      <c r="Y447" s="14"/>
      <c r="Z447" s="215"/>
      <c r="AA447" s="14"/>
      <c r="AB447" s="215"/>
      <c r="AC447" s="215"/>
      <c r="AD447" s="215"/>
      <c r="AE447" s="167"/>
      <c r="AF447" s="14"/>
      <c r="AG447" s="14"/>
      <c r="AH447" s="14"/>
      <c r="AI447" s="14"/>
      <c r="AJ447" s="14"/>
      <c r="AK447" s="14"/>
      <c r="AL447" s="215"/>
      <c r="AM447" s="14"/>
      <c r="AN447" s="215"/>
      <c r="AO447" s="215"/>
      <c r="AP447" s="215"/>
      <c r="AQ447" s="14"/>
      <c r="AR447" s="236"/>
      <c r="AS447" s="221" t="s">
        <v>55</v>
      </c>
      <c r="AT447" s="54"/>
      <c r="AU447" s="254"/>
      <c r="AV447" s="259"/>
      <c r="AW447" s="38">
        <f t="shared" si="458"/>
        <v>0</v>
      </c>
      <c r="AX447" s="39">
        <f t="shared" si="459"/>
        <v>0</v>
      </c>
      <c r="AY447" s="224" t="s">
        <v>56</v>
      </c>
      <c r="AZ447" s="54"/>
      <c r="BA447" s="64"/>
      <c r="BB447" s="48"/>
      <c r="BC447" s="25">
        <f t="shared" si="460"/>
        <v>0</v>
      </c>
      <c r="BD447" s="40">
        <f t="shared" si="461"/>
        <v>0</v>
      </c>
      <c r="BE447" s="27" t="s">
        <v>57</v>
      </c>
      <c r="BF447" s="54"/>
      <c r="BG447" s="48"/>
      <c r="BH447" s="28">
        <f t="shared" si="462"/>
        <v>0</v>
      </c>
      <c r="BI447" s="29">
        <f t="shared" si="463"/>
        <v>0</v>
      </c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</row>
    <row r="448" spans="1:201" ht="12.75" customHeight="1" x14ac:dyDescent="0.2">
      <c r="A448" s="167"/>
      <c r="B448" s="135"/>
      <c r="C448" s="136"/>
      <c r="D448" s="14"/>
      <c r="E448" s="280"/>
      <c r="F448" s="280"/>
      <c r="G448" s="137"/>
      <c r="H448" s="14"/>
      <c r="I448" s="14"/>
      <c r="J448" s="14"/>
      <c r="K448" s="14"/>
      <c r="L448" s="167"/>
      <c r="M448" s="167"/>
      <c r="N448" s="6"/>
      <c r="O448" s="14"/>
      <c r="P448" s="14"/>
      <c r="Q448" s="6"/>
      <c r="R448" s="6"/>
      <c r="S448" s="167"/>
      <c r="T448" s="14"/>
      <c r="U448" s="14"/>
      <c r="V448" s="14"/>
      <c r="W448" s="14"/>
      <c r="X448" s="14"/>
      <c r="Y448" s="14"/>
      <c r="Z448" s="215"/>
      <c r="AA448" s="14"/>
      <c r="AB448" s="215"/>
      <c r="AC448" s="215"/>
      <c r="AD448" s="215"/>
      <c r="AE448" s="167"/>
      <c r="AF448" s="14"/>
      <c r="AG448" s="14"/>
      <c r="AH448" s="14"/>
      <c r="AI448" s="14"/>
      <c r="AJ448" s="14"/>
      <c r="AK448" s="14"/>
      <c r="AL448" s="215"/>
      <c r="AM448" s="14"/>
      <c r="AN448" s="215"/>
      <c r="AO448" s="215"/>
      <c r="AP448" s="215"/>
      <c r="AQ448" s="14"/>
      <c r="AR448" s="236"/>
      <c r="AS448" s="221" t="s">
        <v>55</v>
      </c>
      <c r="AT448" s="54"/>
      <c r="AU448" s="254"/>
      <c r="AV448" s="259"/>
      <c r="AW448" s="38">
        <f t="shared" si="458"/>
        <v>0</v>
      </c>
      <c r="AX448" s="39">
        <f t="shared" si="459"/>
        <v>0</v>
      </c>
      <c r="AY448" s="224" t="s">
        <v>56</v>
      </c>
      <c r="AZ448" s="54"/>
      <c r="BA448" s="64"/>
      <c r="BB448" s="48"/>
      <c r="BC448" s="25">
        <f t="shared" si="460"/>
        <v>0</v>
      </c>
      <c r="BD448" s="40">
        <f t="shared" si="461"/>
        <v>0</v>
      </c>
      <c r="BE448" s="27" t="s">
        <v>57</v>
      </c>
      <c r="BF448" s="54"/>
      <c r="BG448" s="48"/>
      <c r="BH448" s="28">
        <f t="shared" si="462"/>
        <v>0</v>
      </c>
      <c r="BI448" s="29">
        <f t="shared" si="463"/>
        <v>0</v>
      </c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</row>
    <row r="449" spans="1:201" ht="12.75" customHeight="1" x14ac:dyDescent="0.2">
      <c r="A449" s="167"/>
      <c r="B449" s="135"/>
      <c r="C449" s="136"/>
      <c r="D449" s="14"/>
      <c r="E449" s="280"/>
      <c r="F449" s="280"/>
      <c r="G449" s="137"/>
      <c r="H449" s="14"/>
      <c r="I449" s="14"/>
      <c r="J449" s="14"/>
      <c r="K449" s="14"/>
      <c r="L449" s="167"/>
      <c r="M449" s="167"/>
      <c r="N449" s="6"/>
      <c r="O449" s="14"/>
      <c r="P449" s="14"/>
      <c r="Q449" s="6"/>
      <c r="R449" s="6"/>
      <c r="S449" s="167"/>
      <c r="T449" s="14"/>
      <c r="U449" s="14"/>
      <c r="V449" s="14"/>
      <c r="W449" s="14"/>
      <c r="X449" s="14"/>
      <c r="Y449" s="14"/>
      <c r="Z449" s="215"/>
      <c r="AA449" s="14"/>
      <c r="AB449" s="215"/>
      <c r="AC449" s="215"/>
      <c r="AD449" s="215"/>
      <c r="AE449" s="167"/>
      <c r="AF449" s="14"/>
      <c r="AG449" s="14"/>
      <c r="AH449" s="14"/>
      <c r="AI449" s="14"/>
      <c r="AJ449" s="14"/>
      <c r="AK449" s="14"/>
      <c r="AL449" s="215"/>
      <c r="AM449" s="14"/>
      <c r="AN449" s="215"/>
      <c r="AO449" s="215"/>
      <c r="AP449" s="215"/>
      <c r="AQ449" s="14"/>
      <c r="AR449" s="236"/>
      <c r="AS449" s="221" t="s">
        <v>55</v>
      </c>
      <c r="AT449" s="54"/>
      <c r="AU449" s="254"/>
      <c r="AV449" s="259"/>
      <c r="AW449" s="38">
        <f t="shared" si="458"/>
        <v>0</v>
      </c>
      <c r="AX449" s="39">
        <f t="shared" si="459"/>
        <v>0</v>
      </c>
      <c r="AY449" s="224" t="s">
        <v>56</v>
      </c>
      <c r="AZ449" s="54"/>
      <c r="BA449" s="64"/>
      <c r="BB449" s="48"/>
      <c r="BC449" s="25">
        <f t="shared" si="460"/>
        <v>0</v>
      </c>
      <c r="BD449" s="40">
        <f t="shared" si="461"/>
        <v>0</v>
      </c>
      <c r="BE449" s="27" t="s">
        <v>57</v>
      </c>
      <c r="BF449" s="54"/>
      <c r="BG449" s="48"/>
      <c r="BH449" s="28">
        <f t="shared" si="462"/>
        <v>0</v>
      </c>
      <c r="BI449" s="29">
        <f t="shared" si="463"/>
        <v>0</v>
      </c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</row>
    <row r="450" spans="1:201" ht="12.75" customHeight="1" x14ac:dyDescent="0.2">
      <c r="A450" s="167"/>
      <c r="B450" s="135"/>
      <c r="C450" s="136"/>
      <c r="D450" s="14"/>
      <c r="E450" s="280"/>
      <c r="F450" s="280"/>
      <c r="G450" s="137"/>
      <c r="H450" s="14"/>
      <c r="I450" s="14"/>
      <c r="J450" s="14"/>
      <c r="K450" s="14"/>
      <c r="L450" s="167"/>
      <c r="M450" s="167"/>
      <c r="N450" s="6"/>
      <c r="O450" s="14"/>
      <c r="P450" s="14"/>
      <c r="Q450" s="6"/>
      <c r="R450" s="6"/>
      <c r="S450" s="167"/>
      <c r="T450" s="14"/>
      <c r="U450" s="14"/>
      <c r="V450" s="14"/>
      <c r="W450" s="14"/>
      <c r="X450" s="14"/>
      <c r="Y450" s="14"/>
      <c r="Z450" s="215"/>
      <c r="AA450" s="14"/>
      <c r="AB450" s="215"/>
      <c r="AC450" s="215"/>
      <c r="AD450" s="215"/>
      <c r="AE450" s="167"/>
      <c r="AF450" s="14"/>
      <c r="AG450" s="14"/>
      <c r="AH450" s="14"/>
      <c r="AI450" s="14"/>
      <c r="AJ450" s="14"/>
      <c r="AK450" s="14"/>
      <c r="AL450" s="215"/>
      <c r="AM450" s="14"/>
      <c r="AN450" s="215"/>
      <c r="AO450" s="215"/>
      <c r="AP450" s="215"/>
      <c r="AQ450" s="14"/>
      <c r="AR450" s="236"/>
      <c r="AS450" s="221" t="s">
        <v>55</v>
      </c>
      <c r="AT450" s="54"/>
      <c r="AU450" s="254"/>
      <c r="AV450" s="259"/>
      <c r="AW450" s="38">
        <f t="shared" si="458"/>
        <v>0</v>
      </c>
      <c r="AX450" s="39">
        <f t="shared" si="459"/>
        <v>0</v>
      </c>
      <c r="AY450" s="224" t="s">
        <v>56</v>
      </c>
      <c r="AZ450" s="54"/>
      <c r="BA450" s="64"/>
      <c r="BB450" s="48"/>
      <c r="BC450" s="25">
        <f t="shared" si="460"/>
        <v>0</v>
      </c>
      <c r="BD450" s="40">
        <f t="shared" si="461"/>
        <v>0</v>
      </c>
      <c r="BE450" s="27" t="s">
        <v>57</v>
      </c>
      <c r="BF450" s="54"/>
      <c r="BG450" s="48"/>
      <c r="BH450" s="28">
        <f t="shared" si="462"/>
        <v>0</v>
      </c>
      <c r="BI450" s="29">
        <f t="shared" si="463"/>
        <v>0</v>
      </c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</row>
    <row r="451" spans="1:201" ht="12.75" customHeight="1" x14ac:dyDescent="0.2">
      <c r="A451" s="167"/>
      <c r="B451" s="135"/>
      <c r="C451" s="136"/>
      <c r="D451" s="14"/>
      <c r="E451" s="280"/>
      <c r="F451" s="280"/>
      <c r="G451" s="137"/>
      <c r="H451" s="14"/>
      <c r="I451" s="14"/>
      <c r="J451" s="14"/>
      <c r="K451" s="14"/>
      <c r="L451" s="167"/>
      <c r="M451" s="167"/>
      <c r="N451" s="6"/>
      <c r="O451" s="14"/>
      <c r="P451" s="14"/>
      <c r="Q451" s="6"/>
      <c r="R451" s="6"/>
      <c r="S451" s="167"/>
      <c r="T451" s="14"/>
      <c r="U451" s="14"/>
      <c r="V451" s="14"/>
      <c r="W451" s="14"/>
      <c r="X451" s="14"/>
      <c r="Y451" s="14"/>
      <c r="Z451" s="215"/>
      <c r="AA451" s="14"/>
      <c r="AB451" s="215"/>
      <c r="AC451" s="215"/>
      <c r="AD451" s="215"/>
      <c r="AE451" s="167"/>
      <c r="AF451" s="14"/>
      <c r="AG451" s="14"/>
      <c r="AH451" s="14"/>
      <c r="AI451" s="14"/>
      <c r="AJ451" s="14"/>
      <c r="AK451" s="14"/>
      <c r="AL451" s="215"/>
      <c r="AM451" s="14"/>
      <c r="AN451" s="215"/>
      <c r="AO451" s="215"/>
      <c r="AP451" s="215"/>
      <c r="AQ451" s="14"/>
      <c r="AR451" s="236"/>
      <c r="AS451" s="221" t="s">
        <v>55</v>
      </c>
      <c r="AT451" s="54"/>
      <c r="AU451" s="254"/>
      <c r="AV451" s="259"/>
      <c r="AW451" s="38">
        <f t="shared" si="458"/>
        <v>0</v>
      </c>
      <c r="AX451" s="39">
        <f t="shared" si="459"/>
        <v>0</v>
      </c>
      <c r="AY451" s="224" t="s">
        <v>56</v>
      </c>
      <c r="AZ451" s="54"/>
      <c r="BA451" s="64"/>
      <c r="BB451" s="48"/>
      <c r="BC451" s="25">
        <f t="shared" si="460"/>
        <v>0</v>
      </c>
      <c r="BD451" s="40">
        <f t="shared" si="461"/>
        <v>0</v>
      </c>
      <c r="BE451" s="27" t="s">
        <v>57</v>
      </c>
      <c r="BF451" s="54"/>
      <c r="BG451" s="48"/>
      <c r="BH451" s="28">
        <f t="shared" si="462"/>
        <v>0</v>
      </c>
      <c r="BI451" s="29">
        <f t="shared" si="463"/>
        <v>0</v>
      </c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</row>
    <row r="452" spans="1:201" ht="12.75" customHeight="1" x14ac:dyDescent="0.2">
      <c r="A452" s="167"/>
      <c r="B452" s="135"/>
      <c r="C452" s="136"/>
      <c r="D452" s="14"/>
      <c r="E452" s="280"/>
      <c r="F452" s="280"/>
      <c r="G452" s="137"/>
      <c r="H452" s="14"/>
      <c r="I452" s="14"/>
      <c r="J452" s="14"/>
      <c r="K452" s="14"/>
      <c r="L452" s="167"/>
      <c r="M452" s="167"/>
      <c r="N452" s="6"/>
      <c r="O452" s="14"/>
      <c r="P452" s="14"/>
      <c r="Q452" s="6"/>
      <c r="R452" s="6"/>
      <c r="S452" s="167"/>
      <c r="T452" s="14"/>
      <c r="U452" s="14"/>
      <c r="V452" s="14"/>
      <c r="W452" s="14"/>
      <c r="X452" s="14"/>
      <c r="Y452" s="14"/>
      <c r="Z452" s="215"/>
      <c r="AA452" s="14"/>
      <c r="AB452" s="215"/>
      <c r="AC452" s="215"/>
      <c r="AD452" s="215"/>
      <c r="AE452" s="167"/>
      <c r="AF452" s="14"/>
      <c r="AG452" s="14"/>
      <c r="AH452" s="14"/>
      <c r="AI452" s="14"/>
      <c r="AJ452" s="14"/>
      <c r="AK452" s="14"/>
      <c r="AL452" s="215"/>
      <c r="AM452" s="14"/>
      <c r="AN452" s="215"/>
      <c r="AO452" s="215"/>
      <c r="AP452" s="215"/>
      <c r="AQ452" s="14"/>
      <c r="AR452" s="236"/>
      <c r="AS452" s="221" t="s">
        <v>55</v>
      </c>
      <c r="AT452" s="54"/>
      <c r="AU452" s="254"/>
      <c r="AV452" s="259"/>
      <c r="AW452" s="38">
        <f t="shared" si="458"/>
        <v>0</v>
      </c>
      <c r="AX452" s="39">
        <f t="shared" si="459"/>
        <v>0</v>
      </c>
      <c r="AY452" s="224" t="s">
        <v>56</v>
      </c>
      <c r="AZ452" s="54"/>
      <c r="BA452" s="64"/>
      <c r="BB452" s="48"/>
      <c r="BC452" s="25">
        <f t="shared" si="460"/>
        <v>0</v>
      </c>
      <c r="BD452" s="40">
        <f t="shared" si="461"/>
        <v>0</v>
      </c>
      <c r="BE452" s="27" t="s">
        <v>57</v>
      </c>
      <c r="BF452" s="54"/>
      <c r="BG452" s="48"/>
      <c r="BH452" s="28">
        <f t="shared" si="462"/>
        <v>0</v>
      </c>
      <c r="BI452" s="29">
        <f t="shared" si="463"/>
        <v>0</v>
      </c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</row>
    <row r="453" spans="1:201" ht="12.75" customHeight="1" x14ac:dyDescent="0.2">
      <c r="A453" s="167"/>
      <c r="B453" s="135"/>
      <c r="C453" s="136"/>
      <c r="D453" s="14"/>
      <c r="E453" s="280"/>
      <c r="F453" s="280"/>
      <c r="G453" s="137"/>
      <c r="H453" s="14"/>
      <c r="I453" s="14"/>
      <c r="J453" s="14"/>
      <c r="K453" s="14"/>
      <c r="L453" s="167"/>
      <c r="M453" s="167"/>
      <c r="N453" s="6"/>
      <c r="O453" s="14"/>
      <c r="P453" s="14"/>
      <c r="Q453" s="6"/>
      <c r="R453" s="6"/>
      <c r="S453" s="167"/>
      <c r="T453" s="14"/>
      <c r="U453" s="14"/>
      <c r="V453" s="14"/>
      <c r="W453" s="14"/>
      <c r="X453" s="14"/>
      <c r="Y453" s="14"/>
      <c r="Z453" s="215"/>
      <c r="AA453" s="14"/>
      <c r="AB453" s="215"/>
      <c r="AC453" s="215"/>
      <c r="AD453" s="215"/>
      <c r="AE453" s="167"/>
      <c r="AF453" s="14"/>
      <c r="AG453" s="14"/>
      <c r="AH453" s="14"/>
      <c r="AI453" s="14"/>
      <c r="AJ453" s="14"/>
      <c r="AK453" s="14"/>
      <c r="AL453" s="215"/>
      <c r="AM453" s="14"/>
      <c r="AN453" s="215"/>
      <c r="AO453" s="215"/>
      <c r="AP453" s="215"/>
      <c r="AQ453" s="14"/>
      <c r="AR453" s="236"/>
      <c r="AS453" s="221" t="s">
        <v>55</v>
      </c>
      <c r="AT453" s="54"/>
      <c r="AU453" s="254"/>
      <c r="AV453" s="259"/>
      <c r="AW453" s="38">
        <f t="shared" si="458"/>
        <v>0</v>
      </c>
      <c r="AX453" s="39">
        <f t="shared" si="459"/>
        <v>0</v>
      </c>
      <c r="AY453" s="224" t="s">
        <v>56</v>
      </c>
      <c r="AZ453" s="54"/>
      <c r="BA453" s="64"/>
      <c r="BB453" s="48"/>
      <c r="BC453" s="25">
        <f t="shared" si="460"/>
        <v>0</v>
      </c>
      <c r="BD453" s="40">
        <f t="shared" si="461"/>
        <v>0</v>
      </c>
      <c r="BE453" s="27" t="s">
        <v>57</v>
      </c>
      <c r="BF453" s="54"/>
      <c r="BG453" s="48"/>
      <c r="BH453" s="28">
        <f t="shared" si="462"/>
        <v>0</v>
      </c>
      <c r="BI453" s="29">
        <f t="shared" si="463"/>
        <v>0</v>
      </c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</row>
    <row r="454" spans="1:201" ht="12.75" customHeight="1" x14ac:dyDescent="0.2">
      <c r="A454" s="167"/>
      <c r="B454" s="135"/>
      <c r="C454" s="136"/>
      <c r="D454" s="14"/>
      <c r="E454" s="280"/>
      <c r="F454" s="280"/>
      <c r="G454" s="137"/>
      <c r="H454" s="14"/>
      <c r="I454" s="14"/>
      <c r="J454" s="14"/>
      <c r="K454" s="14"/>
      <c r="L454" s="167"/>
      <c r="M454" s="167"/>
      <c r="N454" s="6"/>
      <c r="O454" s="14"/>
      <c r="P454" s="14"/>
      <c r="Q454" s="6"/>
      <c r="R454" s="6"/>
      <c r="S454" s="167"/>
      <c r="T454" s="14"/>
      <c r="U454" s="14"/>
      <c r="V454" s="14"/>
      <c r="W454" s="14"/>
      <c r="X454" s="14"/>
      <c r="Y454" s="14"/>
      <c r="Z454" s="215"/>
      <c r="AA454" s="14"/>
      <c r="AB454" s="215"/>
      <c r="AC454" s="215"/>
      <c r="AD454" s="215"/>
      <c r="AE454" s="167"/>
      <c r="AF454" s="14"/>
      <c r="AG454" s="14"/>
      <c r="AH454" s="14"/>
      <c r="AI454" s="14"/>
      <c r="AJ454" s="14"/>
      <c r="AK454" s="14"/>
      <c r="AL454" s="215"/>
      <c r="AM454" s="14"/>
      <c r="AN454" s="215"/>
      <c r="AO454" s="215"/>
      <c r="AP454" s="215"/>
      <c r="AQ454" s="14"/>
      <c r="AR454" s="236"/>
      <c r="AS454" s="221" t="s">
        <v>55</v>
      </c>
      <c r="AT454" s="54"/>
      <c r="AU454" s="254"/>
      <c r="AV454" s="259"/>
      <c r="AW454" s="38">
        <f t="shared" si="458"/>
        <v>0</v>
      </c>
      <c r="AX454" s="39">
        <f t="shared" si="459"/>
        <v>0</v>
      </c>
      <c r="AY454" s="224" t="s">
        <v>56</v>
      </c>
      <c r="AZ454" s="54"/>
      <c r="BA454" s="64"/>
      <c r="BB454" s="48"/>
      <c r="BC454" s="25">
        <f t="shared" si="460"/>
        <v>0</v>
      </c>
      <c r="BD454" s="40">
        <f t="shared" si="461"/>
        <v>0</v>
      </c>
      <c r="BE454" s="27" t="s">
        <v>57</v>
      </c>
      <c r="BF454" s="54"/>
      <c r="BG454" s="48"/>
      <c r="BH454" s="28">
        <f t="shared" si="462"/>
        <v>0</v>
      </c>
      <c r="BI454" s="29">
        <f t="shared" si="463"/>
        <v>0</v>
      </c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</row>
    <row r="455" spans="1:201" ht="12.75" customHeight="1" x14ac:dyDescent="0.2">
      <c r="A455" s="167"/>
      <c r="B455" s="135"/>
      <c r="C455" s="136"/>
      <c r="D455" s="14"/>
      <c r="E455" s="280"/>
      <c r="F455" s="280"/>
      <c r="G455" s="137"/>
      <c r="H455" s="14"/>
      <c r="I455" s="14"/>
      <c r="J455" s="14"/>
      <c r="K455" s="14"/>
      <c r="L455" s="167"/>
      <c r="M455" s="167"/>
      <c r="N455" s="6"/>
      <c r="O455" s="14"/>
      <c r="P455" s="14"/>
      <c r="Q455" s="6"/>
      <c r="R455" s="6"/>
      <c r="S455" s="167"/>
      <c r="T455" s="14"/>
      <c r="U455" s="14"/>
      <c r="V455" s="14"/>
      <c r="W455" s="14"/>
      <c r="X455" s="14"/>
      <c r="Y455" s="14"/>
      <c r="Z455" s="215"/>
      <c r="AA455" s="14"/>
      <c r="AB455" s="215"/>
      <c r="AC455" s="215"/>
      <c r="AD455" s="215"/>
      <c r="AE455" s="167"/>
      <c r="AF455" s="14"/>
      <c r="AG455" s="14"/>
      <c r="AH455" s="14"/>
      <c r="AI455" s="14"/>
      <c r="AJ455" s="14"/>
      <c r="AK455" s="14"/>
      <c r="AL455" s="215"/>
      <c r="AM455" s="14"/>
      <c r="AN455" s="215"/>
      <c r="AO455" s="215"/>
      <c r="AP455" s="215"/>
      <c r="AQ455" s="14"/>
      <c r="AR455" s="236"/>
      <c r="AS455" s="221" t="s">
        <v>55</v>
      </c>
      <c r="AT455" s="54"/>
      <c r="AU455" s="254"/>
      <c r="AV455" s="259"/>
      <c r="AW455" s="38">
        <f t="shared" si="458"/>
        <v>0</v>
      </c>
      <c r="AX455" s="39">
        <f t="shared" si="459"/>
        <v>0</v>
      </c>
      <c r="AY455" s="224" t="s">
        <v>56</v>
      </c>
      <c r="AZ455" s="54"/>
      <c r="BA455" s="64"/>
      <c r="BB455" s="48"/>
      <c r="BC455" s="25">
        <f t="shared" si="460"/>
        <v>0</v>
      </c>
      <c r="BD455" s="40">
        <f t="shared" si="461"/>
        <v>0</v>
      </c>
      <c r="BE455" s="27" t="s">
        <v>57</v>
      </c>
      <c r="BF455" s="54"/>
      <c r="BG455" s="48"/>
      <c r="BH455" s="28">
        <f t="shared" si="462"/>
        <v>0</v>
      </c>
      <c r="BI455" s="29">
        <f t="shared" si="463"/>
        <v>0</v>
      </c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</row>
    <row r="456" spans="1:201" ht="12.75" customHeight="1" x14ac:dyDescent="0.2">
      <c r="A456" s="167"/>
      <c r="B456" s="135"/>
      <c r="C456" s="136"/>
      <c r="D456" s="14"/>
      <c r="E456" s="280"/>
      <c r="F456" s="280"/>
      <c r="G456" s="137"/>
      <c r="H456" s="14"/>
      <c r="I456" s="14"/>
      <c r="J456" s="14"/>
      <c r="K456" s="14"/>
      <c r="L456" s="167"/>
      <c r="M456" s="167"/>
      <c r="N456" s="6"/>
      <c r="O456" s="14"/>
      <c r="P456" s="14"/>
      <c r="Q456" s="6"/>
      <c r="R456" s="6"/>
      <c r="S456" s="167"/>
      <c r="T456" s="14"/>
      <c r="U456" s="14"/>
      <c r="V456" s="14"/>
      <c r="W456" s="14"/>
      <c r="X456" s="14"/>
      <c r="Y456" s="14"/>
      <c r="Z456" s="215"/>
      <c r="AA456" s="14"/>
      <c r="AB456" s="215"/>
      <c r="AC456" s="215"/>
      <c r="AD456" s="215"/>
      <c r="AE456" s="167"/>
      <c r="AF456" s="14"/>
      <c r="AG456" s="14"/>
      <c r="AH456" s="14"/>
      <c r="AI456" s="14"/>
      <c r="AJ456" s="14"/>
      <c r="AK456" s="14"/>
      <c r="AL456" s="215"/>
      <c r="AM456" s="14"/>
      <c r="AN456" s="215"/>
      <c r="AO456" s="215"/>
      <c r="AP456" s="215"/>
      <c r="AQ456" s="14"/>
      <c r="AR456" s="236"/>
      <c r="AS456" s="221" t="s">
        <v>55</v>
      </c>
      <c r="AT456" s="54"/>
      <c r="AU456" s="254"/>
      <c r="AV456" s="259"/>
      <c r="AW456" s="38">
        <f t="shared" si="458"/>
        <v>0</v>
      </c>
      <c r="AX456" s="39">
        <f t="shared" si="459"/>
        <v>0</v>
      </c>
      <c r="AY456" s="224" t="s">
        <v>56</v>
      </c>
      <c r="AZ456" s="54"/>
      <c r="BA456" s="64"/>
      <c r="BB456" s="48"/>
      <c r="BC456" s="25">
        <f t="shared" si="460"/>
        <v>0</v>
      </c>
      <c r="BD456" s="40">
        <f t="shared" si="461"/>
        <v>0</v>
      </c>
      <c r="BE456" s="27" t="s">
        <v>57</v>
      </c>
      <c r="BF456" s="54"/>
      <c r="BG456" s="48"/>
      <c r="BH456" s="28">
        <f t="shared" si="462"/>
        <v>0</v>
      </c>
      <c r="BI456" s="29">
        <f t="shared" si="463"/>
        <v>0</v>
      </c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</row>
    <row r="457" spans="1:201" ht="12.75" customHeight="1" x14ac:dyDescent="0.2">
      <c r="A457" s="167"/>
      <c r="B457" s="135"/>
      <c r="C457" s="136"/>
      <c r="D457" s="14"/>
      <c r="E457" s="280"/>
      <c r="F457" s="280"/>
      <c r="G457" s="137"/>
      <c r="H457" s="14"/>
      <c r="I457" s="14"/>
      <c r="J457" s="14"/>
      <c r="K457" s="14"/>
      <c r="L457" s="167"/>
      <c r="M457" s="167"/>
      <c r="N457" s="6"/>
      <c r="O457" s="14"/>
      <c r="P457" s="14"/>
      <c r="Q457" s="6"/>
      <c r="R457" s="6"/>
      <c r="S457" s="167"/>
      <c r="T457" s="14"/>
      <c r="U457" s="14"/>
      <c r="V457" s="14"/>
      <c r="W457" s="14"/>
      <c r="X457" s="14"/>
      <c r="Y457" s="14"/>
      <c r="Z457" s="215"/>
      <c r="AA457" s="14"/>
      <c r="AB457" s="215"/>
      <c r="AC457" s="215"/>
      <c r="AD457" s="215"/>
      <c r="AE457" s="167"/>
      <c r="AF457" s="14"/>
      <c r="AG457" s="14"/>
      <c r="AH457" s="14"/>
      <c r="AI457" s="14"/>
      <c r="AJ457" s="14"/>
      <c r="AK457" s="14"/>
      <c r="AL457" s="215"/>
      <c r="AM457" s="14"/>
      <c r="AN457" s="215"/>
      <c r="AO457" s="215"/>
      <c r="AP457" s="215"/>
      <c r="AQ457" s="14"/>
      <c r="AR457" s="236"/>
      <c r="AS457" s="221" t="s">
        <v>55</v>
      </c>
      <c r="AT457" s="54"/>
      <c r="AU457" s="254"/>
      <c r="AV457" s="259"/>
      <c r="AW457" s="38">
        <f t="shared" si="458"/>
        <v>0</v>
      </c>
      <c r="AX457" s="39">
        <f t="shared" si="459"/>
        <v>0</v>
      </c>
      <c r="AY457" s="224" t="s">
        <v>56</v>
      </c>
      <c r="AZ457" s="54"/>
      <c r="BA457" s="64"/>
      <c r="BB457" s="48"/>
      <c r="BC457" s="25">
        <f t="shared" si="460"/>
        <v>0</v>
      </c>
      <c r="BD457" s="40">
        <f t="shared" si="461"/>
        <v>0</v>
      </c>
      <c r="BE457" s="27" t="s">
        <v>57</v>
      </c>
      <c r="BF457" s="54"/>
      <c r="BG457" s="48"/>
      <c r="BH457" s="28">
        <f t="shared" si="462"/>
        <v>0</v>
      </c>
      <c r="BI457" s="29">
        <f t="shared" si="463"/>
        <v>0</v>
      </c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</row>
    <row r="458" spans="1:201" ht="12.75" customHeight="1" x14ac:dyDescent="0.2">
      <c r="A458" s="167"/>
      <c r="B458" s="135"/>
      <c r="C458" s="136"/>
      <c r="D458" s="14"/>
      <c r="E458" s="280"/>
      <c r="F458" s="280"/>
      <c r="G458" s="137"/>
      <c r="H458" s="14"/>
      <c r="I458" s="14"/>
      <c r="J458" s="14"/>
      <c r="K458" s="14"/>
      <c r="L458" s="167"/>
      <c r="M458" s="167"/>
      <c r="N458" s="6"/>
      <c r="O458" s="14"/>
      <c r="P458" s="14"/>
      <c r="Q458" s="6"/>
      <c r="R458" s="6"/>
      <c r="S458" s="167"/>
      <c r="T458" s="14"/>
      <c r="U458" s="14"/>
      <c r="V458" s="14"/>
      <c r="W458" s="14"/>
      <c r="X458" s="14"/>
      <c r="Y458" s="14"/>
      <c r="Z458" s="215"/>
      <c r="AA458" s="14"/>
      <c r="AB458" s="215"/>
      <c r="AC458" s="215"/>
      <c r="AD458" s="215"/>
      <c r="AE458" s="167"/>
      <c r="AF458" s="14"/>
      <c r="AG458" s="14"/>
      <c r="AH458" s="14"/>
      <c r="AI458" s="14"/>
      <c r="AJ458" s="14"/>
      <c r="AK458" s="14"/>
      <c r="AL458" s="215"/>
      <c r="AM458" s="14"/>
      <c r="AN458" s="215"/>
      <c r="AO458" s="215"/>
      <c r="AP458" s="215"/>
      <c r="AQ458" s="14"/>
      <c r="AR458" s="236"/>
      <c r="AS458" s="221" t="s">
        <v>55</v>
      </c>
      <c r="AT458" s="54"/>
      <c r="AU458" s="254"/>
      <c r="AV458" s="259"/>
      <c r="AW458" s="38">
        <f t="shared" si="458"/>
        <v>0</v>
      </c>
      <c r="AX458" s="39">
        <f t="shared" si="459"/>
        <v>0</v>
      </c>
      <c r="AY458" s="224" t="s">
        <v>56</v>
      </c>
      <c r="AZ458" s="54"/>
      <c r="BA458" s="64"/>
      <c r="BB458" s="48"/>
      <c r="BC458" s="25">
        <f t="shared" si="460"/>
        <v>0</v>
      </c>
      <c r="BD458" s="40">
        <f t="shared" si="461"/>
        <v>0</v>
      </c>
      <c r="BE458" s="27" t="s">
        <v>57</v>
      </c>
      <c r="BF458" s="54"/>
      <c r="BG458" s="48"/>
      <c r="BH458" s="28">
        <f t="shared" si="462"/>
        <v>0</v>
      </c>
      <c r="BI458" s="29">
        <f t="shared" si="463"/>
        <v>0</v>
      </c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</row>
    <row r="459" spans="1:201" ht="12.75" customHeight="1" x14ac:dyDescent="0.2">
      <c r="A459" s="167"/>
      <c r="B459" s="135"/>
      <c r="C459" s="136"/>
      <c r="D459" s="14"/>
      <c r="E459" s="280"/>
      <c r="F459" s="280"/>
      <c r="G459" s="137"/>
      <c r="H459" s="14"/>
      <c r="I459" s="14"/>
      <c r="J459" s="14"/>
      <c r="K459" s="14"/>
      <c r="L459" s="167"/>
      <c r="M459" s="167"/>
      <c r="N459" s="6"/>
      <c r="O459" s="14"/>
      <c r="P459" s="14"/>
      <c r="Q459" s="6"/>
      <c r="R459" s="6"/>
      <c r="S459" s="167"/>
      <c r="T459" s="14"/>
      <c r="U459" s="14"/>
      <c r="V459" s="14"/>
      <c r="W459" s="14"/>
      <c r="X459" s="14"/>
      <c r="Y459" s="14"/>
      <c r="Z459" s="215"/>
      <c r="AA459" s="14"/>
      <c r="AB459" s="215"/>
      <c r="AC459" s="215"/>
      <c r="AD459" s="215"/>
      <c r="AE459" s="167"/>
      <c r="AF459" s="14"/>
      <c r="AG459" s="14"/>
      <c r="AH459" s="14"/>
      <c r="AI459" s="14"/>
      <c r="AJ459" s="14"/>
      <c r="AK459" s="14"/>
      <c r="AL459" s="215"/>
      <c r="AM459" s="14"/>
      <c r="AN459" s="215"/>
      <c r="AO459" s="215"/>
      <c r="AP459" s="215"/>
      <c r="AQ459" s="14"/>
      <c r="AR459" s="236"/>
      <c r="AS459" s="221" t="s">
        <v>55</v>
      </c>
      <c r="AT459" s="54"/>
      <c r="AU459" s="254"/>
      <c r="AV459" s="259"/>
      <c r="AW459" s="38">
        <f t="shared" si="458"/>
        <v>0</v>
      </c>
      <c r="AX459" s="39">
        <f t="shared" si="459"/>
        <v>0</v>
      </c>
      <c r="AY459" s="224" t="s">
        <v>56</v>
      </c>
      <c r="AZ459" s="54"/>
      <c r="BA459" s="64"/>
      <c r="BB459" s="48"/>
      <c r="BC459" s="25">
        <f t="shared" si="460"/>
        <v>0</v>
      </c>
      <c r="BD459" s="40">
        <f t="shared" si="461"/>
        <v>0</v>
      </c>
      <c r="BE459" s="27" t="s">
        <v>57</v>
      </c>
      <c r="BF459" s="54"/>
      <c r="BG459" s="48"/>
      <c r="BH459" s="28">
        <f t="shared" si="462"/>
        <v>0</v>
      </c>
      <c r="BI459" s="29">
        <f t="shared" si="463"/>
        <v>0</v>
      </c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</row>
    <row r="460" spans="1:201" ht="12.75" customHeight="1" x14ac:dyDescent="0.2">
      <c r="A460" s="167"/>
      <c r="B460" s="135"/>
      <c r="C460" s="136"/>
      <c r="D460" s="14"/>
      <c r="E460" s="280"/>
      <c r="F460" s="280"/>
      <c r="G460" s="137"/>
      <c r="H460" s="14"/>
      <c r="I460" s="14"/>
      <c r="J460" s="14"/>
      <c r="K460" s="14"/>
      <c r="L460" s="167"/>
      <c r="M460" s="167"/>
      <c r="N460" s="6"/>
      <c r="O460" s="14"/>
      <c r="P460" s="14"/>
      <c r="Q460" s="6"/>
      <c r="R460" s="6"/>
      <c r="S460" s="167"/>
      <c r="T460" s="14"/>
      <c r="U460" s="14"/>
      <c r="V460" s="14"/>
      <c r="W460" s="14"/>
      <c r="X460" s="14"/>
      <c r="Y460" s="14"/>
      <c r="Z460" s="215"/>
      <c r="AA460" s="14"/>
      <c r="AB460" s="215"/>
      <c r="AC460" s="215"/>
      <c r="AD460" s="215"/>
      <c r="AE460" s="167"/>
      <c r="AF460" s="14"/>
      <c r="AG460" s="14"/>
      <c r="AH460" s="14"/>
      <c r="AI460" s="14"/>
      <c r="AJ460" s="14"/>
      <c r="AK460" s="14"/>
      <c r="AL460" s="215"/>
      <c r="AM460" s="14"/>
      <c r="AN460" s="215"/>
      <c r="AO460" s="215"/>
      <c r="AP460" s="215"/>
      <c r="AQ460" s="14"/>
      <c r="AR460" s="236"/>
      <c r="AS460" s="221" t="s">
        <v>55</v>
      </c>
      <c r="AT460" s="54"/>
      <c r="AU460" s="254"/>
      <c r="AV460" s="259"/>
      <c r="AW460" s="38">
        <f t="shared" si="458"/>
        <v>0</v>
      </c>
      <c r="AX460" s="39">
        <f t="shared" si="459"/>
        <v>0</v>
      </c>
      <c r="AY460" s="224" t="s">
        <v>56</v>
      </c>
      <c r="AZ460" s="54"/>
      <c r="BA460" s="64"/>
      <c r="BB460" s="48"/>
      <c r="BC460" s="25">
        <f t="shared" si="460"/>
        <v>0</v>
      </c>
      <c r="BD460" s="40">
        <f t="shared" si="461"/>
        <v>0</v>
      </c>
      <c r="BE460" s="27" t="s">
        <v>57</v>
      </c>
      <c r="BF460" s="54"/>
      <c r="BG460" s="48"/>
      <c r="BH460" s="28">
        <f t="shared" si="462"/>
        <v>0</v>
      </c>
      <c r="BI460" s="29">
        <f t="shared" si="463"/>
        <v>0</v>
      </c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</row>
    <row r="461" spans="1:201" ht="12.75" customHeight="1" x14ac:dyDescent="0.2">
      <c r="A461" s="167"/>
      <c r="B461" s="135"/>
      <c r="C461" s="136"/>
      <c r="D461" s="14"/>
      <c r="E461" s="280"/>
      <c r="F461" s="280"/>
      <c r="G461" s="137"/>
      <c r="H461" s="14"/>
      <c r="I461" s="14"/>
      <c r="J461" s="14"/>
      <c r="K461" s="14"/>
      <c r="L461" s="167"/>
      <c r="M461" s="167"/>
      <c r="N461" s="6"/>
      <c r="O461" s="14"/>
      <c r="P461" s="14"/>
      <c r="Q461" s="6"/>
      <c r="R461" s="6"/>
      <c r="S461" s="167"/>
      <c r="T461" s="14"/>
      <c r="U461" s="14"/>
      <c r="V461" s="14"/>
      <c r="W461" s="14"/>
      <c r="X461" s="14"/>
      <c r="Y461" s="14"/>
      <c r="Z461" s="215"/>
      <c r="AA461" s="14"/>
      <c r="AB461" s="215"/>
      <c r="AC461" s="215"/>
      <c r="AD461" s="215"/>
      <c r="AE461" s="167"/>
      <c r="AF461" s="14"/>
      <c r="AG461" s="14"/>
      <c r="AH461" s="14"/>
      <c r="AI461" s="14"/>
      <c r="AJ461" s="14"/>
      <c r="AK461" s="14"/>
      <c r="AL461" s="215"/>
      <c r="AM461" s="14"/>
      <c r="AN461" s="215"/>
      <c r="AO461" s="215"/>
      <c r="AP461" s="215"/>
      <c r="AQ461" s="14"/>
      <c r="AR461" s="236"/>
      <c r="AS461" s="221" t="s">
        <v>55</v>
      </c>
      <c r="AT461" s="54"/>
      <c r="AU461" s="254"/>
      <c r="AV461" s="259"/>
      <c r="AW461" s="38">
        <f t="shared" si="458"/>
        <v>0</v>
      </c>
      <c r="AX461" s="39">
        <f t="shared" si="459"/>
        <v>0</v>
      </c>
      <c r="AY461" s="224" t="s">
        <v>56</v>
      </c>
      <c r="AZ461" s="54"/>
      <c r="BA461" s="64"/>
      <c r="BB461" s="48"/>
      <c r="BC461" s="25">
        <f t="shared" si="460"/>
        <v>0</v>
      </c>
      <c r="BD461" s="40">
        <f t="shared" si="461"/>
        <v>0</v>
      </c>
      <c r="BE461" s="27" t="s">
        <v>57</v>
      </c>
      <c r="BF461" s="54"/>
      <c r="BG461" s="48"/>
      <c r="BH461" s="28">
        <f t="shared" si="462"/>
        <v>0</v>
      </c>
      <c r="BI461" s="29">
        <f t="shared" si="463"/>
        <v>0</v>
      </c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</row>
    <row r="462" spans="1:201" ht="12.75" customHeight="1" x14ac:dyDescent="0.2">
      <c r="A462" s="167"/>
      <c r="B462" s="135"/>
      <c r="C462" s="136"/>
      <c r="D462" s="14"/>
      <c r="E462" s="280"/>
      <c r="F462" s="280"/>
      <c r="G462" s="137"/>
      <c r="H462" s="14"/>
      <c r="I462" s="14"/>
      <c r="J462" s="14"/>
      <c r="K462" s="14"/>
      <c r="L462" s="167"/>
      <c r="M462" s="167"/>
      <c r="N462" s="6"/>
      <c r="O462" s="14"/>
      <c r="P462" s="14"/>
      <c r="Q462" s="6"/>
      <c r="R462" s="6"/>
      <c r="S462" s="167"/>
      <c r="T462" s="14"/>
      <c r="U462" s="14"/>
      <c r="V462" s="14"/>
      <c r="W462" s="14"/>
      <c r="X462" s="14"/>
      <c r="Y462" s="14"/>
      <c r="Z462" s="215"/>
      <c r="AA462" s="14"/>
      <c r="AB462" s="215"/>
      <c r="AC462" s="215"/>
      <c r="AD462" s="215"/>
      <c r="AE462" s="167"/>
      <c r="AF462" s="14"/>
      <c r="AG462" s="14"/>
      <c r="AH462" s="14"/>
      <c r="AI462" s="14"/>
      <c r="AJ462" s="14"/>
      <c r="AK462" s="14"/>
      <c r="AL462" s="215"/>
      <c r="AM462" s="14"/>
      <c r="AN462" s="215"/>
      <c r="AO462" s="215"/>
      <c r="AP462" s="215"/>
      <c r="AQ462" s="14"/>
      <c r="AR462" s="236"/>
      <c r="AS462" s="221" t="s">
        <v>55</v>
      </c>
      <c r="AT462" s="54"/>
      <c r="AU462" s="254"/>
      <c r="AV462" s="259"/>
      <c r="AW462" s="38">
        <f t="shared" si="458"/>
        <v>0</v>
      </c>
      <c r="AX462" s="39">
        <f t="shared" si="459"/>
        <v>0</v>
      </c>
      <c r="AY462" s="224" t="s">
        <v>56</v>
      </c>
      <c r="AZ462" s="54"/>
      <c r="BA462" s="64"/>
      <c r="BB462" s="48"/>
      <c r="BC462" s="25">
        <f t="shared" si="460"/>
        <v>0</v>
      </c>
      <c r="BD462" s="40">
        <f t="shared" si="461"/>
        <v>0</v>
      </c>
      <c r="BE462" s="27" t="s">
        <v>57</v>
      </c>
      <c r="BF462" s="54"/>
      <c r="BG462" s="48"/>
      <c r="BH462" s="28">
        <f t="shared" si="462"/>
        <v>0</v>
      </c>
      <c r="BI462" s="29">
        <f t="shared" si="463"/>
        <v>0</v>
      </c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</row>
    <row r="463" spans="1:201" ht="12.75" customHeight="1" x14ac:dyDescent="0.2">
      <c r="A463" s="167"/>
      <c r="B463" s="135"/>
      <c r="C463" s="136"/>
      <c r="D463" s="14"/>
      <c r="E463" s="280"/>
      <c r="F463" s="280"/>
      <c r="G463" s="137"/>
      <c r="H463" s="14"/>
      <c r="I463" s="14"/>
      <c r="J463" s="14"/>
      <c r="K463" s="14"/>
      <c r="L463" s="167"/>
      <c r="M463" s="167"/>
      <c r="N463" s="6"/>
      <c r="O463" s="14"/>
      <c r="P463" s="14"/>
      <c r="Q463" s="6"/>
      <c r="R463" s="6"/>
      <c r="S463" s="167"/>
      <c r="T463" s="14"/>
      <c r="U463" s="14"/>
      <c r="V463" s="14"/>
      <c r="W463" s="14"/>
      <c r="X463" s="14"/>
      <c r="Y463" s="14"/>
      <c r="Z463" s="215"/>
      <c r="AA463" s="14"/>
      <c r="AB463" s="215"/>
      <c r="AC463" s="215"/>
      <c r="AD463" s="215"/>
      <c r="AE463" s="167"/>
      <c r="AF463" s="14"/>
      <c r="AG463" s="14"/>
      <c r="AH463" s="14"/>
      <c r="AI463" s="14"/>
      <c r="AJ463" s="14"/>
      <c r="AK463" s="14"/>
      <c r="AL463" s="215"/>
      <c r="AM463" s="14"/>
      <c r="AN463" s="215"/>
      <c r="AO463" s="215"/>
      <c r="AP463" s="215"/>
      <c r="AQ463" s="14"/>
      <c r="AR463" s="236"/>
      <c r="AS463" s="221" t="s">
        <v>55</v>
      </c>
      <c r="AT463" s="54"/>
      <c r="AU463" s="254"/>
      <c r="AV463" s="259"/>
      <c r="AW463" s="38">
        <f t="shared" si="458"/>
        <v>0</v>
      </c>
      <c r="AX463" s="39">
        <f t="shared" si="459"/>
        <v>0</v>
      </c>
      <c r="AY463" s="224" t="s">
        <v>56</v>
      </c>
      <c r="AZ463" s="54"/>
      <c r="BA463" s="64"/>
      <c r="BB463" s="48"/>
      <c r="BC463" s="25">
        <f t="shared" si="460"/>
        <v>0</v>
      </c>
      <c r="BD463" s="40">
        <f t="shared" si="461"/>
        <v>0</v>
      </c>
      <c r="BE463" s="27" t="s">
        <v>57</v>
      </c>
      <c r="BF463" s="54"/>
      <c r="BG463" s="48"/>
      <c r="BH463" s="28">
        <f t="shared" si="462"/>
        <v>0</v>
      </c>
      <c r="BI463" s="29">
        <f t="shared" si="463"/>
        <v>0</v>
      </c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</row>
    <row r="464" spans="1:201" ht="12.75" customHeight="1" x14ac:dyDescent="0.2">
      <c r="A464" s="167"/>
      <c r="B464" s="135"/>
      <c r="C464" s="136"/>
      <c r="D464" s="14"/>
      <c r="E464" s="280"/>
      <c r="F464" s="280"/>
      <c r="G464" s="137"/>
      <c r="H464" s="14"/>
      <c r="I464" s="14"/>
      <c r="J464" s="14"/>
      <c r="K464" s="14"/>
      <c r="L464" s="167"/>
      <c r="M464" s="167"/>
      <c r="N464" s="6"/>
      <c r="O464" s="14"/>
      <c r="P464" s="14"/>
      <c r="Q464" s="6"/>
      <c r="R464" s="6"/>
      <c r="S464" s="167"/>
      <c r="T464" s="14"/>
      <c r="U464" s="14"/>
      <c r="V464" s="14"/>
      <c r="W464" s="14"/>
      <c r="X464" s="14"/>
      <c r="Y464" s="14"/>
      <c r="Z464" s="215"/>
      <c r="AA464" s="14"/>
      <c r="AB464" s="215"/>
      <c r="AC464" s="215"/>
      <c r="AD464" s="215"/>
      <c r="AE464" s="167"/>
      <c r="AF464" s="14"/>
      <c r="AG464" s="14"/>
      <c r="AH464" s="14"/>
      <c r="AI464" s="14"/>
      <c r="AJ464" s="14"/>
      <c r="AK464" s="14"/>
      <c r="AL464" s="215"/>
      <c r="AM464" s="14"/>
      <c r="AN464" s="215"/>
      <c r="AO464" s="215"/>
      <c r="AP464" s="215"/>
      <c r="AQ464" s="14"/>
      <c r="AR464" s="236"/>
      <c r="AS464" s="221" t="s">
        <v>55</v>
      </c>
      <c r="AT464" s="54"/>
      <c r="AU464" s="254"/>
      <c r="AV464" s="259"/>
      <c r="AW464" s="38">
        <f t="shared" si="458"/>
        <v>0</v>
      </c>
      <c r="AX464" s="39">
        <f t="shared" si="459"/>
        <v>0</v>
      </c>
      <c r="AY464" s="224" t="s">
        <v>56</v>
      </c>
      <c r="AZ464" s="54"/>
      <c r="BA464" s="64"/>
      <c r="BB464" s="48"/>
      <c r="BC464" s="25">
        <f t="shared" si="460"/>
        <v>0</v>
      </c>
      <c r="BD464" s="40">
        <f t="shared" si="461"/>
        <v>0</v>
      </c>
      <c r="BE464" s="27" t="s">
        <v>57</v>
      </c>
      <c r="BF464" s="54"/>
      <c r="BG464" s="48"/>
      <c r="BH464" s="28">
        <f t="shared" si="462"/>
        <v>0</v>
      </c>
      <c r="BI464" s="29">
        <f t="shared" si="463"/>
        <v>0</v>
      </c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</row>
    <row r="465" spans="1:201" ht="12.75" customHeight="1" x14ac:dyDescent="0.2">
      <c r="A465" s="167"/>
      <c r="B465" s="135"/>
      <c r="C465" s="136"/>
      <c r="D465" s="14"/>
      <c r="E465" s="280"/>
      <c r="F465" s="280"/>
      <c r="G465" s="137"/>
      <c r="H465" s="14"/>
      <c r="I465" s="14"/>
      <c r="J465" s="14"/>
      <c r="K465" s="14"/>
      <c r="L465" s="167"/>
      <c r="M465" s="167"/>
      <c r="N465" s="6"/>
      <c r="O465" s="14"/>
      <c r="P465" s="14"/>
      <c r="Q465" s="6"/>
      <c r="R465" s="6"/>
      <c r="S465" s="167"/>
      <c r="T465" s="14"/>
      <c r="U465" s="14"/>
      <c r="V465" s="14"/>
      <c r="W465" s="14"/>
      <c r="X465" s="14"/>
      <c r="Y465" s="14"/>
      <c r="Z465" s="215"/>
      <c r="AA465" s="14"/>
      <c r="AB465" s="215"/>
      <c r="AC465" s="215"/>
      <c r="AD465" s="215"/>
      <c r="AE465" s="167"/>
      <c r="AF465" s="14"/>
      <c r="AG465" s="14"/>
      <c r="AH465" s="14"/>
      <c r="AI465" s="14"/>
      <c r="AJ465" s="14"/>
      <c r="AK465" s="14"/>
      <c r="AL465" s="215"/>
      <c r="AM465" s="14"/>
      <c r="AN465" s="215"/>
      <c r="AO465" s="215"/>
      <c r="AP465" s="215"/>
      <c r="AQ465" s="14"/>
      <c r="AR465" s="236"/>
      <c r="AS465" s="221" t="s">
        <v>55</v>
      </c>
      <c r="AT465" s="54"/>
      <c r="AU465" s="254"/>
      <c r="AV465" s="259"/>
      <c r="AW465" s="38">
        <f t="shared" si="458"/>
        <v>0</v>
      </c>
      <c r="AX465" s="39">
        <f t="shared" si="459"/>
        <v>0</v>
      </c>
      <c r="AY465" s="224" t="s">
        <v>56</v>
      </c>
      <c r="AZ465" s="54"/>
      <c r="BA465" s="64"/>
      <c r="BB465" s="48"/>
      <c r="BC465" s="25">
        <f t="shared" si="460"/>
        <v>0</v>
      </c>
      <c r="BD465" s="40">
        <f t="shared" si="461"/>
        <v>0</v>
      </c>
      <c r="BE465" s="27" t="s">
        <v>57</v>
      </c>
      <c r="BF465" s="54"/>
      <c r="BG465" s="48"/>
      <c r="BH465" s="28">
        <f t="shared" si="462"/>
        <v>0</v>
      </c>
      <c r="BI465" s="29">
        <f t="shared" si="463"/>
        <v>0</v>
      </c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</row>
    <row r="466" spans="1:201" ht="12.75" customHeight="1" x14ac:dyDescent="0.2">
      <c r="A466" s="167"/>
      <c r="B466" s="135"/>
      <c r="C466" s="136"/>
      <c r="D466" s="14"/>
      <c r="E466" s="280"/>
      <c r="F466" s="280"/>
      <c r="G466" s="137"/>
      <c r="H466" s="14"/>
      <c r="I466" s="14"/>
      <c r="J466" s="14"/>
      <c r="K466" s="14"/>
      <c r="L466" s="167"/>
      <c r="M466" s="167"/>
      <c r="N466" s="6"/>
      <c r="O466" s="14"/>
      <c r="P466" s="14"/>
      <c r="Q466" s="6"/>
      <c r="R466" s="6"/>
      <c r="S466" s="167"/>
      <c r="T466" s="14"/>
      <c r="U466" s="14"/>
      <c r="V466" s="14"/>
      <c r="W466" s="14"/>
      <c r="X466" s="14"/>
      <c r="Y466" s="14"/>
      <c r="Z466" s="215"/>
      <c r="AA466" s="14"/>
      <c r="AB466" s="215"/>
      <c r="AC466" s="215"/>
      <c r="AD466" s="215"/>
      <c r="AE466" s="167"/>
      <c r="AF466" s="14"/>
      <c r="AG466" s="14"/>
      <c r="AH466" s="14"/>
      <c r="AI466" s="14"/>
      <c r="AJ466" s="14"/>
      <c r="AK466" s="14"/>
      <c r="AL466" s="215"/>
      <c r="AM466" s="14"/>
      <c r="AN466" s="215"/>
      <c r="AO466" s="215"/>
      <c r="AP466" s="215"/>
      <c r="AQ466" s="14"/>
      <c r="AR466" s="236"/>
      <c r="AS466" s="221" t="s">
        <v>55</v>
      </c>
      <c r="AT466" s="54"/>
      <c r="AU466" s="254"/>
      <c r="AV466" s="259"/>
      <c r="AW466" s="38">
        <f t="shared" si="458"/>
        <v>0</v>
      </c>
      <c r="AX466" s="39">
        <f t="shared" si="459"/>
        <v>0</v>
      </c>
      <c r="AY466" s="224" t="s">
        <v>56</v>
      </c>
      <c r="AZ466" s="54"/>
      <c r="BA466" s="64"/>
      <c r="BB466" s="48"/>
      <c r="BC466" s="25">
        <f t="shared" si="460"/>
        <v>0</v>
      </c>
      <c r="BD466" s="40">
        <f t="shared" si="461"/>
        <v>0</v>
      </c>
      <c r="BE466" s="27" t="s">
        <v>57</v>
      </c>
      <c r="BF466" s="54"/>
      <c r="BG466" s="48"/>
      <c r="BH466" s="28">
        <f t="shared" si="462"/>
        <v>0</v>
      </c>
      <c r="BI466" s="29">
        <f t="shared" si="463"/>
        <v>0</v>
      </c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</row>
    <row r="467" spans="1:201" ht="12.75" customHeight="1" x14ac:dyDescent="0.2">
      <c r="A467" s="167"/>
      <c r="B467" s="135"/>
      <c r="C467" s="136"/>
      <c r="D467" s="14"/>
      <c r="E467" s="280"/>
      <c r="F467" s="280"/>
      <c r="G467" s="137"/>
      <c r="H467" s="14"/>
      <c r="I467" s="14"/>
      <c r="J467" s="14"/>
      <c r="K467" s="14"/>
      <c r="L467" s="167"/>
      <c r="M467" s="167"/>
      <c r="N467" s="6"/>
      <c r="O467" s="14"/>
      <c r="P467" s="14"/>
      <c r="Q467" s="6"/>
      <c r="R467" s="6"/>
      <c r="S467" s="167"/>
      <c r="T467" s="14"/>
      <c r="U467" s="14"/>
      <c r="V467" s="14"/>
      <c r="W467" s="14"/>
      <c r="X467" s="14"/>
      <c r="Y467" s="14"/>
      <c r="Z467" s="215"/>
      <c r="AA467" s="14"/>
      <c r="AB467" s="215"/>
      <c r="AC467" s="215"/>
      <c r="AD467" s="215"/>
      <c r="AE467" s="167"/>
      <c r="AF467" s="14"/>
      <c r="AG467" s="14"/>
      <c r="AH467" s="14"/>
      <c r="AI467" s="14"/>
      <c r="AJ467" s="14"/>
      <c r="AK467" s="14"/>
      <c r="AL467" s="215"/>
      <c r="AM467" s="14"/>
      <c r="AN467" s="215"/>
      <c r="AO467" s="215"/>
      <c r="AP467" s="215"/>
      <c r="AQ467" s="14"/>
      <c r="AR467" s="236"/>
      <c r="AS467" s="221" t="s">
        <v>55</v>
      </c>
      <c r="AT467" s="54"/>
      <c r="AU467" s="254"/>
      <c r="AV467" s="259"/>
      <c r="AW467" s="38">
        <f t="shared" si="458"/>
        <v>0</v>
      </c>
      <c r="AX467" s="39">
        <f t="shared" si="459"/>
        <v>0</v>
      </c>
      <c r="AY467" s="224" t="s">
        <v>56</v>
      </c>
      <c r="AZ467" s="54"/>
      <c r="BA467" s="64"/>
      <c r="BB467" s="48"/>
      <c r="BC467" s="25">
        <f t="shared" si="460"/>
        <v>0</v>
      </c>
      <c r="BD467" s="40">
        <f t="shared" si="461"/>
        <v>0</v>
      </c>
      <c r="BE467" s="27" t="s">
        <v>57</v>
      </c>
      <c r="BF467" s="54"/>
      <c r="BG467" s="48"/>
      <c r="BH467" s="28">
        <f t="shared" si="462"/>
        <v>0</v>
      </c>
      <c r="BI467" s="29">
        <f t="shared" si="463"/>
        <v>0</v>
      </c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</row>
    <row r="468" spans="1:201" ht="12.75" customHeight="1" x14ac:dyDescent="0.2">
      <c r="A468" s="167"/>
      <c r="B468" s="135"/>
      <c r="C468" s="136"/>
      <c r="D468" s="14"/>
      <c r="E468" s="280"/>
      <c r="F468" s="280"/>
      <c r="G468" s="137"/>
      <c r="H468" s="14"/>
      <c r="I468" s="14"/>
      <c r="J468" s="14"/>
      <c r="K468" s="14"/>
      <c r="L468" s="167"/>
      <c r="M468" s="167"/>
      <c r="N468" s="6"/>
      <c r="O468" s="14"/>
      <c r="P468" s="14"/>
      <c r="Q468" s="6"/>
      <c r="R468" s="6"/>
      <c r="S468" s="167"/>
      <c r="T468" s="14"/>
      <c r="U468" s="14"/>
      <c r="V468" s="14"/>
      <c r="W468" s="14"/>
      <c r="X468" s="14"/>
      <c r="Y468" s="14"/>
      <c r="Z468" s="215"/>
      <c r="AA468" s="14"/>
      <c r="AB468" s="215"/>
      <c r="AC468" s="215"/>
      <c r="AD468" s="215"/>
      <c r="AE468" s="167"/>
      <c r="AF468" s="14"/>
      <c r="AG468" s="14"/>
      <c r="AH468" s="14"/>
      <c r="AI468" s="14"/>
      <c r="AJ468" s="14"/>
      <c r="AK468" s="14"/>
      <c r="AL468" s="215"/>
      <c r="AM468" s="14"/>
      <c r="AN468" s="215"/>
      <c r="AO468" s="215"/>
      <c r="AP468" s="215"/>
      <c r="AQ468" s="14"/>
      <c r="AR468" s="236"/>
      <c r="AS468" s="221" t="s">
        <v>55</v>
      </c>
      <c r="AT468" s="54"/>
      <c r="AU468" s="254"/>
      <c r="AV468" s="259"/>
      <c r="AW468" s="38">
        <f t="shared" si="458"/>
        <v>0</v>
      </c>
      <c r="AX468" s="39">
        <f t="shared" si="459"/>
        <v>0</v>
      </c>
      <c r="AY468" s="224" t="s">
        <v>56</v>
      </c>
      <c r="AZ468" s="54"/>
      <c r="BA468" s="64"/>
      <c r="BB468" s="48"/>
      <c r="BC468" s="25">
        <f t="shared" si="460"/>
        <v>0</v>
      </c>
      <c r="BD468" s="40">
        <f t="shared" si="461"/>
        <v>0</v>
      </c>
      <c r="BE468" s="27" t="s">
        <v>57</v>
      </c>
      <c r="BF468" s="54"/>
      <c r="BG468" s="48"/>
      <c r="BH468" s="28">
        <f t="shared" si="462"/>
        <v>0</v>
      </c>
      <c r="BI468" s="29">
        <f t="shared" si="463"/>
        <v>0</v>
      </c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</row>
    <row r="469" spans="1:201" ht="12.75" customHeight="1" x14ac:dyDescent="0.2">
      <c r="A469" s="167"/>
      <c r="B469" s="135"/>
      <c r="C469" s="136"/>
      <c r="D469" s="14"/>
      <c r="E469" s="280"/>
      <c r="F469" s="280"/>
      <c r="G469" s="137"/>
      <c r="H469" s="14"/>
      <c r="I469" s="14"/>
      <c r="J469" s="14"/>
      <c r="K469" s="14"/>
      <c r="L469" s="167"/>
      <c r="M469" s="167"/>
      <c r="N469" s="6"/>
      <c r="O469" s="14"/>
      <c r="P469" s="14"/>
      <c r="Q469" s="6"/>
      <c r="R469" s="6"/>
      <c r="S469" s="167"/>
      <c r="T469" s="14"/>
      <c r="U469" s="14"/>
      <c r="V469" s="14"/>
      <c r="W469" s="14"/>
      <c r="X469" s="14"/>
      <c r="Y469" s="14"/>
      <c r="Z469" s="215"/>
      <c r="AA469" s="14"/>
      <c r="AB469" s="215"/>
      <c r="AC469" s="215"/>
      <c r="AD469" s="215"/>
      <c r="AE469" s="167"/>
      <c r="AF469" s="14"/>
      <c r="AG469" s="14"/>
      <c r="AH469" s="14"/>
      <c r="AI469" s="14"/>
      <c r="AJ469" s="14"/>
      <c r="AK469" s="14"/>
      <c r="AL469" s="215"/>
      <c r="AM469" s="14"/>
      <c r="AN469" s="215"/>
      <c r="AO469" s="215"/>
      <c r="AP469" s="215"/>
      <c r="AQ469" s="14"/>
      <c r="AR469" s="236"/>
      <c r="AS469" s="221" t="s">
        <v>55</v>
      </c>
      <c r="AT469" s="54"/>
      <c r="AU469" s="254"/>
      <c r="AV469" s="259"/>
      <c r="AW469" s="38">
        <f t="shared" si="458"/>
        <v>0</v>
      </c>
      <c r="AX469" s="39">
        <f t="shared" si="459"/>
        <v>0</v>
      </c>
      <c r="AY469" s="224" t="s">
        <v>56</v>
      </c>
      <c r="AZ469" s="54"/>
      <c r="BA469" s="64"/>
      <c r="BB469" s="48"/>
      <c r="BC469" s="25">
        <f t="shared" si="460"/>
        <v>0</v>
      </c>
      <c r="BD469" s="40">
        <f t="shared" si="461"/>
        <v>0</v>
      </c>
      <c r="BE469" s="27" t="s">
        <v>57</v>
      </c>
      <c r="BF469" s="54"/>
      <c r="BG469" s="48"/>
      <c r="BH469" s="28">
        <f t="shared" si="462"/>
        <v>0</v>
      </c>
      <c r="BI469" s="29">
        <f t="shared" si="463"/>
        <v>0</v>
      </c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</row>
    <row r="470" spans="1:201" ht="12.75" customHeight="1" x14ac:dyDescent="0.2">
      <c r="A470" s="167"/>
      <c r="B470" s="135"/>
      <c r="C470" s="136"/>
      <c r="D470" s="14"/>
      <c r="E470" s="280"/>
      <c r="F470" s="280"/>
      <c r="G470" s="137"/>
      <c r="H470" s="14"/>
      <c r="I470" s="14"/>
      <c r="J470" s="14"/>
      <c r="K470" s="14"/>
      <c r="L470" s="167"/>
      <c r="M470" s="167"/>
      <c r="N470" s="6"/>
      <c r="O470" s="14"/>
      <c r="P470" s="14"/>
      <c r="Q470" s="6"/>
      <c r="R470" s="6"/>
      <c r="S470" s="167"/>
      <c r="T470" s="14"/>
      <c r="U470" s="14"/>
      <c r="V470" s="14"/>
      <c r="W470" s="14"/>
      <c r="X470" s="14"/>
      <c r="Y470" s="14"/>
      <c r="Z470" s="215"/>
      <c r="AA470" s="14"/>
      <c r="AB470" s="215"/>
      <c r="AC470" s="215"/>
      <c r="AD470" s="215"/>
      <c r="AE470" s="167"/>
      <c r="AF470" s="14"/>
      <c r="AG470" s="14"/>
      <c r="AH470" s="14"/>
      <c r="AI470" s="14"/>
      <c r="AJ470" s="14"/>
      <c r="AK470" s="14"/>
      <c r="AL470" s="215"/>
      <c r="AM470" s="14"/>
      <c r="AN470" s="215"/>
      <c r="AO470" s="215"/>
      <c r="AP470" s="215"/>
      <c r="AQ470" s="14"/>
      <c r="AR470" s="236"/>
      <c r="AS470" s="221" t="s">
        <v>55</v>
      </c>
      <c r="AT470" s="54"/>
      <c r="AU470" s="254"/>
      <c r="AV470" s="259"/>
      <c r="AW470" s="38">
        <f t="shared" si="458"/>
        <v>0</v>
      </c>
      <c r="AX470" s="39">
        <f t="shared" si="459"/>
        <v>0</v>
      </c>
      <c r="AY470" s="224" t="s">
        <v>56</v>
      </c>
      <c r="AZ470" s="54"/>
      <c r="BA470" s="64"/>
      <c r="BB470" s="48"/>
      <c r="BC470" s="25">
        <f t="shared" si="460"/>
        <v>0</v>
      </c>
      <c r="BD470" s="40">
        <f t="shared" si="461"/>
        <v>0</v>
      </c>
      <c r="BE470" s="27" t="s">
        <v>57</v>
      </c>
      <c r="BF470" s="54"/>
      <c r="BG470" s="48"/>
      <c r="BH470" s="28">
        <f t="shared" si="462"/>
        <v>0</v>
      </c>
      <c r="BI470" s="29">
        <f t="shared" si="463"/>
        <v>0</v>
      </c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</row>
    <row r="471" spans="1:201" ht="12.75" customHeight="1" x14ac:dyDescent="0.2">
      <c r="A471" s="167"/>
      <c r="B471" s="135"/>
      <c r="C471" s="136"/>
      <c r="D471" s="14"/>
      <c r="E471" s="280"/>
      <c r="F471" s="280"/>
      <c r="G471" s="137"/>
      <c r="H471" s="14"/>
      <c r="I471" s="14"/>
      <c r="J471" s="14"/>
      <c r="K471" s="14"/>
      <c r="L471" s="167"/>
      <c r="M471" s="167"/>
      <c r="N471" s="6"/>
      <c r="O471" s="14"/>
      <c r="P471" s="14"/>
      <c r="Q471" s="6"/>
      <c r="R471" s="6"/>
      <c r="S471" s="167"/>
      <c r="T471" s="14"/>
      <c r="U471" s="14"/>
      <c r="V471" s="14"/>
      <c r="W471" s="14"/>
      <c r="X471" s="14"/>
      <c r="Y471" s="14"/>
      <c r="Z471" s="215"/>
      <c r="AA471" s="14"/>
      <c r="AB471" s="215"/>
      <c r="AC471" s="215"/>
      <c r="AD471" s="215"/>
      <c r="AE471" s="167"/>
      <c r="AF471" s="14"/>
      <c r="AG471" s="14"/>
      <c r="AH471" s="14"/>
      <c r="AI471" s="14"/>
      <c r="AJ471" s="14"/>
      <c r="AK471" s="14"/>
      <c r="AL471" s="215"/>
      <c r="AM471" s="14"/>
      <c r="AN471" s="215"/>
      <c r="AO471" s="215"/>
      <c r="AP471" s="215"/>
      <c r="AQ471" s="14"/>
      <c r="AR471" s="236"/>
      <c r="AS471" s="221" t="s">
        <v>55</v>
      </c>
      <c r="AT471" s="54"/>
      <c r="AU471" s="254"/>
      <c r="AV471" s="259"/>
      <c r="AW471" s="38">
        <f t="shared" si="458"/>
        <v>0</v>
      </c>
      <c r="AX471" s="39">
        <f t="shared" si="459"/>
        <v>0</v>
      </c>
      <c r="AY471" s="224" t="s">
        <v>56</v>
      </c>
      <c r="AZ471" s="54"/>
      <c r="BA471" s="64"/>
      <c r="BB471" s="48"/>
      <c r="BC471" s="25">
        <f t="shared" si="460"/>
        <v>0</v>
      </c>
      <c r="BD471" s="40">
        <f t="shared" si="461"/>
        <v>0</v>
      </c>
      <c r="BE471" s="27" t="s">
        <v>57</v>
      </c>
      <c r="BF471" s="54"/>
      <c r="BG471" s="48"/>
      <c r="BH471" s="28">
        <f t="shared" si="462"/>
        <v>0</v>
      </c>
      <c r="BI471" s="29">
        <f t="shared" si="463"/>
        <v>0</v>
      </c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</row>
    <row r="472" spans="1:201" ht="12.75" customHeight="1" x14ac:dyDescent="0.2">
      <c r="A472" s="167"/>
      <c r="B472" s="135"/>
      <c r="C472" s="136"/>
      <c r="D472" s="14"/>
      <c r="E472" s="280"/>
      <c r="F472" s="280"/>
      <c r="G472" s="137"/>
      <c r="H472" s="14"/>
      <c r="I472" s="14"/>
      <c r="J472" s="14"/>
      <c r="K472" s="14"/>
      <c r="L472" s="167"/>
      <c r="M472" s="167"/>
      <c r="N472" s="6"/>
      <c r="O472" s="14"/>
      <c r="P472" s="14"/>
      <c r="Q472" s="6"/>
      <c r="R472" s="6"/>
      <c r="S472" s="167"/>
      <c r="T472" s="14"/>
      <c r="U472" s="14"/>
      <c r="V472" s="14"/>
      <c r="W472" s="14"/>
      <c r="X472" s="14"/>
      <c r="Y472" s="14"/>
      <c r="Z472" s="215"/>
      <c r="AA472" s="14"/>
      <c r="AB472" s="215"/>
      <c r="AC472" s="215"/>
      <c r="AD472" s="215"/>
      <c r="AE472" s="167"/>
      <c r="AF472" s="14"/>
      <c r="AG472" s="14"/>
      <c r="AH472" s="14"/>
      <c r="AI472" s="14"/>
      <c r="AJ472" s="14"/>
      <c r="AK472" s="14"/>
      <c r="AL472" s="215"/>
      <c r="AM472" s="14"/>
      <c r="AN472" s="215"/>
      <c r="AO472" s="215"/>
      <c r="AP472" s="215"/>
      <c r="AQ472" s="14"/>
      <c r="AR472" s="236"/>
      <c r="AS472" s="221" t="s">
        <v>55</v>
      </c>
      <c r="AT472" s="54"/>
      <c r="AU472" s="254"/>
      <c r="AV472" s="259"/>
      <c r="AW472" s="38">
        <f t="shared" si="458"/>
        <v>0</v>
      </c>
      <c r="AX472" s="39">
        <f t="shared" si="459"/>
        <v>0</v>
      </c>
      <c r="AY472" s="224" t="s">
        <v>56</v>
      </c>
      <c r="AZ472" s="54"/>
      <c r="BA472" s="64"/>
      <c r="BB472" s="48"/>
      <c r="BC472" s="25">
        <f t="shared" si="460"/>
        <v>0</v>
      </c>
      <c r="BD472" s="40">
        <f t="shared" si="461"/>
        <v>0</v>
      </c>
      <c r="BE472" s="27" t="s">
        <v>57</v>
      </c>
      <c r="BF472" s="54"/>
      <c r="BG472" s="48"/>
      <c r="BH472" s="28">
        <f t="shared" si="462"/>
        <v>0</v>
      </c>
      <c r="BI472" s="29">
        <f t="shared" si="463"/>
        <v>0</v>
      </c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</row>
    <row r="473" spans="1:201" ht="12.75" customHeight="1" x14ac:dyDescent="0.2">
      <c r="A473" s="167"/>
      <c r="B473" s="135"/>
      <c r="C473" s="136"/>
      <c r="D473" s="14"/>
      <c r="E473" s="280"/>
      <c r="F473" s="280"/>
      <c r="G473" s="137"/>
      <c r="H473" s="14"/>
      <c r="I473" s="14"/>
      <c r="J473" s="14"/>
      <c r="K473" s="14"/>
      <c r="L473" s="167"/>
      <c r="M473" s="167"/>
      <c r="N473" s="6"/>
      <c r="O473" s="14"/>
      <c r="P473" s="14"/>
      <c r="Q473" s="6"/>
      <c r="R473" s="6"/>
      <c r="S473" s="167"/>
      <c r="T473" s="14"/>
      <c r="U473" s="14"/>
      <c r="V473" s="14"/>
      <c r="W473" s="14"/>
      <c r="X473" s="14"/>
      <c r="Y473" s="14"/>
      <c r="Z473" s="215"/>
      <c r="AA473" s="14"/>
      <c r="AB473" s="215"/>
      <c r="AC473" s="215"/>
      <c r="AD473" s="215"/>
      <c r="AE473" s="167"/>
      <c r="AF473" s="14"/>
      <c r="AG473" s="14"/>
      <c r="AH473" s="14"/>
      <c r="AI473" s="14"/>
      <c r="AJ473" s="14"/>
      <c r="AK473" s="14"/>
      <c r="AL473" s="215"/>
      <c r="AM473" s="14"/>
      <c r="AN473" s="215"/>
      <c r="AO473" s="215"/>
      <c r="AP473" s="215"/>
      <c r="AQ473" s="14"/>
      <c r="AR473" s="236"/>
      <c r="AS473" s="221" t="s">
        <v>55</v>
      </c>
      <c r="AT473" s="54"/>
      <c r="AU473" s="254"/>
      <c r="AV473" s="259"/>
      <c r="AW473" s="38">
        <f t="shared" si="458"/>
        <v>0</v>
      </c>
      <c r="AX473" s="39">
        <f t="shared" si="459"/>
        <v>0</v>
      </c>
      <c r="AY473" s="224" t="s">
        <v>56</v>
      </c>
      <c r="AZ473" s="54"/>
      <c r="BA473" s="64"/>
      <c r="BB473" s="48"/>
      <c r="BC473" s="25">
        <f t="shared" si="460"/>
        <v>0</v>
      </c>
      <c r="BD473" s="40">
        <f t="shared" si="461"/>
        <v>0</v>
      </c>
      <c r="BE473" s="27" t="s">
        <v>57</v>
      </c>
      <c r="BF473" s="54"/>
      <c r="BG473" s="48"/>
      <c r="BH473" s="28">
        <f t="shared" si="462"/>
        <v>0</v>
      </c>
      <c r="BI473" s="29">
        <f t="shared" si="463"/>
        <v>0</v>
      </c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</row>
    <row r="474" spans="1:201" ht="12.75" customHeight="1" x14ac:dyDescent="0.2">
      <c r="A474" s="167"/>
      <c r="B474" s="135"/>
      <c r="C474" s="136"/>
      <c r="D474" s="14"/>
      <c r="E474" s="280"/>
      <c r="F474" s="280"/>
      <c r="G474" s="137"/>
      <c r="H474" s="14"/>
      <c r="I474" s="14"/>
      <c r="J474" s="14"/>
      <c r="K474" s="14"/>
      <c r="L474" s="167"/>
      <c r="M474" s="167"/>
      <c r="N474" s="6"/>
      <c r="O474" s="14"/>
      <c r="P474" s="14"/>
      <c r="Q474" s="6"/>
      <c r="R474" s="6"/>
      <c r="S474" s="167"/>
      <c r="T474" s="14"/>
      <c r="U474" s="14"/>
      <c r="V474" s="14"/>
      <c r="W474" s="14"/>
      <c r="X474" s="14"/>
      <c r="Y474" s="14"/>
      <c r="Z474" s="215"/>
      <c r="AA474" s="14"/>
      <c r="AB474" s="215"/>
      <c r="AC474" s="215"/>
      <c r="AD474" s="215"/>
      <c r="AE474" s="167"/>
      <c r="AF474" s="14"/>
      <c r="AG474" s="14"/>
      <c r="AH474" s="14"/>
      <c r="AI474" s="14"/>
      <c r="AJ474" s="14"/>
      <c r="AK474" s="14"/>
      <c r="AL474" s="215"/>
      <c r="AM474" s="14"/>
      <c r="AN474" s="215"/>
      <c r="AO474" s="215"/>
      <c r="AP474" s="215"/>
      <c r="AQ474" s="14"/>
      <c r="AR474" s="236"/>
      <c r="AS474" s="221" t="s">
        <v>55</v>
      </c>
      <c r="AT474" s="54"/>
      <c r="AU474" s="254"/>
      <c r="AV474" s="259"/>
      <c r="AW474" s="38">
        <f t="shared" si="458"/>
        <v>0</v>
      </c>
      <c r="AX474" s="39">
        <f t="shared" si="459"/>
        <v>0</v>
      </c>
      <c r="AY474" s="224" t="s">
        <v>56</v>
      </c>
      <c r="AZ474" s="54"/>
      <c r="BA474" s="64"/>
      <c r="BB474" s="48"/>
      <c r="BC474" s="25">
        <f t="shared" si="460"/>
        <v>0</v>
      </c>
      <c r="BD474" s="40">
        <f t="shared" si="461"/>
        <v>0</v>
      </c>
      <c r="BE474" s="27" t="s">
        <v>57</v>
      </c>
      <c r="BF474" s="54"/>
      <c r="BG474" s="48"/>
      <c r="BH474" s="28">
        <f t="shared" si="462"/>
        <v>0</v>
      </c>
      <c r="BI474" s="29">
        <f t="shared" si="463"/>
        <v>0</v>
      </c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</row>
    <row r="475" spans="1:201" ht="12.75" customHeight="1" x14ac:dyDescent="0.2">
      <c r="A475" s="167"/>
      <c r="B475" s="135"/>
      <c r="C475" s="136"/>
      <c r="D475" s="14"/>
      <c r="E475" s="280"/>
      <c r="F475" s="280"/>
      <c r="G475" s="137"/>
      <c r="H475" s="14"/>
      <c r="I475" s="14"/>
      <c r="J475" s="14"/>
      <c r="K475" s="14"/>
      <c r="L475" s="167"/>
      <c r="M475" s="167"/>
      <c r="N475" s="6"/>
      <c r="O475" s="14"/>
      <c r="P475" s="14"/>
      <c r="Q475" s="6"/>
      <c r="R475" s="6"/>
      <c r="S475" s="167"/>
      <c r="T475" s="14"/>
      <c r="U475" s="14"/>
      <c r="V475" s="14"/>
      <c r="W475" s="14"/>
      <c r="X475" s="14"/>
      <c r="Y475" s="14"/>
      <c r="Z475" s="215"/>
      <c r="AA475" s="14"/>
      <c r="AB475" s="215"/>
      <c r="AC475" s="215"/>
      <c r="AD475" s="215"/>
      <c r="AE475" s="167"/>
      <c r="AF475" s="14"/>
      <c r="AG475" s="14"/>
      <c r="AH475" s="14"/>
      <c r="AI475" s="14"/>
      <c r="AJ475" s="14"/>
      <c r="AK475" s="14"/>
      <c r="AL475" s="215"/>
      <c r="AM475" s="14"/>
      <c r="AN475" s="215"/>
      <c r="AO475" s="215"/>
      <c r="AP475" s="215"/>
      <c r="AQ475" s="14"/>
      <c r="AR475" s="236"/>
      <c r="AS475" s="221" t="s">
        <v>55</v>
      </c>
      <c r="AT475" s="54"/>
      <c r="AU475" s="254"/>
      <c r="AV475" s="259"/>
      <c r="AW475" s="38">
        <f t="shared" si="458"/>
        <v>0</v>
      </c>
      <c r="AX475" s="39">
        <f t="shared" si="459"/>
        <v>0</v>
      </c>
      <c r="AY475" s="224" t="s">
        <v>56</v>
      </c>
      <c r="AZ475" s="54"/>
      <c r="BA475" s="64"/>
      <c r="BB475" s="48"/>
      <c r="BC475" s="25">
        <f t="shared" si="460"/>
        <v>0</v>
      </c>
      <c r="BD475" s="40">
        <f t="shared" si="461"/>
        <v>0</v>
      </c>
      <c r="BE475" s="27" t="s">
        <v>57</v>
      </c>
      <c r="BF475" s="54"/>
      <c r="BG475" s="48"/>
      <c r="BH475" s="28">
        <f t="shared" si="462"/>
        <v>0</v>
      </c>
      <c r="BI475" s="29">
        <f t="shared" si="463"/>
        <v>0</v>
      </c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</row>
    <row r="476" spans="1:201" ht="12.75" customHeight="1" x14ac:dyDescent="0.2">
      <c r="A476" s="167"/>
      <c r="B476" s="135"/>
      <c r="C476" s="136"/>
      <c r="D476" s="14"/>
      <c r="E476" s="280"/>
      <c r="F476" s="280"/>
      <c r="G476" s="137"/>
      <c r="H476" s="14"/>
      <c r="I476" s="14"/>
      <c r="J476" s="14"/>
      <c r="K476" s="14"/>
      <c r="L476" s="167"/>
      <c r="M476" s="167"/>
      <c r="N476" s="6"/>
      <c r="O476" s="14"/>
      <c r="P476" s="14"/>
      <c r="Q476" s="6"/>
      <c r="R476" s="6"/>
      <c r="S476" s="167"/>
      <c r="T476" s="14"/>
      <c r="U476" s="14"/>
      <c r="V476" s="14"/>
      <c r="W476" s="14"/>
      <c r="X476" s="14"/>
      <c r="Y476" s="14"/>
      <c r="Z476" s="215"/>
      <c r="AA476" s="14"/>
      <c r="AB476" s="215"/>
      <c r="AC476" s="215"/>
      <c r="AD476" s="215"/>
      <c r="AE476" s="167"/>
      <c r="AF476" s="14"/>
      <c r="AG476" s="14"/>
      <c r="AH476" s="14"/>
      <c r="AI476" s="14"/>
      <c r="AJ476" s="14"/>
      <c r="AK476" s="14"/>
      <c r="AL476" s="215"/>
      <c r="AM476" s="14"/>
      <c r="AN476" s="215"/>
      <c r="AO476" s="215"/>
      <c r="AP476" s="215"/>
      <c r="AQ476" s="14"/>
      <c r="AR476" s="236"/>
      <c r="AS476" s="221" t="s">
        <v>55</v>
      </c>
      <c r="AT476" s="54"/>
      <c r="AU476" s="254"/>
      <c r="AV476" s="259"/>
      <c r="AW476" s="38">
        <f t="shared" si="458"/>
        <v>0</v>
      </c>
      <c r="AX476" s="39">
        <f t="shared" si="459"/>
        <v>0</v>
      </c>
      <c r="AY476" s="224" t="s">
        <v>56</v>
      </c>
      <c r="AZ476" s="54"/>
      <c r="BA476" s="64"/>
      <c r="BB476" s="48"/>
      <c r="BC476" s="25">
        <f t="shared" si="460"/>
        <v>0</v>
      </c>
      <c r="BD476" s="40">
        <f t="shared" si="461"/>
        <v>0</v>
      </c>
      <c r="BE476" s="27" t="s">
        <v>57</v>
      </c>
      <c r="BF476" s="54"/>
      <c r="BG476" s="48"/>
      <c r="BH476" s="28">
        <f t="shared" si="462"/>
        <v>0</v>
      </c>
      <c r="BI476" s="29">
        <f t="shared" si="463"/>
        <v>0</v>
      </c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</row>
    <row r="477" spans="1:201" ht="12.75" customHeight="1" x14ac:dyDescent="0.2">
      <c r="A477" s="167"/>
      <c r="B477" s="135"/>
      <c r="C477" s="136"/>
      <c r="D477" s="14"/>
      <c r="E477" s="280"/>
      <c r="F477" s="280"/>
      <c r="G477" s="137"/>
      <c r="H477" s="14"/>
      <c r="I477" s="14"/>
      <c r="J477" s="14"/>
      <c r="K477" s="14"/>
      <c r="L477" s="167"/>
      <c r="M477" s="167"/>
      <c r="N477" s="6"/>
      <c r="O477" s="14"/>
      <c r="P477" s="14"/>
      <c r="Q477" s="6"/>
      <c r="R477" s="6"/>
      <c r="S477" s="167"/>
      <c r="T477" s="14"/>
      <c r="U477" s="14"/>
      <c r="V477" s="14"/>
      <c r="W477" s="14"/>
      <c r="X477" s="14"/>
      <c r="Y477" s="14"/>
      <c r="Z477" s="215"/>
      <c r="AA477" s="14"/>
      <c r="AB477" s="215"/>
      <c r="AC477" s="215"/>
      <c r="AD477" s="215"/>
      <c r="AE477" s="167"/>
      <c r="AF477" s="14"/>
      <c r="AG477" s="14"/>
      <c r="AH477" s="14"/>
      <c r="AI477" s="14"/>
      <c r="AJ477" s="14"/>
      <c r="AK477" s="14"/>
      <c r="AL477" s="215"/>
      <c r="AM477" s="14"/>
      <c r="AN477" s="215"/>
      <c r="AO477" s="215"/>
      <c r="AP477" s="215"/>
      <c r="AQ477" s="14"/>
      <c r="AR477" s="236"/>
      <c r="AS477" s="221" t="s">
        <v>55</v>
      </c>
      <c r="AT477" s="54"/>
      <c r="AU477" s="254"/>
      <c r="AV477" s="259"/>
      <c r="AW477" s="38">
        <f t="shared" si="458"/>
        <v>0</v>
      </c>
      <c r="AX477" s="39">
        <f t="shared" si="459"/>
        <v>0</v>
      </c>
      <c r="AY477" s="224" t="s">
        <v>56</v>
      </c>
      <c r="AZ477" s="54"/>
      <c r="BA477" s="64"/>
      <c r="BB477" s="48"/>
      <c r="BC477" s="25">
        <f t="shared" si="460"/>
        <v>0</v>
      </c>
      <c r="BD477" s="40">
        <f t="shared" si="461"/>
        <v>0</v>
      </c>
      <c r="BE477" s="27" t="s">
        <v>57</v>
      </c>
      <c r="BF477" s="54"/>
      <c r="BG477" s="48"/>
      <c r="BH477" s="28">
        <f t="shared" si="462"/>
        <v>0</v>
      </c>
      <c r="BI477" s="29">
        <f t="shared" si="463"/>
        <v>0</v>
      </c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</row>
    <row r="478" spans="1:201" ht="12.75" customHeight="1" x14ac:dyDescent="0.2">
      <c r="A478" s="167"/>
      <c r="B478" s="135"/>
      <c r="C478" s="136"/>
      <c r="D478" s="14"/>
      <c r="E478" s="280"/>
      <c r="F478" s="280"/>
      <c r="G478" s="137"/>
      <c r="H478" s="14"/>
      <c r="I478" s="14"/>
      <c r="J478" s="14"/>
      <c r="K478" s="14"/>
      <c r="L478" s="167"/>
      <c r="M478" s="167"/>
      <c r="N478" s="6"/>
      <c r="O478" s="14"/>
      <c r="P478" s="14"/>
      <c r="Q478" s="6"/>
      <c r="R478" s="6"/>
      <c r="S478" s="167"/>
      <c r="T478" s="14"/>
      <c r="U478" s="14"/>
      <c r="V478" s="14"/>
      <c r="W478" s="14"/>
      <c r="X478" s="14"/>
      <c r="Y478" s="14"/>
      <c r="Z478" s="215"/>
      <c r="AA478" s="14"/>
      <c r="AB478" s="215"/>
      <c r="AC478" s="215"/>
      <c r="AD478" s="215"/>
      <c r="AE478" s="167"/>
      <c r="AF478" s="14"/>
      <c r="AG478" s="14"/>
      <c r="AH478" s="14"/>
      <c r="AI478" s="14"/>
      <c r="AJ478" s="14"/>
      <c r="AK478" s="14"/>
      <c r="AL478" s="215"/>
      <c r="AM478" s="14"/>
      <c r="AN478" s="215"/>
      <c r="AO478" s="215"/>
      <c r="AP478" s="215"/>
      <c r="AQ478" s="14"/>
      <c r="AR478" s="236"/>
      <c r="AS478" s="221" t="s">
        <v>55</v>
      </c>
      <c r="AT478" s="54"/>
      <c r="AU478" s="254"/>
      <c r="AV478" s="259"/>
      <c r="AW478" s="38">
        <f t="shared" si="458"/>
        <v>0</v>
      </c>
      <c r="AX478" s="39">
        <f t="shared" si="459"/>
        <v>0</v>
      </c>
      <c r="AY478" s="224" t="s">
        <v>56</v>
      </c>
      <c r="AZ478" s="54"/>
      <c r="BA478" s="64"/>
      <c r="BB478" s="48"/>
      <c r="BC478" s="25">
        <f t="shared" si="460"/>
        <v>0</v>
      </c>
      <c r="BD478" s="40">
        <f t="shared" si="461"/>
        <v>0</v>
      </c>
      <c r="BE478" s="27" t="s">
        <v>57</v>
      </c>
      <c r="BF478" s="54"/>
      <c r="BG478" s="48"/>
      <c r="BH478" s="28">
        <f t="shared" si="462"/>
        <v>0</v>
      </c>
      <c r="BI478" s="29">
        <f t="shared" si="463"/>
        <v>0</v>
      </c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</row>
    <row r="479" spans="1:201" ht="12.75" customHeight="1" x14ac:dyDescent="0.2">
      <c r="A479" s="167"/>
      <c r="B479" s="135"/>
      <c r="C479" s="136"/>
      <c r="D479" s="14"/>
      <c r="E479" s="280"/>
      <c r="F479" s="280"/>
      <c r="G479" s="137"/>
      <c r="H479" s="14"/>
      <c r="I479" s="14"/>
      <c r="J479" s="14"/>
      <c r="K479" s="14"/>
      <c r="L479" s="167"/>
      <c r="M479" s="167"/>
      <c r="N479" s="6"/>
      <c r="O479" s="14"/>
      <c r="P479" s="14"/>
      <c r="Q479" s="6"/>
      <c r="R479" s="6"/>
      <c r="S479" s="167"/>
      <c r="T479" s="14"/>
      <c r="U479" s="14"/>
      <c r="V479" s="14"/>
      <c r="W479" s="14"/>
      <c r="X479" s="14"/>
      <c r="Y479" s="14"/>
      <c r="Z479" s="215"/>
      <c r="AA479" s="14"/>
      <c r="AB479" s="215"/>
      <c r="AC479" s="215"/>
      <c r="AD479" s="215"/>
      <c r="AE479" s="167"/>
      <c r="AF479" s="14"/>
      <c r="AG479" s="14"/>
      <c r="AH479" s="14"/>
      <c r="AI479" s="14"/>
      <c r="AJ479" s="14"/>
      <c r="AK479" s="14"/>
      <c r="AL479" s="215"/>
      <c r="AM479" s="14"/>
      <c r="AN479" s="215"/>
      <c r="AO479" s="215"/>
      <c r="AP479" s="215"/>
      <c r="AQ479" s="14"/>
      <c r="AR479" s="236"/>
      <c r="AS479" s="221" t="s">
        <v>55</v>
      </c>
      <c r="AT479" s="54"/>
      <c r="AU479" s="254"/>
      <c r="AV479" s="259"/>
      <c r="AW479" s="38">
        <f t="shared" si="458"/>
        <v>0</v>
      </c>
      <c r="AX479" s="39">
        <f t="shared" si="459"/>
        <v>0</v>
      </c>
      <c r="AY479" s="224" t="s">
        <v>56</v>
      </c>
      <c r="AZ479" s="54"/>
      <c r="BA479" s="64"/>
      <c r="BB479" s="48"/>
      <c r="BC479" s="25">
        <f t="shared" si="460"/>
        <v>0</v>
      </c>
      <c r="BD479" s="40">
        <f t="shared" si="461"/>
        <v>0</v>
      </c>
      <c r="BE479" s="27" t="s">
        <v>57</v>
      </c>
      <c r="BF479" s="54"/>
      <c r="BG479" s="48"/>
      <c r="BH479" s="28">
        <f t="shared" si="462"/>
        <v>0</v>
      </c>
      <c r="BI479" s="29">
        <f t="shared" si="463"/>
        <v>0</v>
      </c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</row>
    <row r="480" spans="1:201" ht="12.75" customHeight="1" x14ac:dyDescent="0.2">
      <c r="A480" s="167"/>
      <c r="B480" s="135"/>
      <c r="C480" s="136"/>
      <c r="D480" s="14"/>
      <c r="E480" s="280"/>
      <c r="F480" s="280"/>
      <c r="G480" s="137"/>
      <c r="H480" s="14"/>
      <c r="I480" s="14"/>
      <c r="J480" s="14"/>
      <c r="K480" s="14"/>
      <c r="L480" s="167"/>
      <c r="M480" s="167"/>
      <c r="N480" s="6"/>
      <c r="O480" s="14"/>
      <c r="P480" s="14"/>
      <c r="Q480" s="6"/>
      <c r="R480" s="6"/>
      <c r="S480" s="167"/>
      <c r="T480" s="14"/>
      <c r="U480" s="14"/>
      <c r="V480" s="14"/>
      <c r="W480" s="14"/>
      <c r="X480" s="14"/>
      <c r="Y480" s="14"/>
      <c r="Z480" s="215"/>
      <c r="AA480" s="14"/>
      <c r="AB480" s="215"/>
      <c r="AC480" s="215"/>
      <c r="AD480" s="215"/>
      <c r="AE480" s="167"/>
      <c r="AF480" s="14"/>
      <c r="AG480" s="14"/>
      <c r="AH480" s="14"/>
      <c r="AI480" s="14"/>
      <c r="AJ480" s="14"/>
      <c r="AK480" s="14"/>
      <c r="AL480" s="215"/>
      <c r="AM480" s="14"/>
      <c r="AN480" s="215"/>
      <c r="AO480" s="215"/>
      <c r="AP480" s="215"/>
      <c r="AQ480" s="14"/>
      <c r="AR480" s="236"/>
      <c r="AS480" s="221" t="s">
        <v>55</v>
      </c>
      <c r="AT480" s="54"/>
      <c r="AU480" s="254"/>
      <c r="AV480" s="259"/>
      <c r="AW480" s="38">
        <f t="shared" si="458"/>
        <v>0</v>
      </c>
      <c r="AX480" s="39">
        <f t="shared" si="459"/>
        <v>0</v>
      </c>
      <c r="AY480" s="224" t="s">
        <v>56</v>
      </c>
      <c r="AZ480" s="54"/>
      <c r="BA480" s="64"/>
      <c r="BB480" s="48"/>
      <c r="BC480" s="25">
        <f t="shared" si="460"/>
        <v>0</v>
      </c>
      <c r="BD480" s="40">
        <f t="shared" si="461"/>
        <v>0</v>
      </c>
      <c r="BE480" s="27" t="s">
        <v>57</v>
      </c>
      <c r="BF480" s="54"/>
      <c r="BG480" s="48"/>
      <c r="BH480" s="28">
        <f t="shared" si="462"/>
        <v>0</v>
      </c>
      <c r="BI480" s="29">
        <f t="shared" si="463"/>
        <v>0</v>
      </c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</row>
    <row r="481" spans="1:201" ht="12.75" customHeight="1" x14ac:dyDescent="0.2">
      <c r="A481" s="167"/>
      <c r="B481" s="135"/>
      <c r="C481" s="136"/>
      <c r="D481" s="14"/>
      <c r="E481" s="280"/>
      <c r="F481" s="280"/>
      <c r="G481" s="137"/>
      <c r="H481" s="14"/>
      <c r="I481" s="14"/>
      <c r="J481" s="14"/>
      <c r="K481" s="14"/>
      <c r="L481" s="167"/>
      <c r="M481" s="167"/>
      <c r="N481" s="6"/>
      <c r="O481" s="14"/>
      <c r="P481" s="14"/>
      <c r="Q481" s="6"/>
      <c r="R481" s="6"/>
      <c r="S481" s="167"/>
      <c r="T481" s="14"/>
      <c r="U481" s="14"/>
      <c r="V481" s="14"/>
      <c r="W481" s="14"/>
      <c r="X481" s="14"/>
      <c r="Y481" s="14"/>
      <c r="Z481" s="215"/>
      <c r="AA481" s="14"/>
      <c r="AB481" s="215"/>
      <c r="AC481" s="215"/>
      <c r="AD481" s="215"/>
      <c r="AE481" s="167"/>
      <c r="AF481" s="14"/>
      <c r="AG481" s="14"/>
      <c r="AH481" s="14"/>
      <c r="AI481" s="14"/>
      <c r="AJ481" s="14"/>
      <c r="AK481" s="14"/>
      <c r="AL481" s="215"/>
      <c r="AM481" s="14"/>
      <c r="AN481" s="215"/>
      <c r="AO481" s="215"/>
      <c r="AP481" s="215"/>
      <c r="AQ481" s="14"/>
      <c r="AR481" s="236"/>
      <c r="AS481" s="221" t="s">
        <v>55</v>
      </c>
      <c r="AT481" s="54"/>
      <c r="AU481" s="254"/>
      <c r="AV481" s="259"/>
      <c r="AW481" s="38">
        <f t="shared" si="458"/>
        <v>0</v>
      </c>
      <c r="AX481" s="39">
        <f t="shared" si="459"/>
        <v>0</v>
      </c>
      <c r="AY481" s="224" t="s">
        <v>56</v>
      </c>
      <c r="AZ481" s="54"/>
      <c r="BA481" s="64"/>
      <c r="BB481" s="48"/>
      <c r="BC481" s="25">
        <f t="shared" si="460"/>
        <v>0</v>
      </c>
      <c r="BD481" s="40">
        <f t="shared" si="461"/>
        <v>0</v>
      </c>
      <c r="BE481" s="27" t="s">
        <v>57</v>
      </c>
      <c r="BF481" s="54"/>
      <c r="BG481" s="48"/>
      <c r="BH481" s="28">
        <f t="shared" si="462"/>
        <v>0</v>
      </c>
      <c r="BI481" s="29">
        <f t="shared" si="463"/>
        <v>0</v>
      </c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</row>
    <row r="482" spans="1:201" ht="12.75" customHeight="1" x14ac:dyDescent="0.2">
      <c r="A482" s="167"/>
      <c r="B482" s="135"/>
      <c r="C482" s="136"/>
      <c r="D482" s="14"/>
      <c r="E482" s="280"/>
      <c r="F482" s="280"/>
      <c r="G482" s="137"/>
      <c r="H482" s="14"/>
      <c r="I482" s="14"/>
      <c r="J482" s="14"/>
      <c r="K482" s="14"/>
      <c r="L482" s="167"/>
      <c r="M482" s="167"/>
      <c r="N482" s="6"/>
      <c r="O482" s="14"/>
      <c r="P482" s="14"/>
      <c r="Q482" s="6"/>
      <c r="R482" s="6"/>
      <c r="S482" s="167"/>
      <c r="T482" s="14"/>
      <c r="U482" s="14"/>
      <c r="V482" s="14"/>
      <c r="W482" s="14"/>
      <c r="X482" s="14"/>
      <c r="Y482" s="14"/>
      <c r="Z482" s="215"/>
      <c r="AA482" s="14"/>
      <c r="AB482" s="215"/>
      <c r="AC482" s="215"/>
      <c r="AD482" s="215"/>
      <c r="AE482" s="167"/>
      <c r="AF482" s="14"/>
      <c r="AG482" s="14"/>
      <c r="AH482" s="14"/>
      <c r="AI482" s="14"/>
      <c r="AJ482" s="14"/>
      <c r="AK482" s="14"/>
      <c r="AL482" s="215"/>
      <c r="AM482" s="14"/>
      <c r="AN482" s="215"/>
      <c r="AO482" s="215"/>
      <c r="AP482" s="215"/>
      <c r="AQ482" s="14"/>
      <c r="AR482" s="236"/>
      <c r="AS482" s="221" t="s">
        <v>55</v>
      </c>
      <c r="AT482" s="54"/>
      <c r="AU482" s="254"/>
      <c r="AV482" s="259"/>
      <c r="AW482" s="38">
        <f t="shared" si="458"/>
        <v>0</v>
      </c>
      <c r="AX482" s="39">
        <f t="shared" si="459"/>
        <v>0</v>
      </c>
      <c r="AY482" s="224" t="s">
        <v>56</v>
      </c>
      <c r="AZ482" s="54"/>
      <c r="BA482" s="64"/>
      <c r="BB482" s="48"/>
      <c r="BC482" s="25">
        <f t="shared" si="460"/>
        <v>0</v>
      </c>
      <c r="BD482" s="40">
        <f t="shared" si="461"/>
        <v>0</v>
      </c>
      <c r="BE482" s="27" t="s">
        <v>57</v>
      </c>
      <c r="BF482" s="54"/>
      <c r="BG482" s="48"/>
      <c r="BH482" s="28">
        <f t="shared" si="462"/>
        <v>0</v>
      </c>
      <c r="BI482" s="29">
        <f t="shared" si="463"/>
        <v>0</v>
      </c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</row>
    <row r="483" spans="1:201" ht="12.75" customHeight="1" x14ac:dyDescent="0.2">
      <c r="A483" s="167"/>
      <c r="B483" s="135"/>
      <c r="C483" s="136"/>
      <c r="D483" s="14"/>
      <c r="E483" s="280"/>
      <c r="F483" s="280"/>
      <c r="G483" s="137"/>
      <c r="H483" s="14"/>
      <c r="I483" s="14"/>
      <c r="J483" s="14"/>
      <c r="K483" s="14"/>
      <c r="L483" s="167"/>
      <c r="M483" s="167"/>
      <c r="N483" s="6"/>
      <c r="O483" s="14"/>
      <c r="P483" s="14"/>
      <c r="Q483" s="6"/>
      <c r="R483" s="6"/>
      <c r="S483" s="167"/>
      <c r="T483" s="14"/>
      <c r="U483" s="14"/>
      <c r="V483" s="14"/>
      <c r="W483" s="14"/>
      <c r="X483" s="14"/>
      <c r="Y483" s="14"/>
      <c r="Z483" s="215"/>
      <c r="AA483" s="14"/>
      <c r="AB483" s="215"/>
      <c r="AC483" s="215"/>
      <c r="AD483" s="215"/>
      <c r="AE483" s="167"/>
      <c r="AF483" s="14"/>
      <c r="AG483" s="14"/>
      <c r="AH483" s="14"/>
      <c r="AI483" s="14"/>
      <c r="AJ483" s="14"/>
      <c r="AK483" s="14"/>
      <c r="AL483" s="215"/>
      <c r="AM483" s="14"/>
      <c r="AN483" s="215"/>
      <c r="AO483" s="215"/>
      <c r="AP483" s="215"/>
      <c r="AQ483" s="14"/>
      <c r="AR483" s="236"/>
      <c r="AS483" s="221" t="s">
        <v>55</v>
      </c>
      <c r="AT483" s="54"/>
      <c r="AU483" s="254"/>
      <c r="AV483" s="259"/>
      <c r="AW483" s="38">
        <f t="shared" si="458"/>
        <v>0</v>
      </c>
      <c r="AX483" s="39">
        <f t="shared" si="459"/>
        <v>0</v>
      </c>
      <c r="AY483" s="224" t="s">
        <v>56</v>
      </c>
      <c r="AZ483" s="54"/>
      <c r="BA483" s="64"/>
      <c r="BB483" s="48"/>
      <c r="BC483" s="25">
        <f t="shared" si="460"/>
        <v>0</v>
      </c>
      <c r="BD483" s="40">
        <f t="shared" si="461"/>
        <v>0</v>
      </c>
      <c r="BE483" s="27" t="s">
        <v>57</v>
      </c>
      <c r="BF483" s="54"/>
      <c r="BG483" s="48"/>
      <c r="BH483" s="28">
        <f t="shared" si="462"/>
        <v>0</v>
      </c>
      <c r="BI483" s="29">
        <f t="shared" si="463"/>
        <v>0</v>
      </c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</row>
    <row r="484" spans="1:201" ht="12.75" customHeight="1" x14ac:dyDescent="0.2">
      <c r="A484" s="167"/>
      <c r="B484" s="135"/>
      <c r="C484" s="136"/>
      <c r="D484" s="14"/>
      <c r="E484" s="280"/>
      <c r="F484" s="280"/>
      <c r="G484" s="137"/>
      <c r="H484" s="14"/>
      <c r="I484" s="14"/>
      <c r="J484" s="14"/>
      <c r="K484" s="14"/>
      <c r="L484" s="167"/>
      <c r="M484" s="167"/>
      <c r="N484" s="6"/>
      <c r="O484" s="14"/>
      <c r="P484" s="14"/>
      <c r="Q484" s="6"/>
      <c r="R484" s="6"/>
      <c r="S484" s="167"/>
      <c r="T484" s="14"/>
      <c r="U484" s="14"/>
      <c r="V484" s="14"/>
      <c r="W484" s="14"/>
      <c r="X484" s="14"/>
      <c r="Y484" s="14"/>
      <c r="Z484" s="215"/>
      <c r="AA484" s="14"/>
      <c r="AB484" s="215"/>
      <c r="AC484" s="215"/>
      <c r="AD484" s="215"/>
      <c r="AE484" s="167"/>
      <c r="AF484" s="14"/>
      <c r="AG484" s="14"/>
      <c r="AH484" s="14"/>
      <c r="AI484" s="14"/>
      <c r="AJ484" s="14"/>
      <c r="AK484" s="14"/>
      <c r="AL484" s="215"/>
      <c r="AM484" s="14"/>
      <c r="AN484" s="215"/>
      <c r="AO484" s="215"/>
      <c r="AP484" s="215"/>
      <c r="AQ484" s="14"/>
      <c r="AR484" s="236"/>
      <c r="AS484" s="221" t="s">
        <v>55</v>
      </c>
      <c r="AT484" s="54"/>
      <c r="AU484" s="254"/>
      <c r="AV484" s="259"/>
      <c r="AW484" s="38">
        <f t="shared" si="458"/>
        <v>0</v>
      </c>
      <c r="AX484" s="39">
        <f t="shared" si="459"/>
        <v>0</v>
      </c>
      <c r="AY484" s="224" t="s">
        <v>56</v>
      </c>
      <c r="AZ484" s="54"/>
      <c r="BA484" s="64"/>
      <c r="BB484" s="48"/>
      <c r="BC484" s="25">
        <f t="shared" si="460"/>
        <v>0</v>
      </c>
      <c r="BD484" s="40">
        <f t="shared" si="461"/>
        <v>0</v>
      </c>
      <c r="BE484" s="27" t="s">
        <v>57</v>
      </c>
      <c r="BF484" s="54"/>
      <c r="BG484" s="48"/>
      <c r="BH484" s="28">
        <f t="shared" si="462"/>
        <v>0</v>
      </c>
      <c r="BI484" s="29">
        <f t="shared" si="463"/>
        <v>0</v>
      </c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</row>
    <row r="485" spans="1:201" ht="12.75" customHeight="1" x14ac:dyDescent="0.2">
      <c r="A485" s="167"/>
      <c r="B485" s="135"/>
      <c r="C485" s="136"/>
      <c r="D485" s="14"/>
      <c r="E485" s="280"/>
      <c r="F485" s="280"/>
      <c r="G485" s="137"/>
      <c r="H485" s="14"/>
      <c r="I485" s="14"/>
      <c r="J485" s="14"/>
      <c r="K485" s="14"/>
      <c r="L485" s="167"/>
      <c r="M485" s="167"/>
      <c r="N485" s="6"/>
      <c r="O485" s="14"/>
      <c r="P485" s="14"/>
      <c r="Q485" s="6"/>
      <c r="R485" s="6"/>
      <c r="S485" s="167"/>
      <c r="T485" s="14"/>
      <c r="U485" s="14"/>
      <c r="V485" s="14"/>
      <c r="W485" s="14"/>
      <c r="X485" s="14"/>
      <c r="Y485" s="14"/>
      <c r="Z485" s="215"/>
      <c r="AA485" s="14"/>
      <c r="AB485" s="215"/>
      <c r="AC485" s="215"/>
      <c r="AD485" s="215"/>
      <c r="AE485" s="167"/>
      <c r="AF485" s="14"/>
      <c r="AG485" s="14"/>
      <c r="AH485" s="14"/>
      <c r="AI485" s="14"/>
      <c r="AJ485" s="14"/>
      <c r="AK485" s="14"/>
      <c r="AL485" s="215"/>
      <c r="AM485" s="14"/>
      <c r="AN485" s="215"/>
      <c r="AO485" s="215"/>
      <c r="AP485" s="215"/>
      <c r="AQ485" s="14"/>
      <c r="AR485" s="236"/>
      <c r="AS485" s="221" t="s">
        <v>55</v>
      </c>
      <c r="AT485" s="54"/>
      <c r="AU485" s="254"/>
      <c r="AV485" s="259"/>
      <c r="AW485" s="38">
        <f t="shared" si="458"/>
        <v>0</v>
      </c>
      <c r="AX485" s="39">
        <f t="shared" si="459"/>
        <v>0</v>
      </c>
      <c r="AY485" s="224" t="s">
        <v>56</v>
      </c>
      <c r="AZ485" s="54"/>
      <c r="BA485" s="64"/>
      <c r="BB485" s="48"/>
      <c r="BC485" s="25">
        <f t="shared" si="460"/>
        <v>0</v>
      </c>
      <c r="BD485" s="40">
        <f t="shared" si="461"/>
        <v>0</v>
      </c>
      <c r="BE485" s="27" t="s">
        <v>57</v>
      </c>
      <c r="BF485" s="54"/>
      <c r="BG485" s="48"/>
      <c r="BH485" s="28">
        <f t="shared" si="462"/>
        <v>0</v>
      </c>
      <c r="BI485" s="29">
        <f t="shared" si="463"/>
        <v>0</v>
      </c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</row>
    <row r="486" spans="1:201" ht="12.75" customHeight="1" x14ac:dyDescent="0.2">
      <c r="A486" s="167"/>
      <c r="B486" s="135"/>
      <c r="C486" s="136"/>
      <c r="D486" s="14"/>
      <c r="E486" s="280"/>
      <c r="F486" s="280"/>
      <c r="G486" s="137"/>
      <c r="H486" s="14"/>
      <c r="I486" s="14"/>
      <c r="J486" s="14"/>
      <c r="K486" s="14"/>
      <c r="L486" s="167"/>
      <c r="M486" s="167"/>
      <c r="N486" s="6"/>
      <c r="O486" s="14"/>
      <c r="P486" s="14"/>
      <c r="Q486" s="6"/>
      <c r="R486" s="6"/>
      <c r="S486" s="167"/>
      <c r="T486" s="14"/>
      <c r="U486" s="14"/>
      <c r="V486" s="14"/>
      <c r="W486" s="14"/>
      <c r="X486" s="14"/>
      <c r="Y486" s="14"/>
      <c r="Z486" s="215"/>
      <c r="AA486" s="14"/>
      <c r="AB486" s="215"/>
      <c r="AC486" s="215"/>
      <c r="AD486" s="215"/>
      <c r="AE486" s="167"/>
      <c r="AF486" s="14"/>
      <c r="AG486" s="14"/>
      <c r="AH486" s="14"/>
      <c r="AI486" s="14"/>
      <c r="AJ486" s="14"/>
      <c r="AK486" s="14"/>
      <c r="AL486" s="215"/>
      <c r="AM486" s="14"/>
      <c r="AN486" s="215"/>
      <c r="AO486" s="215"/>
      <c r="AP486" s="215"/>
      <c r="AQ486" s="14"/>
      <c r="AR486" s="236"/>
      <c r="AS486" s="221" t="s">
        <v>55</v>
      </c>
      <c r="AT486" s="54"/>
      <c r="AU486" s="254"/>
      <c r="AV486" s="259"/>
      <c r="AW486" s="38">
        <f t="shared" si="458"/>
        <v>0</v>
      </c>
      <c r="AX486" s="39">
        <f t="shared" si="459"/>
        <v>0</v>
      </c>
      <c r="AY486" s="224" t="s">
        <v>56</v>
      </c>
      <c r="AZ486" s="54"/>
      <c r="BA486" s="64"/>
      <c r="BB486" s="48"/>
      <c r="BC486" s="25">
        <f t="shared" si="460"/>
        <v>0</v>
      </c>
      <c r="BD486" s="40">
        <f t="shared" si="461"/>
        <v>0</v>
      </c>
      <c r="BE486" s="27" t="s">
        <v>57</v>
      </c>
      <c r="BF486" s="54"/>
      <c r="BG486" s="48"/>
      <c r="BH486" s="28">
        <f t="shared" si="462"/>
        <v>0</v>
      </c>
      <c r="BI486" s="29">
        <f t="shared" si="463"/>
        <v>0</v>
      </c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</row>
    <row r="487" spans="1:201" ht="12.75" customHeight="1" x14ac:dyDescent="0.2">
      <c r="A487" s="167"/>
      <c r="B487" s="135"/>
      <c r="C487" s="136"/>
      <c r="D487" s="14"/>
      <c r="E487" s="280"/>
      <c r="F487" s="280"/>
      <c r="G487" s="137"/>
      <c r="H487" s="14"/>
      <c r="I487" s="14"/>
      <c r="J487" s="14"/>
      <c r="K487" s="14"/>
      <c r="L487" s="167"/>
      <c r="M487" s="167"/>
      <c r="N487" s="6"/>
      <c r="O487" s="14"/>
      <c r="P487" s="14"/>
      <c r="Q487" s="6"/>
      <c r="R487" s="6"/>
      <c r="S487" s="167"/>
      <c r="T487" s="14"/>
      <c r="U487" s="14"/>
      <c r="V487" s="14"/>
      <c r="W487" s="14"/>
      <c r="X487" s="14"/>
      <c r="Y487" s="14"/>
      <c r="Z487" s="215"/>
      <c r="AA487" s="14"/>
      <c r="AB487" s="215"/>
      <c r="AC487" s="215"/>
      <c r="AD487" s="215"/>
      <c r="AE487" s="167"/>
      <c r="AF487" s="14"/>
      <c r="AG487" s="14"/>
      <c r="AH487" s="14"/>
      <c r="AI487" s="14"/>
      <c r="AJ487" s="14"/>
      <c r="AK487" s="14"/>
      <c r="AL487" s="215"/>
      <c r="AM487" s="14"/>
      <c r="AN487" s="215"/>
      <c r="AO487" s="215"/>
      <c r="AP487" s="215"/>
      <c r="AQ487" s="14"/>
      <c r="AR487" s="236"/>
      <c r="AS487" s="221" t="s">
        <v>55</v>
      </c>
      <c r="AT487" s="54"/>
      <c r="AU487" s="254"/>
      <c r="AV487" s="259"/>
      <c r="AW487" s="38">
        <f t="shared" si="458"/>
        <v>0</v>
      </c>
      <c r="AX487" s="39">
        <f t="shared" si="459"/>
        <v>0</v>
      </c>
      <c r="AY487" s="224" t="s">
        <v>56</v>
      </c>
      <c r="AZ487" s="54"/>
      <c r="BA487" s="64"/>
      <c r="BB487" s="48"/>
      <c r="BC487" s="25">
        <f t="shared" si="460"/>
        <v>0</v>
      </c>
      <c r="BD487" s="40">
        <f t="shared" si="461"/>
        <v>0</v>
      </c>
      <c r="BE487" s="27" t="s">
        <v>57</v>
      </c>
      <c r="BF487" s="54"/>
      <c r="BG487" s="48"/>
      <c r="BH487" s="28">
        <f t="shared" si="462"/>
        <v>0</v>
      </c>
      <c r="BI487" s="29">
        <f t="shared" si="463"/>
        <v>0</v>
      </c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</row>
    <row r="488" spans="1:201" ht="12.75" customHeight="1" x14ac:dyDescent="0.2">
      <c r="A488" s="167"/>
      <c r="B488" s="135"/>
      <c r="C488" s="136"/>
      <c r="D488" s="14"/>
      <c r="E488" s="280"/>
      <c r="F488" s="280"/>
      <c r="G488" s="137"/>
      <c r="H488" s="14"/>
      <c r="I488" s="14"/>
      <c r="J488" s="14"/>
      <c r="K488" s="14"/>
      <c r="L488" s="167"/>
      <c r="M488" s="167"/>
      <c r="N488" s="6"/>
      <c r="O488" s="14"/>
      <c r="P488" s="14"/>
      <c r="Q488" s="6"/>
      <c r="R488" s="6"/>
      <c r="S488" s="167"/>
      <c r="T488" s="14"/>
      <c r="U488" s="14"/>
      <c r="V488" s="14"/>
      <c r="W488" s="14"/>
      <c r="X488" s="14"/>
      <c r="Y488" s="14"/>
      <c r="Z488" s="215"/>
      <c r="AA488" s="14"/>
      <c r="AB488" s="215"/>
      <c r="AC488" s="215"/>
      <c r="AD488" s="215"/>
      <c r="AE488" s="167"/>
      <c r="AF488" s="14"/>
      <c r="AG488" s="14"/>
      <c r="AH488" s="14"/>
      <c r="AI488" s="14"/>
      <c r="AJ488" s="14"/>
      <c r="AK488" s="14"/>
      <c r="AL488" s="215"/>
      <c r="AM488" s="14"/>
      <c r="AN488" s="215"/>
      <c r="AO488" s="215"/>
      <c r="AP488" s="215"/>
      <c r="AQ488" s="14"/>
      <c r="AR488" s="236"/>
      <c r="AS488" s="221" t="s">
        <v>55</v>
      </c>
      <c r="AT488" s="54"/>
      <c r="AU488" s="254"/>
      <c r="AV488" s="259"/>
      <c r="AW488" s="38">
        <f t="shared" si="458"/>
        <v>0</v>
      </c>
      <c r="AX488" s="39">
        <f t="shared" si="459"/>
        <v>0</v>
      </c>
      <c r="AY488" s="224" t="s">
        <v>56</v>
      </c>
      <c r="AZ488" s="54"/>
      <c r="BA488" s="64"/>
      <c r="BB488" s="48"/>
      <c r="BC488" s="25">
        <f t="shared" si="460"/>
        <v>0</v>
      </c>
      <c r="BD488" s="40">
        <f t="shared" si="461"/>
        <v>0</v>
      </c>
      <c r="BE488" s="27" t="s">
        <v>57</v>
      </c>
      <c r="BF488" s="54"/>
      <c r="BG488" s="48"/>
      <c r="BH488" s="28">
        <f t="shared" si="462"/>
        <v>0</v>
      </c>
      <c r="BI488" s="29">
        <f t="shared" si="463"/>
        <v>0</v>
      </c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</row>
    <row r="489" spans="1:201" ht="12.75" customHeight="1" x14ac:dyDescent="0.2">
      <c r="A489" s="167"/>
      <c r="B489" s="135"/>
      <c r="C489" s="136"/>
      <c r="D489" s="14"/>
      <c r="E489" s="280"/>
      <c r="F489" s="280"/>
      <c r="G489" s="137"/>
      <c r="H489" s="14"/>
      <c r="I489" s="14"/>
      <c r="J489" s="14"/>
      <c r="K489" s="14"/>
      <c r="L489" s="167"/>
      <c r="M489" s="167"/>
      <c r="N489" s="6"/>
      <c r="O489" s="14"/>
      <c r="P489" s="14"/>
      <c r="Q489" s="6"/>
      <c r="R489" s="6"/>
      <c r="S489" s="167"/>
      <c r="T489" s="14"/>
      <c r="U489" s="14"/>
      <c r="V489" s="14"/>
      <c r="W489" s="14"/>
      <c r="X489" s="14"/>
      <c r="Y489" s="14"/>
      <c r="Z489" s="215"/>
      <c r="AA489" s="14"/>
      <c r="AB489" s="215"/>
      <c r="AC489" s="215"/>
      <c r="AD489" s="215"/>
      <c r="AE489" s="167"/>
      <c r="AF489" s="14"/>
      <c r="AG489" s="14"/>
      <c r="AH489" s="14"/>
      <c r="AI489" s="14"/>
      <c r="AJ489" s="14"/>
      <c r="AK489" s="14"/>
      <c r="AL489" s="215"/>
      <c r="AM489" s="14"/>
      <c r="AN489" s="215"/>
      <c r="AO489" s="215"/>
      <c r="AP489" s="215"/>
      <c r="AQ489" s="14"/>
      <c r="AR489" s="236"/>
      <c r="AS489" s="221" t="s">
        <v>55</v>
      </c>
      <c r="AT489" s="54"/>
      <c r="AU489" s="254"/>
      <c r="AV489" s="259"/>
      <c r="AW489" s="38">
        <f t="shared" si="458"/>
        <v>0</v>
      </c>
      <c r="AX489" s="39">
        <f t="shared" si="459"/>
        <v>0</v>
      </c>
      <c r="AY489" s="224" t="s">
        <v>56</v>
      </c>
      <c r="AZ489" s="54"/>
      <c r="BA489" s="64"/>
      <c r="BB489" s="48"/>
      <c r="BC489" s="25">
        <f t="shared" si="460"/>
        <v>0</v>
      </c>
      <c r="BD489" s="40">
        <f t="shared" si="461"/>
        <v>0</v>
      </c>
      <c r="BE489" s="27" t="s">
        <v>57</v>
      </c>
      <c r="BF489" s="54"/>
      <c r="BG489" s="48"/>
      <c r="BH489" s="28">
        <f t="shared" si="462"/>
        <v>0</v>
      </c>
      <c r="BI489" s="29">
        <f t="shared" si="463"/>
        <v>0</v>
      </c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</row>
    <row r="490" spans="1:201" ht="12.75" customHeight="1" x14ac:dyDescent="0.2">
      <c r="A490" s="167"/>
      <c r="B490" s="135"/>
      <c r="C490" s="136"/>
      <c r="D490" s="14"/>
      <c r="E490" s="280"/>
      <c r="F490" s="280"/>
      <c r="G490" s="137"/>
      <c r="H490" s="14"/>
      <c r="I490" s="14"/>
      <c r="J490" s="14"/>
      <c r="K490" s="14"/>
      <c r="L490" s="167"/>
      <c r="M490" s="167"/>
      <c r="N490" s="6"/>
      <c r="O490" s="14"/>
      <c r="P490" s="14"/>
      <c r="Q490" s="6"/>
      <c r="R490" s="6"/>
      <c r="S490" s="167"/>
      <c r="T490" s="14"/>
      <c r="U490" s="14"/>
      <c r="V490" s="14"/>
      <c r="W490" s="14"/>
      <c r="X490" s="14"/>
      <c r="Y490" s="14"/>
      <c r="Z490" s="215"/>
      <c r="AA490" s="14"/>
      <c r="AB490" s="215"/>
      <c r="AC490" s="215"/>
      <c r="AD490" s="215"/>
      <c r="AE490" s="167"/>
      <c r="AF490" s="14"/>
      <c r="AG490" s="14"/>
      <c r="AH490" s="14"/>
      <c r="AI490" s="14"/>
      <c r="AJ490" s="14"/>
      <c r="AK490" s="14"/>
      <c r="AL490" s="215"/>
      <c r="AM490" s="14"/>
      <c r="AN490" s="215"/>
      <c r="AO490" s="215"/>
      <c r="AP490" s="215"/>
      <c r="AQ490" s="14"/>
      <c r="AR490" s="236"/>
      <c r="AS490" s="221" t="s">
        <v>55</v>
      </c>
      <c r="AT490" s="54"/>
      <c r="AU490" s="254"/>
      <c r="AV490" s="259"/>
      <c r="AW490" s="38">
        <f t="shared" si="458"/>
        <v>0</v>
      </c>
      <c r="AX490" s="39">
        <f t="shared" si="459"/>
        <v>0</v>
      </c>
      <c r="AY490" s="224" t="s">
        <v>56</v>
      </c>
      <c r="AZ490" s="54"/>
      <c r="BA490" s="64"/>
      <c r="BB490" s="48"/>
      <c r="BC490" s="25">
        <f t="shared" si="460"/>
        <v>0</v>
      </c>
      <c r="BD490" s="40">
        <f t="shared" si="461"/>
        <v>0</v>
      </c>
      <c r="BE490" s="27" t="s">
        <v>57</v>
      </c>
      <c r="BF490" s="54"/>
      <c r="BG490" s="48"/>
      <c r="BH490" s="28">
        <f t="shared" si="462"/>
        <v>0</v>
      </c>
      <c r="BI490" s="29">
        <f t="shared" si="463"/>
        <v>0</v>
      </c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</row>
    <row r="491" spans="1:201" ht="12.75" customHeight="1" x14ac:dyDescent="0.2">
      <c r="A491" s="167"/>
      <c r="B491" s="135"/>
      <c r="C491" s="136"/>
      <c r="D491" s="14"/>
      <c r="E491" s="280"/>
      <c r="F491" s="280"/>
      <c r="G491" s="137"/>
      <c r="H491" s="14"/>
      <c r="I491" s="14"/>
      <c r="J491" s="14"/>
      <c r="K491" s="14"/>
      <c r="L491" s="167"/>
      <c r="M491" s="167"/>
      <c r="N491" s="6"/>
      <c r="O491" s="14"/>
      <c r="P491" s="14"/>
      <c r="Q491" s="6"/>
      <c r="R491" s="6"/>
      <c r="S491" s="167"/>
      <c r="T491" s="14"/>
      <c r="U491" s="14"/>
      <c r="V491" s="14"/>
      <c r="W491" s="14"/>
      <c r="X491" s="14"/>
      <c r="Y491" s="14"/>
      <c r="Z491" s="215"/>
      <c r="AA491" s="14"/>
      <c r="AB491" s="215"/>
      <c r="AC491" s="215"/>
      <c r="AD491" s="215"/>
      <c r="AE491" s="167"/>
      <c r="AF491" s="14"/>
      <c r="AG491" s="14"/>
      <c r="AH491" s="14"/>
      <c r="AI491" s="14"/>
      <c r="AJ491" s="14"/>
      <c r="AK491" s="14"/>
      <c r="AL491" s="215"/>
      <c r="AM491" s="14"/>
      <c r="AN491" s="215"/>
      <c r="AO491" s="215"/>
      <c r="AP491" s="215"/>
      <c r="AQ491" s="14"/>
      <c r="AR491" s="236"/>
      <c r="AS491" s="221" t="s">
        <v>55</v>
      </c>
      <c r="AT491" s="54"/>
      <c r="AU491" s="254"/>
      <c r="AV491" s="259"/>
      <c r="AW491" s="38">
        <f t="shared" si="458"/>
        <v>0</v>
      </c>
      <c r="AX491" s="39">
        <f t="shared" si="459"/>
        <v>0</v>
      </c>
      <c r="AY491" s="224" t="s">
        <v>56</v>
      </c>
      <c r="AZ491" s="54"/>
      <c r="BA491" s="64"/>
      <c r="BB491" s="48"/>
      <c r="BC491" s="25">
        <f t="shared" si="460"/>
        <v>0</v>
      </c>
      <c r="BD491" s="40">
        <f t="shared" si="461"/>
        <v>0</v>
      </c>
      <c r="BE491" s="27" t="s">
        <v>57</v>
      </c>
      <c r="BF491" s="54"/>
      <c r="BG491" s="48"/>
      <c r="BH491" s="28">
        <f t="shared" si="462"/>
        <v>0</v>
      </c>
      <c r="BI491" s="29">
        <f t="shared" si="463"/>
        <v>0</v>
      </c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</row>
    <row r="492" spans="1:201" ht="12.75" customHeight="1" x14ac:dyDescent="0.2">
      <c r="A492" s="167"/>
      <c r="B492" s="135"/>
      <c r="C492" s="136"/>
      <c r="D492" s="14"/>
      <c r="E492" s="280"/>
      <c r="F492" s="280"/>
      <c r="G492" s="137"/>
      <c r="H492" s="14"/>
      <c r="I492" s="14"/>
      <c r="J492" s="14"/>
      <c r="K492" s="14"/>
      <c r="L492" s="167"/>
      <c r="M492" s="167"/>
      <c r="N492" s="6"/>
      <c r="O492" s="14"/>
      <c r="P492" s="14"/>
      <c r="Q492" s="6"/>
      <c r="R492" s="6"/>
      <c r="S492" s="167"/>
      <c r="T492" s="14"/>
      <c r="U492" s="14"/>
      <c r="V492" s="14"/>
      <c r="W492" s="14"/>
      <c r="X492" s="14"/>
      <c r="Y492" s="14"/>
      <c r="Z492" s="215"/>
      <c r="AA492" s="14"/>
      <c r="AB492" s="215"/>
      <c r="AC492" s="215"/>
      <c r="AD492" s="215"/>
      <c r="AE492" s="167"/>
      <c r="AF492" s="14"/>
      <c r="AG492" s="14"/>
      <c r="AH492" s="14"/>
      <c r="AI492" s="14"/>
      <c r="AJ492" s="14"/>
      <c r="AK492" s="14"/>
      <c r="AL492" s="215"/>
      <c r="AM492" s="14"/>
      <c r="AN492" s="215"/>
      <c r="AO492" s="215"/>
      <c r="AP492" s="215"/>
      <c r="AQ492" s="14"/>
      <c r="AR492" s="236"/>
      <c r="AS492" s="221" t="s">
        <v>55</v>
      </c>
      <c r="AT492" s="54"/>
      <c r="AU492" s="254"/>
      <c r="AV492" s="259"/>
      <c r="AW492" s="38">
        <f t="shared" si="458"/>
        <v>0</v>
      </c>
      <c r="AX492" s="39">
        <f t="shared" si="459"/>
        <v>0</v>
      </c>
      <c r="AY492" s="224" t="s">
        <v>56</v>
      </c>
      <c r="AZ492" s="54"/>
      <c r="BA492" s="64"/>
      <c r="BB492" s="48"/>
      <c r="BC492" s="25">
        <f t="shared" si="460"/>
        <v>0</v>
      </c>
      <c r="BD492" s="40">
        <f t="shared" si="461"/>
        <v>0</v>
      </c>
      <c r="BE492" s="27" t="s">
        <v>57</v>
      </c>
      <c r="BF492" s="54"/>
      <c r="BG492" s="48"/>
      <c r="BH492" s="28">
        <f t="shared" si="462"/>
        <v>0</v>
      </c>
      <c r="BI492" s="29">
        <f t="shared" si="463"/>
        <v>0</v>
      </c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</row>
    <row r="493" spans="1:201" ht="12.75" customHeight="1" x14ac:dyDescent="0.2">
      <c r="A493" s="167"/>
      <c r="B493" s="135"/>
      <c r="C493" s="136"/>
      <c r="D493" s="14"/>
      <c r="E493" s="280"/>
      <c r="F493" s="280"/>
      <c r="G493" s="137"/>
      <c r="H493" s="14"/>
      <c r="I493" s="14"/>
      <c r="J493" s="14"/>
      <c r="K493" s="14"/>
      <c r="L493" s="167"/>
      <c r="M493" s="167"/>
      <c r="N493" s="6"/>
      <c r="O493" s="14"/>
      <c r="P493" s="14"/>
      <c r="Q493" s="6"/>
      <c r="R493" s="6"/>
      <c r="S493" s="167"/>
      <c r="T493" s="14"/>
      <c r="U493" s="14"/>
      <c r="V493" s="14"/>
      <c r="W493" s="14"/>
      <c r="X493" s="14"/>
      <c r="Y493" s="14"/>
      <c r="Z493" s="215"/>
      <c r="AA493" s="14"/>
      <c r="AB493" s="215"/>
      <c r="AC493" s="215"/>
      <c r="AD493" s="215"/>
      <c r="AE493" s="167"/>
      <c r="AF493" s="14"/>
      <c r="AG493" s="14"/>
      <c r="AH493" s="14"/>
      <c r="AI493" s="14"/>
      <c r="AJ493" s="14"/>
      <c r="AK493" s="14"/>
      <c r="AL493" s="215"/>
      <c r="AM493" s="14"/>
      <c r="AN493" s="215"/>
      <c r="AO493" s="215"/>
      <c r="AP493" s="215"/>
      <c r="AQ493" s="14"/>
      <c r="AR493" s="236"/>
      <c r="AS493" s="221" t="s">
        <v>55</v>
      </c>
      <c r="AT493" s="54"/>
      <c r="AU493" s="254"/>
      <c r="AV493" s="259"/>
      <c r="AW493" s="38">
        <f t="shared" si="458"/>
        <v>0</v>
      </c>
      <c r="AX493" s="39">
        <f t="shared" si="459"/>
        <v>0</v>
      </c>
      <c r="AY493" s="224" t="s">
        <v>56</v>
      </c>
      <c r="AZ493" s="54"/>
      <c r="BA493" s="64"/>
      <c r="BB493" s="48"/>
      <c r="BC493" s="25">
        <f t="shared" si="460"/>
        <v>0</v>
      </c>
      <c r="BD493" s="40">
        <f t="shared" si="461"/>
        <v>0</v>
      </c>
      <c r="BE493" s="27" t="s">
        <v>57</v>
      </c>
      <c r="BF493" s="54"/>
      <c r="BG493" s="48"/>
      <c r="BH493" s="28">
        <f t="shared" si="462"/>
        <v>0</v>
      </c>
      <c r="BI493" s="29">
        <f t="shared" si="463"/>
        <v>0</v>
      </c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</row>
    <row r="494" spans="1:201" ht="12.75" customHeight="1" x14ac:dyDescent="0.2">
      <c r="A494" s="167"/>
      <c r="B494" s="135"/>
      <c r="C494" s="136"/>
      <c r="D494" s="14"/>
      <c r="E494" s="280"/>
      <c r="F494" s="280"/>
      <c r="G494" s="137"/>
      <c r="H494" s="14"/>
      <c r="I494" s="14"/>
      <c r="J494" s="14"/>
      <c r="K494" s="14"/>
      <c r="L494" s="167"/>
      <c r="M494" s="167"/>
      <c r="N494" s="6"/>
      <c r="O494" s="14"/>
      <c r="P494" s="14"/>
      <c r="Q494" s="6"/>
      <c r="R494" s="6"/>
      <c r="S494" s="167"/>
      <c r="T494" s="14"/>
      <c r="U494" s="14"/>
      <c r="V494" s="14"/>
      <c r="W494" s="14"/>
      <c r="X494" s="14"/>
      <c r="Y494" s="14"/>
      <c r="Z494" s="215"/>
      <c r="AA494" s="14"/>
      <c r="AB494" s="215"/>
      <c r="AC494" s="215"/>
      <c r="AD494" s="215"/>
      <c r="AE494" s="167"/>
      <c r="AF494" s="14"/>
      <c r="AG494" s="14"/>
      <c r="AH494" s="14"/>
      <c r="AI494" s="14"/>
      <c r="AJ494" s="14"/>
      <c r="AK494" s="14"/>
      <c r="AL494" s="215"/>
      <c r="AM494" s="14"/>
      <c r="AN494" s="215"/>
      <c r="AO494" s="215"/>
      <c r="AP494" s="215"/>
      <c r="AQ494" s="14"/>
      <c r="AR494" s="236"/>
      <c r="AS494" s="221" t="s">
        <v>55</v>
      </c>
      <c r="AT494" s="54"/>
      <c r="AU494" s="254"/>
      <c r="AV494" s="259"/>
      <c r="AW494" s="38">
        <f t="shared" si="458"/>
        <v>0</v>
      </c>
      <c r="AX494" s="39">
        <f t="shared" si="459"/>
        <v>0</v>
      </c>
      <c r="AY494" s="224" t="s">
        <v>56</v>
      </c>
      <c r="AZ494" s="54"/>
      <c r="BA494" s="64"/>
      <c r="BB494" s="48"/>
      <c r="BC494" s="25">
        <f t="shared" si="460"/>
        <v>0</v>
      </c>
      <c r="BD494" s="40">
        <f t="shared" si="461"/>
        <v>0</v>
      </c>
      <c r="BE494" s="27" t="s">
        <v>57</v>
      </c>
      <c r="BF494" s="54"/>
      <c r="BG494" s="48"/>
      <c r="BH494" s="28">
        <f t="shared" si="462"/>
        <v>0</v>
      </c>
      <c r="BI494" s="29">
        <f t="shared" si="463"/>
        <v>0</v>
      </c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</row>
    <row r="495" spans="1:201" ht="12.75" customHeight="1" x14ac:dyDescent="0.2">
      <c r="A495" s="167"/>
      <c r="B495" s="135"/>
      <c r="C495" s="136"/>
      <c r="D495" s="14"/>
      <c r="E495" s="280"/>
      <c r="F495" s="280"/>
      <c r="G495" s="137"/>
      <c r="H495" s="14"/>
      <c r="I495" s="14"/>
      <c r="J495" s="14"/>
      <c r="K495" s="14"/>
      <c r="L495" s="167"/>
      <c r="M495" s="167"/>
      <c r="N495" s="6"/>
      <c r="O495" s="14"/>
      <c r="P495" s="14"/>
      <c r="Q495" s="6"/>
      <c r="R495" s="6"/>
      <c r="S495" s="167"/>
      <c r="T495" s="14"/>
      <c r="U495" s="14"/>
      <c r="V495" s="14"/>
      <c r="W495" s="14"/>
      <c r="X495" s="14"/>
      <c r="Y495" s="14"/>
      <c r="Z495" s="215"/>
      <c r="AA495" s="14"/>
      <c r="AB495" s="215"/>
      <c r="AC495" s="215"/>
      <c r="AD495" s="215"/>
      <c r="AE495" s="167"/>
      <c r="AF495" s="14"/>
      <c r="AG495" s="14"/>
      <c r="AH495" s="14"/>
      <c r="AI495" s="14"/>
      <c r="AJ495" s="14"/>
      <c r="AK495" s="14"/>
      <c r="AL495" s="215"/>
      <c r="AM495" s="14"/>
      <c r="AN495" s="215"/>
      <c r="AO495" s="215"/>
      <c r="AP495" s="215"/>
      <c r="AQ495" s="14"/>
      <c r="AR495" s="236"/>
      <c r="AS495" s="221" t="s">
        <v>55</v>
      </c>
      <c r="AT495" s="54"/>
      <c r="AU495" s="254"/>
      <c r="AV495" s="259"/>
      <c r="AW495" s="38">
        <f t="shared" si="458"/>
        <v>0</v>
      </c>
      <c r="AX495" s="39">
        <f t="shared" si="459"/>
        <v>0</v>
      </c>
      <c r="AY495" s="224" t="s">
        <v>56</v>
      </c>
      <c r="AZ495" s="54"/>
      <c r="BA495" s="64"/>
      <c r="BB495" s="48"/>
      <c r="BC495" s="25">
        <f t="shared" si="460"/>
        <v>0</v>
      </c>
      <c r="BD495" s="40">
        <f t="shared" si="461"/>
        <v>0</v>
      </c>
      <c r="BE495" s="27" t="s">
        <v>57</v>
      </c>
      <c r="BF495" s="54"/>
      <c r="BG495" s="48"/>
      <c r="BH495" s="28">
        <f t="shared" si="462"/>
        <v>0</v>
      </c>
      <c r="BI495" s="29">
        <f t="shared" si="463"/>
        <v>0</v>
      </c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</row>
    <row r="496" spans="1:201" ht="12.75" customHeight="1" x14ac:dyDescent="0.2">
      <c r="A496" s="167"/>
      <c r="B496" s="135"/>
      <c r="C496" s="136"/>
      <c r="D496" s="14"/>
      <c r="E496" s="280"/>
      <c r="F496" s="280"/>
      <c r="G496" s="137"/>
      <c r="H496" s="14"/>
      <c r="I496" s="14"/>
      <c r="J496" s="14"/>
      <c r="K496" s="14"/>
      <c r="L496" s="167"/>
      <c r="M496" s="167"/>
      <c r="N496" s="6"/>
      <c r="O496" s="14"/>
      <c r="P496" s="14"/>
      <c r="Q496" s="6"/>
      <c r="R496" s="6"/>
      <c r="S496" s="167"/>
      <c r="T496" s="14"/>
      <c r="U496" s="14"/>
      <c r="V496" s="14"/>
      <c r="W496" s="14"/>
      <c r="X496" s="14"/>
      <c r="Y496" s="14"/>
      <c r="Z496" s="215"/>
      <c r="AA496" s="14"/>
      <c r="AB496" s="215"/>
      <c r="AC496" s="215"/>
      <c r="AD496" s="215"/>
      <c r="AE496" s="167"/>
      <c r="AF496" s="14"/>
      <c r="AG496" s="14"/>
      <c r="AH496" s="14"/>
      <c r="AI496" s="14"/>
      <c r="AJ496" s="14"/>
      <c r="AK496" s="14"/>
      <c r="AL496" s="215"/>
      <c r="AM496" s="14"/>
      <c r="AN496" s="215"/>
      <c r="AO496" s="215"/>
      <c r="AP496" s="215"/>
      <c r="AQ496" s="14"/>
      <c r="AR496" s="236"/>
      <c r="AS496" s="221" t="s">
        <v>55</v>
      </c>
      <c r="AT496" s="54"/>
      <c r="AU496" s="254"/>
      <c r="AV496" s="259"/>
      <c r="AW496" s="38">
        <f t="shared" si="458"/>
        <v>0</v>
      </c>
      <c r="AX496" s="39">
        <f t="shared" si="459"/>
        <v>0</v>
      </c>
      <c r="AY496" s="224" t="s">
        <v>56</v>
      </c>
      <c r="AZ496" s="54"/>
      <c r="BA496" s="64"/>
      <c r="BB496" s="48"/>
      <c r="BC496" s="25">
        <f t="shared" si="460"/>
        <v>0</v>
      </c>
      <c r="BD496" s="40">
        <f t="shared" si="461"/>
        <v>0</v>
      </c>
      <c r="BE496" s="27" t="s">
        <v>57</v>
      </c>
      <c r="BF496" s="54"/>
      <c r="BG496" s="48"/>
      <c r="BH496" s="28">
        <f t="shared" si="462"/>
        <v>0</v>
      </c>
      <c r="BI496" s="29">
        <f t="shared" si="463"/>
        <v>0</v>
      </c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</row>
    <row r="497" spans="1:201" ht="12.75" customHeight="1" x14ac:dyDescent="0.2">
      <c r="A497" s="167"/>
      <c r="B497" s="135"/>
      <c r="C497" s="136"/>
      <c r="D497" s="14"/>
      <c r="E497" s="280"/>
      <c r="F497" s="280"/>
      <c r="G497" s="137"/>
      <c r="H497" s="14"/>
      <c r="I497" s="14"/>
      <c r="J497" s="14"/>
      <c r="K497" s="14"/>
      <c r="L497" s="167"/>
      <c r="M497" s="167"/>
      <c r="N497" s="6"/>
      <c r="O497" s="14"/>
      <c r="P497" s="14"/>
      <c r="Q497" s="6"/>
      <c r="R497" s="6"/>
      <c r="S497" s="167"/>
      <c r="T497" s="14"/>
      <c r="U497" s="14"/>
      <c r="V497" s="14"/>
      <c r="W497" s="14"/>
      <c r="X497" s="14"/>
      <c r="Y497" s="14"/>
      <c r="Z497" s="215"/>
      <c r="AA497" s="14"/>
      <c r="AB497" s="215"/>
      <c r="AC497" s="215"/>
      <c r="AD497" s="215"/>
      <c r="AE497" s="167"/>
      <c r="AF497" s="14"/>
      <c r="AG497" s="14"/>
      <c r="AH497" s="14"/>
      <c r="AI497" s="14"/>
      <c r="AJ497" s="14"/>
      <c r="AK497" s="14"/>
      <c r="AL497" s="215"/>
      <c r="AM497" s="14"/>
      <c r="AN497" s="215"/>
      <c r="AO497" s="215"/>
      <c r="AP497" s="215"/>
      <c r="AQ497" s="14"/>
      <c r="AR497" s="236"/>
      <c r="AS497" s="221" t="s">
        <v>55</v>
      </c>
      <c r="AT497" s="54"/>
      <c r="AU497" s="254"/>
      <c r="AV497" s="259"/>
      <c r="AW497" s="38">
        <f t="shared" si="458"/>
        <v>0</v>
      </c>
      <c r="AX497" s="39">
        <f t="shared" si="459"/>
        <v>0</v>
      </c>
      <c r="AY497" s="224" t="s">
        <v>56</v>
      </c>
      <c r="AZ497" s="54"/>
      <c r="BA497" s="64"/>
      <c r="BB497" s="48"/>
      <c r="BC497" s="25">
        <f t="shared" si="460"/>
        <v>0</v>
      </c>
      <c r="BD497" s="40">
        <f t="shared" si="461"/>
        <v>0</v>
      </c>
      <c r="BE497" s="27" t="s">
        <v>57</v>
      </c>
      <c r="BF497" s="54"/>
      <c r="BG497" s="48"/>
      <c r="BH497" s="28">
        <f t="shared" si="462"/>
        <v>0</v>
      </c>
      <c r="BI497" s="29">
        <f t="shared" si="463"/>
        <v>0</v>
      </c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</row>
    <row r="498" spans="1:201" ht="12.75" customHeight="1" x14ac:dyDescent="0.2">
      <c r="A498" s="167"/>
      <c r="B498" s="135"/>
      <c r="C498" s="136"/>
      <c r="D498" s="14"/>
      <c r="E498" s="280"/>
      <c r="F498" s="280"/>
      <c r="G498" s="137"/>
      <c r="H498" s="14"/>
      <c r="I498" s="14"/>
      <c r="J498" s="14"/>
      <c r="K498" s="14"/>
      <c r="L498" s="167"/>
      <c r="M498" s="167"/>
      <c r="N498" s="6"/>
      <c r="O498" s="14"/>
      <c r="P498" s="14"/>
      <c r="Q498" s="6"/>
      <c r="R498" s="6"/>
      <c r="S498" s="167"/>
      <c r="T498" s="14"/>
      <c r="U498" s="14"/>
      <c r="V498" s="14"/>
      <c r="W498" s="14"/>
      <c r="X498" s="14"/>
      <c r="Y498" s="14"/>
      <c r="Z498" s="215"/>
      <c r="AA498" s="14"/>
      <c r="AB498" s="215"/>
      <c r="AC498" s="215"/>
      <c r="AD498" s="215"/>
      <c r="AE498" s="167"/>
      <c r="AF498" s="14"/>
      <c r="AG498" s="14"/>
      <c r="AH498" s="14"/>
      <c r="AI498" s="14"/>
      <c r="AJ498" s="14"/>
      <c r="AK498" s="14"/>
      <c r="AL498" s="215"/>
      <c r="AM498" s="14"/>
      <c r="AN498" s="215"/>
      <c r="AO498" s="215"/>
      <c r="AP498" s="215"/>
      <c r="AQ498" s="14"/>
      <c r="AR498" s="236"/>
      <c r="AS498" s="221" t="s">
        <v>55</v>
      </c>
      <c r="AT498" s="54"/>
      <c r="AU498" s="254"/>
      <c r="AV498" s="259"/>
      <c r="AW498" s="38">
        <f t="shared" si="458"/>
        <v>0</v>
      </c>
      <c r="AX498" s="39">
        <f t="shared" si="459"/>
        <v>0</v>
      </c>
      <c r="AY498" s="224" t="s">
        <v>56</v>
      </c>
      <c r="AZ498" s="54"/>
      <c r="BA498" s="64"/>
      <c r="BB498" s="48"/>
      <c r="BC498" s="25">
        <f t="shared" si="460"/>
        <v>0</v>
      </c>
      <c r="BD498" s="40">
        <f t="shared" si="461"/>
        <v>0</v>
      </c>
      <c r="BE498" s="27" t="s">
        <v>57</v>
      </c>
      <c r="BF498" s="54"/>
      <c r="BG498" s="48"/>
      <c r="BH498" s="28">
        <f t="shared" si="462"/>
        <v>0</v>
      </c>
      <c r="BI498" s="29">
        <f t="shared" si="463"/>
        <v>0</v>
      </c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</row>
    <row r="499" spans="1:201" ht="12.75" customHeight="1" x14ac:dyDescent="0.2">
      <c r="A499" s="167"/>
      <c r="B499" s="135"/>
      <c r="C499" s="136"/>
      <c r="D499" s="14"/>
      <c r="E499" s="280"/>
      <c r="F499" s="280"/>
      <c r="G499" s="137"/>
      <c r="H499" s="14"/>
      <c r="I499" s="14"/>
      <c r="J499" s="14"/>
      <c r="K499" s="14"/>
      <c r="L499" s="167"/>
      <c r="M499" s="167"/>
      <c r="N499" s="6"/>
      <c r="O499" s="14"/>
      <c r="P499" s="14"/>
      <c r="Q499" s="6"/>
      <c r="R499" s="6"/>
      <c r="S499" s="167"/>
      <c r="T499" s="14"/>
      <c r="U499" s="14"/>
      <c r="V499" s="14"/>
      <c r="W499" s="14"/>
      <c r="X499" s="14"/>
      <c r="Y499" s="14"/>
      <c r="Z499" s="215"/>
      <c r="AA499" s="14"/>
      <c r="AB499" s="215"/>
      <c r="AC499" s="215"/>
      <c r="AD499" s="215"/>
      <c r="AE499" s="167"/>
      <c r="AF499" s="14"/>
      <c r="AG499" s="14"/>
      <c r="AH499" s="14"/>
      <c r="AI499" s="14"/>
      <c r="AJ499" s="14"/>
      <c r="AK499" s="14"/>
      <c r="AL499" s="215"/>
      <c r="AM499" s="14"/>
      <c r="AN499" s="215"/>
      <c r="AO499" s="215"/>
      <c r="AP499" s="215"/>
      <c r="AQ499" s="14"/>
      <c r="AR499" s="236"/>
      <c r="AS499" s="221" t="s">
        <v>55</v>
      </c>
      <c r="AT499" s="54"/>
      <c r="AU499" s="254"/>
      <c r="AV499" s="259"/>
      <c r="AW499" s="38">
        <f t="shared" si="458"/>
        <v>0</v>
      </c>
      <c r="AX499" s="39">
        <f t="shared" si="459"/>
        <v>0</v>
      </c>
      <c r="AY499" s="224" t="s">
        <v>56</v>
      </c>
      <c r="AZ499" s="54"/>
      <c r="BA499" s="64"/>
      <c r="BB499" s="48"/>
      <c r="BC499" s="25">
        <f t="shared" si="460"/>
        <v>0</v>
      </c>
      <c r="BD499" s="40">
        <f t="shared" si="461"/>
        <v>0</v>
      </c>
      <c r="BE499" s="27" t="s">
        <v>57</v>
      </c>
      <c r="BF499" s="54"/>
      <c r="BG499" s="48"/>
      <c r="BH499" s="28">
        <f t="shared" si="462"/>
        <v>0</v>
      </c>
      <c r="BI499" s="29">
        <f t="shared" si="463"/>
        <v>0</v>
      </c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</row>
    <row r="500" spans="1:201" ht="12.75" customHeight="1" x14ac:dyDescent="0.2">
      <c r="A500" s="167"/>
      <c r="B500" s="135"/>
      <c r="C500" s="136"/>
      <c r="D500" s="14"/>
      <c r="E500" s="280"/>
      <c r="F500" s="280"/>
      <c r="G500" s="137"/>
      <c r="H500" s="14"/>
      <c r="I500" s="14"/>
      <c r="J500" s="14"/>
      <c r="K500" s="14"/>
      <c r="L500" s="167"/>
      <c r="M500" s="167"/>
      <c r="N500" s="6"/>
      <c r="O500" s="14"/>
      <c r="P500" s="14"/>
      <c r="Q500" s="6"/>
      <c r="R500" s="6"/>
      <c r="S500" s="167"/>
      <c r="T500" s="14"/>
      <c r="U500" s="14"/>
      <c r="V500" s="14"/>
      <c r="W500" s="14"/>
      <c r="X500" s="14"/>
      <c r="Y500" s="14"/>
      <c r="Z500" s="215"/>
      <c r="AA500" s="14"/>
      <c r="AB500" s="215"/>
      <c r="AC500" s="215"/>
      <c r="AD500" s="215"/>
      <c r="AE500" s="167"/>
      <c r="AF500" s="14"/>
      <c r="AG500" s="14"/>
      <c r="AH500" s="14"/>
      <c r="AI500" s="14"/>
      <c r="AJ500" s="14"/>
      <c r="AK500" s="14"/>
      <c r="AL500" s="215"/>
      <c r="AM500" s="14"/>
      <c r="AN500" s="215"/>
      <c r="AO500" s="215"/>
      <c r="AP500" s="215"/>
      <c r="AQ500" s="14"/>
      <c r="AR500" s="236"/>
      <c r="AS500" s="221" t="s">
        <v>55</v>
      </c>
      <c r="AT500" s="54"/>
      <c r="AU500" s="254"/>
      <c r="AV500" s="259"/>
      <c r="AW500" s="38">
        <f t="shared" si="458"/>
        <v>0</v>
      </c>
      <c r="AX500" s="39">
        <f t="shared" si="459"/>
        <v>0</v>
      </c>
      <c r="AY500" s="224" t="s">
        <v>56</v>
      </c>
      <c r="AZ500" s="54"/>
      <c r="BA500" s="64"/>
      <c r="BB500" s="48"/>
      <c r="BC500" s="25">
        <f t="shared" si="460"/>
        <v>0</v>
      </c>
      <c r="BD500" s="40">
        <f t="shared" si="461"/>
        <v>0</v>
      </c>
      <c r="BE500" s="27" t="s">
        <v>57</v>
      </c>
      <c r="BF500" s="54"/>
      <c r="BG500" s="48"/>
      <c r="BH500" s="28">
        <f t="shared" si="462"/>
        <v>0</v>
      </c>
      <c r="BI500" s="29">
        <f t="shared" si="463"/>
        <v>0</v>
      </c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</row>
    <row r="501" spans="1:201" ht="12.75" customHeight="1" x14ac:dyDescent="0.2">
      <c r="A501" s="167"/>
      <c r="B501" s="135"/>
      <c r="C501" s="136"/>
      <c r="D501" s="14"/>
      <c r="E501" s="280"/>
      <c r="F501" s="280"/>
      <c r="G501" s="137"/>
      <c r="H501" s="14"/>
      <c r="I501" s="14"/>
      <c r="J501" s="14"/>
      <c r="K501" s="14"/>
      <c r="L501" s="167"/>
      <c r="M501" s="167"/>
      <c r="N501" s="6"/>
      <c r="O501" s="14"/>
      <c r="P501" s="14"/>
      <c r="Q501" s="6"/>
      <c r="R501" s="6"/>
      <c r="S501" s="167"/>
      <c r="T501" s="14"/>
      <c r="U501" s="14"/>
      <c r="V501" s="14"/>
      <c r="W501" s="14"/>
      <c r="X501" s="14"/>
      <c r="Y501" s="14"/>
      <c r="Z501" s="215"/>
      <c r="AA501" s="14"/>
      <c r="AB501" s="215"/>
      <c r="AC501" s="215"/>
      <c r="AD501" s="215"/>
      <c r="AE501" s="167"/>
      <c r="AF501" s="14"/>
      <c r="AG501" s="14"/>
      <c r="AH501" s="14"/>
      <c r="AI501" s="14"/>
      <c r="AJ501" s="14"/>
      <c r="AK501" s="14"/>
      <c r="AL501" s="215"/>
      <c r="AM501" s="14"/>
      <c r="AN501" s="215"/>
      <c r="AO501" s="215"/>
      <c r="AP501" s="215"/>
      <c r="AQ501" s="14"/>
      <c r="AR501" s="222"/>
      <c r="AS501" s="222"/>
      <c r="AT501" s="135"/>
      <c r="AU501" s="136"/>
      <c r="AV501" s="260"/>
      <c r="AW501" s="139"/>
      <c r="AX501" s="139"/>
      <c r="AY501" s="222"/>
      <c r="AZ501" s="135"/>
      <c r="BA501" s="135"/>
      <c r="BB501" s="135"/>
      <c r="BC501" s="139"/>
      <c r="BD501" s="139"/>
      <c r="BE501" s="138"/>
      <c r="BF501" s="135"/>
      <c r="BG501" s="135"/>
      <c r="BH501" s="139"/>
      <c r="BI501" s="139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</row>
    <row r="502" spans="1:201" ht="12.75" customHeight="1" x14ac:dyDescent="0.2">
      <c r="A502" s="167"/>
      <c r="B502" s="135"/>
      <c r="C502" s="136"/>
      <c r="D502" s="14"/>
      <c r="E502" s="280"/>
      <c r="F502" s="280"/>
      <c r="G502" s="137"/>
      <c r="H502" s="14"/>
      <c r="I502" s="14"/>
      <c r="J502" s="14"/>
      <c r="K502" s="14"/>
      <c r="L502" s="167"/>
      <c r="M502" s="167"/>
      <c r="N502" s="6"/>
      <c r="O502" s="14"/>
      <c r="P502" s="14"/>
      <c r="Q502" s="6"/>
      <c r="R502" s="6"/>
      <c r="S502" s="167"/>
      <c r="T502" s="14"/>
      <c r="U502" s="14"/>
      <c r="V502" s="14"/>
      <c r="W502" s="14"/>
      <c r="X502" s="14"/>
      <c r="Y502" s="14"/>
      <c r="Z502" s="215"/>
      <c r="AA502" s="14"/>
      <c r="AB502" s="215"/>
      <c r="AC502" s="215"/>
      <c r="AD502" s="215"/>
      <c r="AE502" s="167"/>
      <c r="AF502" s="14"/>
      <c r="AG502" s="14"/>
      <c r="AH502" s="14"/>
      <c r="AI502" s="14"/>
      <c r="AJ502" s="14"/>
      <c r="AK502" s="14"/>
      <c r="AL502" s="215"/>
      <c r="AM502" s="14"/>
      <c r="AN502" s="215"/>
      <c r="AO502" s="215"/>
      <c r="AP502" s="215"/>
      <c r="AQ502" s="14"/>
      <c r="AR502" s="222"/>
      <c r="AS502" s="222"/>
      <c r="AT502" s="135"/>
      <c r="AU502" s="136"/>
      <c r="AV502" s="260"/>
      <c r="AW502" s="139"/>
      <c r="AX502" s="139"/>
      <c r="AY502" s="222"/>
      <c r="AZ502" s="135"/>
      <c r="BA502" s="135"/>
      <c r="BB502" s="135"/>
      <c r="BC502" s="139"/>
      <c r="BD502" s="139"/>
      <c r="BE502" s="138"/>
      <c r="BF502" s="135"/>
      <c r="BG502" s="135"/>
      <c r="BH502" s="139"/>
      <c r="BI502" s="139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</row>
    <row r="503" spans="1:201" ht="12.75" customHeight="1" x14ac:dyDescent="0.2">
      <c r="A503" s="167"/>
      <c r="B503" s="135"/>
      <c r="C503" s="136"/>
      <c r="D503" s="14"/>
      <c r="E503" s="280"/>
      <c r="F503" s="280"/>
      <c r="G503" s="137"/>
      <c r="H503" s="14"/>
      <c r="I503" s="14"/>
      <c r="J503" s="14"/>
      <c r="K503" s="14"/>
      <c r="L503" s="167"/>
      <c r="M503" s="167"/>
      <c r="N503" s="6"/>
      <c r="O503" s="14"/>
      <c r="P503" s="14"/>
      <c r="Q503" s="6"/>
      <c r="R503" s="6"/>
      <c r="S503" s="167"/>
      <c r="T503" s="14"/>
      <c r="U503" s="14"/>
      <c r="V503" s="14"/>
      <c r="W503" s="14"/>
      <c r="X503" s="14"/>
      <c r="Y503" s="14"/>
      <c r="Z503" s="215"/>
      <c r="AA503" s="14"/>
      <c r="AB503" s="215"/>
      <c r="AC503" s="215"/>
      <c r="AD503" s="215"/>
      <c r="AE503" s="167"/>
      <c r="AF503" s="14"/>
      <c r="AG503" s="14"/>
      <c r="AH503" s="14"/>
      <c r="AI503" s="14"/>
      <c r="AJ503" s="14"/>
      <c r="AK503" s="14"/>
      <c r="AL503" s="215"/>
      <c r="AM503" s="14"/>
      <c r="AN503" s="215"/>
      <c r="AO503" s="215"/>
      <c r="AP503" s="215"/>
      <c r="AQ503" s="14"/>
      <c r="AR503" s="222"/>
      <c r="AS503" s="222"/>
      <c r="AT503" s="135"/>
      <c r="AU503" s="136"/>
      <c r="AV503" s="260"/>
      <c r="AW503" s="139"/>
      <c r="AX503" s="139"/>
      <c r="AY503" s="222"/>
      <c r="AZ503" s="135"/>
      <c r="BA503" s="135"/>
      <c r="BB503" s="135"/>
      <c r="BC503" s="139"/>
      <c r="BD503" s="139"/>
      <c r="BE503" s="138"/>
      <c r="BF503" s="135"/>
      <c r="BG503" s="135"/>
      <c r="BH503" s="139"/>
      <c r="BI503" s="139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</row>
    <row r="504" spans="1:201" ht="12.75" customHeight="1" x14ac:dyDescent="0.2">
      <c r="A504" s="167"/>
      <c r="B504" s="135"/>
      <c r="C504" s="136"/>
      <c r="D504" s="14"/>
      <c r="E504" s="280"/>
      <c r="F504" s="280"/>
      <c r="G504" s="137"/>
      <c r="H504" s="14"/>
      <c r="I504" s="14"/>
      <c r="J504" s="14"/>
      <c r="K504" s="14"/>
      <c r="L504" s="167"/>
      <c r="M504" s="167"/>
      <c r="N504" s="6"/>
      <c r="O504" s="14"/>
      <c r="P504" s="14"/>
      <c r="Q504" s="6"/>
      <c r="R504" s="6"/>
      <c r="S504" s="167"/>
      <c r="T504" s="14"/>
      <c r="U504" s="14"/>
      <c r="V504" s="14"/>
      <c r="W504" s="14"/>
      <c r="X504" s="14"/>
      <c r="Y504" s="14"/>
      <c r="Z504" s="215"/>
      <c r="AA504" s="14"/>
      <c r="AB504" s="215"/>
      <c r="AC504" s="215"/>
      <c r="AD504" s="215"/>
      <c r="AE504" s="167"/>
      <c r="AF504" s="14"/>
      <c r="AG504" s="14"/>
      <c r="AH504" s="14"/>
      <c r="AI504" s="14"/>
      <c r="AJ504" s="14"/>
      <c r="AK504" s="14"/>
      <c r="AL504" s="215"/>
      <c r="AM504" s="14"/>
      <c r="AN504" s="215"/>
      <c r="AO504" s="215"/>
      <c r="AP504" s="215"/>
      <c r="AQ504" s="14"/>
      <c r="AR504" s="222"/>
      <c r="AS504" s="222"/>
      <c r="AT504" s="135"/>
      <c r="AU504" s="136"/>
      <c r="AV504" s="260"/>
      <c r="AW504" s="139"/>
      <c r="AX504" s="139"/>
      <c r="AY504" s="222"/>
      <c r="AZ504" s="135"/>
      <c r="BA504" s="135"/>
      <c r="BB504" s="135"/>
      <c r="BC504" s="139"/>
      <c r="BD504" s="139"/>
      <c r="BE504" s="138"/>
      <c r="BF504" s="135"/>
      <c r="BG504" s="135"/>
      <c r="BH504" s="139"/>
      <c r="BI504" s="139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</row>
    <row r="505" spans="1:201" ht="12.75" customHeight="1" x14ac:dyDescent="0.2">
      <c r="A505" s="167"/>
      <c r="B505" s="135"/>
      <c r="C505" s="136"/>
      <c r="D505" s="14"/>
      <c r="E505" s="280"/>
      <c r="F505" s="280"/>
      <c r="G505" s="137"/>
      <c r="H505" s="14"/>
      <c r="I505" s="14"/>
      <c r="J505" s="14"/>
      <c r="K505" s="14"/>
      <c r="L505" s="167"/>
      <c r="M505" s="167"/>
      <c r="N505" s="6"/>
      <c r="O505" s="14"/>
      <c r="P505" s="14"/>
      <c r="Q505" s="6"/>
      <c r="R505" s="6"/>
      <c r="S505" s="167"/>
      <c r="T505" s="14"/>
      <c r="U505" s="14"/>
      <c r="V505" s="14"/>
      <c r="W505" s="14"/>
      <c r="X505" s="14"/>
      <c r="Y505" s="14"/>
      <c r="Z505" s="215"/>
      <c r="AA505" s="14"/>
      <c r="AB505" s="215"/>
      <c r="AC505" s="215"/>
      <c r="AD505" s="215"/>
      <c r="AE505" s="167"/>
      <c r="AF505" s="14"/>
      <c r="AG505" s="14"/>
      <c r="AH505" s="14"/>
      <c r="AI505" s="14"/>
      <c r="AJ505" s="14"/>
      <c r="AK505" s="14"/>
      <c r="AL505" s="215"/>
      <c r="AM505" s="14"/>
      <c r="AN505" s="215"/>
      <c r="AO505" s="215"/>
      <c r="AP505" s="215"/>
      <c r="AQ505" s="14"/>
      <c r="AR505" s="222"/>
      <c r="AS505" s="222"/>
      <c r="AT505" s="135"/>
      <c r="AU505" s="136"/>
      <c r="AV505" s="260"/>
      <c r="AW505" s="139"/>
      <c r="AX505" s="139"/>
      <c r="AY505" s="222"/>
      <c r="AZ505" s="135"/>
      <c r="BA505" s="135"/>
      <c r="BB505" s="135"/>
      <c r="BC505" s="139"/>
      <c r="BD505" s="139"/>
      <c r="BE505" s="138"/>
      <c r="BF505" s="135"/>
      <c r="BG505" s="135"/>
      <c r="BH505" s="139"/>
      <c r="BI505" s="139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</row>
    <row r="506" spans="1:201" ht="12.75" customHeight="1" x14ac:dyDescent="0.2">
      <c r="A506" s="167"/>
      <c r="B506" s="135"/>
      <c r="C506" s="136"/>
      <c r="D506" s="14"/>
      <c r="E506" s="280"/>
      <c r="F506" s="280"/>
      <c r="G506" s="137"/>
      <c r="H506" s="14"/>
      <c r="I506" s="14"/>
      <c r="J506" s="14"/>
      <c r="K506" s="14"/>
      <c r="L506" s="167"/>
      <c r="M506" s="167"/>
      <c r="N506" s="6"/>
      <c r="O506" s="14"/>
      <c r="P506" s="14"/>
      <c r="Q506" s="6"/>
      <c r="R506" s="6"/>
      <c r="S506" s="167"/>
      <c r="T506" s="14"/>
      <c r="U506" s="14"/>
      <c r="V506" s="14"/>
      <c r="W506" s="14"/>
      <c r="X506" s="14"/>
      <c r="Y506" s="14"/>
      <c r="Z506" s="215"/>
      <c r="AA506" s="14"/>
      <c r="AB506" s="215"/>
      <c r="AC506" s="215"/>
      <c r="AD506" s="215"/>
      <c r="AE506" s="167"/>
      <c r="AF506" s="14"/>
      <c r="AG506" s="14"/>
      <c r="AH506" s="14"/>
      <c r="AI506" s="14"/>
      <c r="AJ506" s="14"/>
      <c r="AK506" s="14"/>
      <c r="AL506" s="215"/>
      <c r="AM506" s="14"/>
      <c r="AN506" s="215"/>
      <c r="AO506" s="215"/>
      <c r="AP506" s="215"/>
      <c r="AQ506" s="14"/>
      <c r="AR506" s="222"/>
      <c r="AS506" s="222"/>
      <c r="AT506" s="135"/>
      <c r="AU506" s="136"/>
      <c r="AV506" s="260"/>
      <c r="AW506" s="139"/>
      <c r="AX506" s="139"/>
      <c r="AY506" s="222"/>
      <c r="AZ506" s="135"/>
      <c r="BA506" s="135"/>
      <c r="BB506" s="135"/>
      <c r="BC506" s="139"/>
      <c r="BD506" s="139"/>
      <c r="BE506" s="138"/>
      <c r="BF506" s="135"/>
      <c r="BG506" s="135"/>
      <c r="BH506" s="139"/>
      <c r="BI506" s="139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</row>
    <row r="507" spans="1:201" ht="12.75" customHeight="1" x14ac:dyDescent="0.2">
      <c r="A507" s="167"/>
      <c r="B507" s="135"/>
      <c r="C507" s="136"/>
      <c r="D507" s="14"/>
      <c r="E507" s="280"/>
      <c r="F507" s="280"/>
      <c r="G507" s="137"/>
      <c r="H507" s="14"/>
      <c r="I507" s="14"/>
      <c r="J507" s="14"/>
      <c r="K507" s="14"/>
      <c r="L507" s="167"/>
      <c r="M507" s="167"/>
      <c r="N507" s="6"/>
      <c r="O507" s="14"/>
      <c r="P507" s="14"/>
      <c r="Q507" s="6"/>
      <c r="R507" s="6"/>
      <c r="S507" s="167"/>
      <c r="T507" s="14"/>
      <c r="U507" s="14"/>
      <c r="V507" s="14"/>
      <c r="W507" s="14"/>
      <c r="X507" s="14"/>
      <c r="Y507" s="14"/>
      <c r="Z507" s="215"/>
      <c r="AA507" s="14"/>
      <c r="AB507" s="215"/>
      <c r="AC507" s="215"/>
      <c r="AD507" s="215"/>
      <c r="AE507" s="167"/>
      <c r="AF507" s="14"/>
      <c r="AG507" s="14"/>
      <c r="AH507" s="14"/>
      <c r="AI507" s="14"/>
      <c r="AJ507" s="14"/>
      <c r="AK507" s="14"/>
      <c r="AL507" s="215"/>
      <c r="AM507" s="14"/>
      <c r="AN507" s="215"/>
      <c r="AO507" s="215"/>
      <c r="AP507" s="215"/>
      <c r="AQ507" s="14"/>
      <c r="AR507" s="222"/>
      <c r="AS507" s="222"/>
      <c r="AT507" s="135"/>
      <c r="AU507" s="136"/>
      <c r="AV507" s="260"/>
      <c r="AW507" s="139"/>
      <c r="AX507" s="139"/>
      <c r="AY507" s="222"/>
      <c r="AZ507" s="135"/>
      <c r="BA507" s="135"/>
      <c r="BB507" s="135"/>
      <c r="BC507" s="139"/>
      <c r="BD507" s="139"/>
      <c r="BE507" s="138"/>
      <c r="BF507" s="135"/>
      <c r="BG507" s="135"/>
      <c r="BH507" s="139"/>
      <c r="BI507" s="139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</row>
    <row r="508" spans="1:201" ht="12.75" customHeight="1" x14ac:dyDescent="0.2">
      <c r="A508" s="167"/>
      <c r="B508" s="135"/>
      <c r="C508" s="136"/>
      <c r="D508" s="14"/>
      <c r="E508" s="280"/>
      <c r="F508" s="280"/>
      <c r="G508" s="137"/>
      <c r="H508" s="14"/>
      <c r="I508" s="14"/>
      <c r="J508" s="14"/>
      <c r="K508" s="14"/>
      <c r="L508" s="167"/>
      <c r="M508" s="167"/>
      <c r="N508" s="6"/>
      <c r="O508" s="14"/>
      <c r="P508" s="14"/>
      <c r="Q508" s="6"/>
      <c r="R508" s="6"/>
      <c r="S508" s="167"/>
      <c r="T508" s="14"/>
      <c r="U508" s="14"/>
      <c r="V508" s="14"/>
      <c r="W508" s="14"/>
      <c r="X508" s="14"/>
      <c r="Y508" s="14"/>
      <c r="Z508" s="215"/>
      <c r="AA508" s="14"/>
      <c r="AB508" s="215"/>
      <c r="AC508" s="215"/>
      <c r="AD508" s="215"/>
      <c r="AE508" s="167"/>
      <c r="AF508" s="14"/>
      <c r="AG508" s="14"/>
      <c r="AH508" s="14"/>
      <c r="AI508" s="14"/>
      <c r="AJ508" s="14"/>
      <c r="AK508" s="14"/>
      <c r="AL508" s="215"/>
      <c r="AM508" s="14"/>
      <c r="AN508" s="215"/>
      <c r="AO508" s="215"/>
      <c r="AP508" s="215"/>
      <c r="AQ508" s="14"/>
      <c r="AR508" s="222"/>
      <c r="AS508" s="222"/>
      <c r="AT508" s="135"/>
      <c r="AU508" s="136"/>
      <c r="AV508" s="260"/>
      <c r="AW508" s="139"/>
      <c r="AX508" s="139"/>
      <c r="AY508" s="222"/>
      <c r="AZ508" s="135"/>
      <c r="BA508" s="135"/>
      <c r="BB508" s="135"/>
      <c r="BC508" s="139"/>
      <c r="BD508" s="139"/>
      <c r="BE508" s="138"/>
      <c r="BF508" s="135"/>
      <c r="BG508" s="135"/>
      <c r="BH508" s="139"/>
      <c r="BI508" s="139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</row>
    <row r="509" spans="1:201" ht="12.75" customHeight="1" x14ac:dyDescent="0.2">
      <c r="A509" s="167"/>
      <c r="B509" s="135"/>
      <c r="C509" s="136"/>
      <c r="D509" s="14"/>
      <c r="E509" s="280"/>
      <c r="F509" s="280"/>
      <c r="G509" s="137"/>
      <c r="H509" s="14"/>
      <c r="I509" s="14"/>
      <c r="J509" s="14"/>
      <c r="K509" s="14"/>
      <c r="L509" s="167"/>
      <c r="M509" s="167"/>
      <c r="N509" s="6"/>
      <c r="O509" s="14"/>
      <c r="P509" s="14"/>
      <c r="Q509" s="6"/>
      <c r="R509" s="6"/>
      <c r="S509" s="167"/>
      <c r="T509" s="14"/>
      <c r="U509" s="14"/>
      <c r="V509" s="14"/>
      <c r="W509" s="14"/>
      <c r="X509" s="14"/>
      <c r="Y509" s="14"/>
      <c r="Z509" s="215"/>
      <c r="AA509" s="14"/>
      <c r="AB509" s="215"/>
      <c r="AC509" s="215"/>
      <c r="AD509" s="215"/>
      <c r="AE509" s="167"/>
      <c r="AF509" s="14"/>
      <c r="AG509" s="14"/>
      <c r="AH509" s="14"/>
      <c r="AI509" s="14"/>
      <c r="AJ509" s="14"/>
      <c r="AK509" s="14"/>
      <c r="AL509" s="215"/>
      <c r="AM509" s="14"/>
      <c r="AN509" s="215"/>
      <c r="AO509" s="215"/>
      <c r="AP509" s="215"/>
      <c r="AQ509" s="14"/>
      <c r="AR509" s="222"/>
      <c r="AS509" s="222"/>
      <c r="AT509" s="135"/>
      <c r="AU509" s="136"/>
      <c r="AV509" s="260"/>
      <c r="AW509" s="139"/>
      <c r="AX509" s="139"/>
      <c r="AY509" s="222"/>
      <c r="AZ509" s="135"/>
      <c r="BA509" s="135"/>
      <c r="BB509" s="135"/>
      <c r="BC509" s="139"/>
      <c r="BD509" s="139"/>
      <c r="BE509" s="138"/>
      <c r="BF509" s="135"/>
      <c r="BG509" s="135"/>
      <c r="BH509" s="139"/>
      <c r="BI509" s="139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</row>
    <row r="510" spans="1:201" ht="12.75" customHeight="1" x14ac:dyDescent="0.2">
      <c r="A510" s="167"/>
      <c r="B510" s="135"/>
      <c r="C510" s="136"/>
      <c r="D510" s="14"/>
      <c r="E510" s="280"/>
      <c r="F510" s="280"/>
      <c r="G510" s="137"/>
      <c r="H510" s="14"/>
      <c r="I510" s="14"/>
      <c r="J510" s="14"/>
      <c r="K510" s="14"/>
      <c r="L510" s="167"/>
      <c r="M510" s="167"/>
      <c r="N510" s="6"/>
      <c r="O510" s="14"/>
      <c r="P510" s="14"/>
      <c r="Q510" s="6"/>
      <c r="R510" s="6"/>
      <c r="S510" s="167"/>
      <c r="T510" s="14"/>
      <c r="U510" s="14"/>
      <c r="V510" s="14"/>
      <c r="W510" s="14"/>
      <c r="X510" s="14"/>
      <c r="Y510" s="14"/>
      <c r="Z510" s="215"/>
      <c r="AA510" s="14"/>
      <c r="AB510" s="215"/>
      <c r="AC510" s="215"/>
      <c r="AD510" s="215"/>
      <c r="AE510" s="167"/>
      <c r="AF510" s="14"/>
      <c r="AG510" s="14"/>
      <c r="AH510" s="14"/>
      <c r="AI510" s="14"/>
      <c r="AJ510" s="14"/>
      <c r="AK510" s="14"/>
      <c r="AL510" s="215"/>
      <c r="AM510" s="14"/>
      <c r="AN510" s="215"/>
      <c r="AO510" s="215"/>
      <c r="AP510" s="215"/>
      <c r="AQ510" s="14"/>
      <c r="AR510" s="222"/>
      <c r="AS510" s="222"/>
      <c r="AT510" s="135"/>
      <c r="AU510" s="136"/>
      <c r="AV510" s="260"/>
      <c r="AW510" s="139"/>
      <c r="AX510" s="139"/>
      <c r="AY510" s="222"/>
      <c r="AZ510" s="135"/>
      <c r="BA510" s="135"/>
      <c r="BB510" s="135"/>
      <c r="BC510" s="139"/>
      <c r="BD510" s="139"/>
      <c r="BE510" s="138"/>
      <c r="BF510" s="135"/>
      <c r="BG510" s="135"/>
      <c r="BH510" s="139"/>
      <c r="BI510" s="139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</row>
    <row r="511" spans="1:201" ht="12.75" customHeight="1" x14ac:dyDescent="0.2">
      <c r="A511" s="167"/>
      <c r="B511" s="135"/>
      <c r="C511" s="136"/>
      <c r="D511" s="14"/>
      <c r="E511" s="280"/>
      <c r="F511" s="280"/>
      <c r="G511" s="137"/>
      <c r="H511" s="14"/>
      <c r="I511" s="14"/>
      <c r="J511" s="14"/>
      <c r="K511" s="14"/>
      <c r="L511" s="167"/>
      <c r="M511" s="167"/>
      <c r="N511" s="6"/>
      <c r="O511" s="14"/>
      <c r="P511" s="14"/>
      <c r="Q511" s="6"/>
      <c r="R511" s="6"/>
      <c r="S511" s="167"/>
      <c r="T511" s="14"/>
      <c r="U511" s="14"/>
      <c r="V511" s="14"/>
      <c r="W511" s="14"/>
      <c r="X511" s="14"/>
      <c r="Y511" s="14"/>
      <c r="Z511" s="215"/>
      <c r="AA511" s="14"/>
      <c r="AB511" s="215"/>
      <c r="AC511" s="215"/>
      <c r="AD511" s="215"/>
      <c r="AE511" s="167"/>
      <c r="AF511" s="14"/>
      <c r="AG511" s="14"/>
      <c r="AH511" s="14"/>
      <c r="AI511" s="14"/>
      <c r="AJ511" s="14"/>
      <c r="AK511" s="14"/>
      <c r="AL511" s="215"/>
      <c r="AM511" s="14"/>
      <c r="AN511" s="215"/>
      <c r="AO511" s="215"/>
      <c r="AP511" s="215"/>
      <c r="AQ511" s="14"/>
      <c r="AR511" s="222"/>
      <c r="AS511" s="222"/>
      <c r="AT511" s="135"/>
      <c r="AU511" s="136"/>
      <c r="AV511" s="260"/>
      <c r="AW511" s="139"/>
      <c r="AX511" s="139"/>
      <c r="AY511" s="222"/>
      <c r="AZ511" s="135"/>
      <c r="BA511" s="135"/>
      <c r="BB511" s="135"/>
      <c r="BC511" s="139"/>
      <c r="BD511" s="139"/>
      <c r="BE511" s="138"/>
      <c r="BF511" s="135"/>
      <c r="BG511" s="135"/>
      <c r="BH511" s="139"/>
      <c r="BI511" s="139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</row>
    <row r="512" spans="1:201" ht="12.75" customHeight="1" x14ac:dyDescent="0.2">
      <c r="A512" s="167"/>
      <c r="B512" s="135"/>
      <c r="C512" s="136"/>
      <c r="D512" s="14"/>
      <c r="E512" s="280"/>
      <c r="F512" s="280"/>
      <c r="G512" s="137"/>
      <c r="H512" s="14"/>
      <c r="I512" s="14"/>
      <c r="J512" s="14"/>
      <c r="K512" s="14"/>
      <c r="L512" s="167"/>
      <c r="M512" s="167"/>
      <c r="N512" s="6"/>
      <c r="O512" s="14"/>
      <c r="P512" s="14"/>
      <c r="Q512" s="6"/>
      <c r="R512" s="6"/>
      <c r="S512" s="167"/>
      <c r="T512" s="14"/>
      <c r="U512" s="14"/>
      <c r="V512" s="14"/>
      <c r="W512" s="14"/>
      <c r="X512" s="14"/>
      <c r="Y512" s="14"/>
      <c r="Z512" s="215"/>
      <c r="AA512" s="14"/>
      <c r="AB512" s="215"/>
      <c r="AC512" s="215"/>
      <c r="AD512" s="215"/>
      <c r="AE512" s="167"/>
      <c r="AF512" s="14"/>
      <c r="AG512" s="14"/>
      <c r="AH512" s="14"/>
      <c r="AI512" s="14"/>
      <c r="AJ512" s="14"/>
      <c r="AK512" s="14"/>
      <c r="AL512" s="215"/>
      <c r="AM512" s="14"/>
      <c r="AN512" s="215"/>
      <c r="AO512" s="215"/>
      <c r="AP512" s="215"/>
      <c r="AQ512" s="14"/>
      <c r="AR512" s="222"/>
      <c r="AS512" s="222"/>
      <c r="AT512" s="135"/>
      <c r="AU512" s="136"/>
      <c r="AV512" s="260"/>
      <c r="AW512" s="139"/>
      <c r="AX512" s="139"/>
      <c r="AY512" s="222"/>
      <c r="AZ512" s="135"/>
      <c r="BA512" s="135"/>
      <c r="BB512" s="135"/>
      <c r="BC512" s="139"/>
      <c r="BD512" s="139"/>
      <c r="BE512" s="138"/>
      <c r="BF512" s="135"/>
      <c r="BG512" s="135"/>
      <c r="BH512" s="139"/>
      <c r="BI512" s="139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</row>
    <row r="513" spans="1:201" ht="12.75" customHeight="1" x14ac:dyDescent="0.2">
      <c r="A513" s="167"/>
      <c r="B513" s="135"/>
      <c r="C513" s="136"/>
      <c r="D513" s="14"/>
      <c r="E513" s="280"/>
      <c r="F513" s="280"/>
      <c r="G513" s="137"/>
      <c r="H513" s="14"/>
      <c r="I513" s="14"/>
      <c r="J513" s="14"/>
      <c r="K513" s="14"/>
      <c r="L513" s="167"/>
      <c r="M513" s="167"/>
      <c r="N513" s="6"/>
      <c r="O513" s="14"/>
      <c r="P513" s="14"/>
      <c r="Q513" s="6"/>
      <c r="R513" s="6"/>
      <c r="S513" s="167"/>
      <c r="T513" s="14"/>
      <c r="U513" s="14"/>
      <c r="V513" s="14"/>
      <c r="W513" s="14"/>
      <c r="X513" s="14"/>
      <c r="Y513" s="14"/>
      <c r="Z513" s="215"/>
      <c r="AA513" s="14"/>
      <c r="AB513" s="215"/>
      <c r="AC513" s="215"/>
      <c r="AD513" s="215"/>
      <c r="AE513" s="167"/>
      <c r="AF513" s="14"/>
      <c r="AG513" s="14"/>
      <c r="AH513" s="14"/>
      <c r="AI513" s="14"/>
      <c r="AJ513" s="14"/>
      <c r="AK513" s="14"/>
      <c r="AL513" s="215"/>
      <c r="AM513" s="14"/>
      <c r="AN513" s="215"/>
      <c r="AO513" s="215"/>
      <c r="AP513" s="215"/>
      <c r="AQ513" s="14"/>
      <c r="AR513" s="222"/>
      <c r="AS513" s="222"/>
      <c r="AT513" s="135"/>
      <c r="AU513" s="136"/>
      <c r="AV513" s="260"/>
      <c r="AW513" s="139"/>
      <c r="AX513" s="139"/>
      <c r="AY513" s="222"/>
      <c r="AZ513" s="135"/>
      <c r="BA513" s="135"/>
      <c r="BB513" s="135"/>
      <c r="BC513" s="139"/>
      <c r="BD513" s="139"/>
      <c r="BE513" s="138"/>
      <c r="BF513" s="135"/>
      <c r="BG513" s="135"/>
      <c r="BH513" s="139"/>
      <c r="BI513" s="139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</row>
    <row r="514" spans="1:201" ht="12.75" customHeight="1" x14ac:dyDescent="0.2">
      <c r="A514" s="167"/>
      <c r="B514" s="135"/>
      <c r="C514" s="136"/>
      <c r="D514" s="14"/>
      <c r="E514" s="280"/>
      <c r="F514" s="280"/>
      <c r="G514" s="137"/>
      <c r="H514" s="14"/>
      <c r="I514" s="14"/>
      <c r="J514" s="14"/>
      <c r="K514" s="14"/>
      <c r="L514" s="167"/>
      <c r="M514" s="167"/>
      <c r="N514" s="6"/>
      <c r="O514" s="14"/>
      <c r="P514" s="14"/>
      <c r="Q514" s="6"/>
      <c r="R514" s="6"/>
      <c r="S514" s="167"/>
      <c r="T514" s="14"/>
      <c r="U514" s="14"/>
      <c r="V514" s="14"/>
      <c r="W514" s="14"/>
      <c r="X514" s="14"/>
      <c r="Y514" s="14"/>
      <c r="Z514" s="215"/>
      <c r="AA514" s="14"/>
      <c r="AB514" s="215"/>
      <c r="AC514" s="215"/>
      <c r="AD514" s="215"/>
      <c r="AE514" s="167"/>
      <c r="AF514" s="14"/>
      <c r="AG514" s="14"/>
      <c r="AH514" s="14"/>
      <c r="AI514" s="14"/>
      <c r="AJ514" s="14"/>
      <c r="AK514" s="14"/>
      <c r="AL514" s="215"/>
      <c r="AM514" s="14"/>
      <c r="AN514" s="215"/>
      <c r="AO514" s="215"/>
      <c r="AP514" s="215"/>
      <c r="AQ514" s="14"/>
      <c r="AR514" s="222"/>
      <c r="AS514" s="222"/>
      <c r="AT514" s="135"/>
      <c r="AU514" s="136"/>
      <c r="AV514" s="260"/>
      <c r="AW514" s="139"/>
      <c r="AX514" s="139"/>
      <c r="AY514" s="222"/>
      <c r="AZ514" s="135"/>
      <c r="BA514" s="135"/>
      <c r="BB514" s="135"/>
      <c r="BC514" s="139"/>
      <c r="BD514" s="139"/>
      <c r="BE514" s="138"/>
      <c r="BF514" s="135"/>
      <c r="BG514" s="135"/>
      <c r="BH514" s="139"/>
      <c r="BI514" s="139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</row>
    <row r="515" spans="1:201" ht="12.75" customHeight="1" x14ac:dyDescent="0.2">
      <c r="A515" s="167"/>
      <c r="B515" s="135"/>
      <c r="C515" s="136"/>
      <c r="D515" s="14"/>
      <c r="E515" s="280"/>
      <c r="F515" s="280"/>
      <c r="G515" s="137"/>
      <c r="H515" s="14"/>
      <c r="I515" s="14"/>
      <c r="J515" s="14"/>
      <c r="K515" s="14"/>
      <c r="L515" s="167"/>
      <c r="M515" s="167"/>
      <c r="N515" s="6"/>
      <c r="O515" s="14"/>
      <c r="P515" s="14"/>
      <c r="Q515" s="6"/>
      <c r="R515" s="6"/>
      <c r="S515" s="167"/>
      <c r="T515" s="14"/>
      <c r="U515" s="14"/>
      <c r="V515" s="14"/>
      <c r="W515" s="14"/>
      <c r="X515" s="14"/>
      <c r="Y515" s="14"/>
      <c r="Z515" s="215"/>
      <c r="AA515" s="14"/>
      <c r="AB515" s="215"/>
      <c r="AC515" s="215"/>
      <c r="AD515" s="215"/>
      <c r="AE515" s="167"/>
      <c r="AF515" s="14"/>
      <c r="AG515" s="14"/>
      <c r="AH515" s="14"/>
      <c r="AI515" s="14"/>
      <c r="AJ515" s="14"/>
      <c r="AK515" s="14"/>
      <c r="AL515" s="215"/>
      <c r="AM515" s="14"/>
      <c r="AN515" s="215"/>
      <c r="AO515" s="215"/>
      <c r="AP515" s="215"/>
      <c r="AQ515" s="14"/>
      <c r="AR515" s="222"/>
      <c r="AS515" s="222"/>
      <c r="AT515" s="135"/>
      <c r="AU515" s="136"/>
      <c r="AV515" s="260"/>
      <c r="AW515" s="139"/>
      <c r="AX515" s="139"/>
      <c r="AY515" s="222"/>
      <c r="AZ515" s="135"/>
      <c r="BA515" s="135"/>
      <c r="BB515" s="135"/>
      <c r="BC515" s="139"/>
      <c r="BD515" s="139"/>
      <c r="BE515" s="138"/>
      <c r="BF515" s="135"/>
      <c r="BG515" s="135"/>
      <c r="BH515" s="139"/>
      <c r="BI515" s="139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</row>
    <row r="516" spans="1:201" ht="12.75" customHeight="1" x14ac:dyDescent="0.2">
      <c r="A516" s="167"/>
      <c r="B516" s="135"/>
      <c r="C516" s="136"/>
      <c r="D516" s="14"/>
      <c r="E516" s="280"/>
      <c r="F516" s="280"/>
      <c r="G516" s="137"/>
      <c r="H516" s="14"/>
      <c r="I516" s="14"/>
      <c r="J516" s="14"/>
      <c r="K516" s="14"/>
      <c r="L516" s="167"/>
      <c r="M516" s="167"/>
      <c r="N516" s="6"/>
      <c r="O516" s="14"/>
      <c r="P516" s="14"/>
      <c r="Q516" s="6"/>
      <c r="R516" s="6"/>
      <c r="S516" s="167"/>
      <c r="T516" s="14"/>
      <c r="U516" s="14"/>
      <c r="V516" s="14"/>
      <c r="W516" s="14"/>
      <c r="X516" s="14"/>
      <c r="Y516" s="14"/>
      <c r="Z516" s="215"/>
      <c r="AA516" s="14"/>
      <c r="AB516" s="215"/>
      <c r="AC516" s="215"/>
      <c r="AD516" s="215"/>
      <c r="AE516" s="167"/>
      <c r="AF516" s="14"/>
      <c r="AG516" s="14"/>
      <c r="AH516" s="14"/>
      <c r="AI516" s="14"/>
      <c r="AJ516" s="14"/>
      <c r="AK516" s="14"/>
      <c r="AL516" s="215"/>
      <c r="AM516" s="14"/>
      <c r="AN516" s="215"/>
      <c r="AO516" s="215"/>
      <c r="AP516" s="215"/>
      <c r="AQ516" s="14"/>
      <c r="AR516" s="222"/>
      <c r="AS516" s="222"/>
      <c r="AT516" s="135"/>
      <c r="AU516" s="136"/>
      <c r="AV516" s="260"/>
      <c r="AW516" s="139"/>
      <c r="AX516" s="139"/>
      <c r="AY516" s="222"/>
      <c r="AZ516" s="135"/>
      <c r="BA516" s="135"/>
      <c r="BB516" s="135"/>
      <c r="BC516" s="139"/>
      <c r="BD516" s="139"/>
      <c r="BE516" s="138"/>
      <c r="BF516" s="135"/>
      <c r="BG516" s="135"/>
      <c r="BH516" s="139"/>
      <c r="BI516" s="139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</row>
    <row r="517" spans="1:201" ht="12.75" customHeight="1" x14ac:dyDescent="0.2">
      <c r="A517" s="167"/>
      <c r="B517" s="135"/>
      <c r="C517" s="136"/>
      <c r="D517" s="14"/>
      <c r="E517" s="280"/>
      <c r="F517" s="280"/>
      <c r="G517" s="137"/>
      <c r="H517" s="14"/>
      <c r="I517" s="14"/>
      <c r="J517" s="14"/>
      <c r="K517" s="14"/>
      <c r="L517" s="167"/>
      <c r="M517" s="167"/>
      <c r="N517" s="6"/>
      <c r="O517" s="14"/>
      <c r="P517" s="14"/>
      <c r="Q517" s="6"/>
      <c r="R517" s="6"/>
      <c r="S517" s="167"/>
      <c r="T517" s="14"/>
      <c r="U517" s="14"/>
      <c r="V517" s="14"/>
      <c r="W517" s="14"/>
      <c r="X517" s="14"/>
      <c r="Y517" s="14"/>
      <c r="Z517" s="215"/>
      <c r="AA517" s="14"/>
      <c r="AB517" s="215"/>
      <c r="AC517" s="215"/>
      <c r="AD517" s="215"/>
      <c r="AE517" s="167"/>
      <c r="AF517" s="14"/>
      <c r="AG517" s="14"/>
      <c r="AH517" s="14"/>
      <c r="AI517" s="14"/>
      <c r="AJ517" s="14"/>
      <c r="AK517" s="14"/>
      <c r="AL517" s="215"/>
      <c r="AM517" s="14"/>
      <c r="AN517" s="215"/>
      <c r="AO517" s="215"/>
      <c r="AP517" s="215"/>
      <c r="AQ517" s="14"/>
      <c r="AR517" s="222"/>
      <c r="AS517" s="222"/>
      <c r="AT517" s="135"/>
      <c r="AU517" s="136"/>
      <c r="AV517" s="260"/>
      <c r="AW517" s="139"/>
      <c r="AX517" s="139"/>
      <c r="AY517" s="222"/>
      <c r="AZ517" s="135"/>
      <c r="BA517" s="135"/>
      <c r="BB517" s="135"/>
      <c r="BC517" s="139"/>
      <c r="BD517" s="139"/>
      <c r="BE517" s="138"/>
      <c r="BF517" s="135"/>
      <c r="BG517" s="135"/>
      <c r="BH517" s="139"/>
      <c r="BI517" s="139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</row>
    <row r="518" spans="1:201" ht="12.75" customHeight="1" x14ac:dyDescent="0.2">
      <c r="A518" s="167"/>
      <c r="B518" s="135"/>
      <c r="C518" s="136"/>
      <c r="D518" s="14"/>
      <c r="E518" s="280"/>
      <c r="F518" s="280"/>
      <c r="G518" s="137"/>
      <c r="H518" s="14"/>
      <c r="I518" s="14"/>
      <c r="J518" s="14"/>
      <c r="K518" s="14"/>
      <c r="L518" s="167"/>
      <c r="M518" s="167"/>
      <c r="N518" s="6"/>
      <c r="O518" s="14"/>
      <c r="P518" s="14"/>
      <c r="Q518" s="6"/>
      <c r="R518" s="6"/>
      <c r="S518" s="167"/>
      <c r="T518" s="14"/>
      <c r="U518" s="14"/>
      <c r="V518" s="14"/>
      <c r="W518" s="14"/>
      <c r="X518" s="14"/>
      <c r="Y518" s="14"/>
      <c r="Z518" s="215"/>
      <c r="AA518" s="14"/>
      <c r="AB518" s="215"/>
      <c r="AC518" s="215"/>
      <c r="AD518" s="215"/>
      <c r="AE518" s="167"/>
      <c r="AF518" s="14"/>
      <c r="AG518" s="14"/>
      <c r="AH518" s="14"/>
      <c r="AI518" s="14"/>
      <c r="AJ518" s="14"/>
      <c r="AK518" s="14"/>
      <c r="AL518" s="215"/>
      <c r="AM518" s="14"/>
      <c r="AN518" s="215"/>
      <c r="AO518" s="215"/>
      <c r="AP518" s="215"/>
      <c r="AQ518" s="14"/>
      <c r="AR518" s="222"/>
      <c r="AS518" s="222"/>
      <c r="AT518" s="135"/>
      <c r="AU518" s="136"/>
      <c r="AV518" s="260"/>
      <c r="AW518" s="139"/>
      <c r="AX518" s="139"/>
      <c r="AY518" s="222"/>
      <c r="AZ518" s="135"/>
      <c r="BA518" s="135"/>
      <c r="BB518" s="135"/>
      <c r="BC518" s="139"/>
      <c r="BD518" s="139"/>
      <c r="BE518" s="138"/>
      <c r="BF518" s="135"/>
      <c r="BG518" s="135"/>
      <c r="BH518" s="139"/>
      <c r="BI518" s="139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</row>
    <row r="519" spans="1:201" ht="12.75" customHeight="1" x14ac:dyDescent="0.2">
      <c r="A519" s="167"/>
      <c r="B519" s="135"/>
      <c r="C519" s="136"/>
      <c r="D519" s="14"/>
      <c r="E519" s="280"/>
      <c r="F519" s="280"/>
      <c r="G519" s="137"/>
      <c r="H519" s="14"/>
      <c r="I519" s="14"/>
      <c r="J519" s="14"/>
      <c r="K519" s="14"/>
      <c r="L519" s="167"/>
      <c r="M519" s="167"/>
      <c r="N519" s="6"/>
      <c r="O519" s="14"/>
      <c r="P519" s="14"/>
      <c r="Q519" s="6"/>
      <c r="R519" s="6"/>
      <c r="S519" s="167"/>
      <c r="T519" s="14"/>
      <c r="U519" s="14"/>
      <c r="V519" s="14"/>
      <c r="W519" s="14"/>
      <c r="X519" s="14"/>
      <c r="Y519" s="14"/>
      <c r="Z519" s="215"/>
      <c r="AA519" s="14"/>
      <c r="AB519" s="215"/>
      <c r="AC519" s="215"/>
      <c r="AD519" s="215"/>
      <c r="AE519" s="167"/>
      <c r="AF519" s="14"/>
      <c r="AG519" s="14"/>
      <c r="AH519" s="14"/>
      <c r="AI519" s="14"/>
      <c r="AJ519" s="14"/>
      <c r="AK519" s="14"/>
      <c r="AL519" s="215"/>
      <c r="AM519" s="14"/>
      <c r="AN519" s="215"/>
      <c r="AO519" s="215"/>
      <c r="AP519" s="215"/>
      <c r="AQ519" s="14"/>
      <c r="AR519" s="222"/>
      <c r="AS519" s="222"/>
      <c r="AT519" s="135"/>
      <c r="AU519" s="136"/>
      <c r="AV519" s="260"/>
      <c r="AW519" s="139"/>
      <c r="AX519" s="139"/>
      <c r="AY519" s="222"/>
      <c r="AZ519" s="135"/>
      <c r="BA519" s="135"/>
      <c r="BB519" s="135"/>
      <c r="BC519" s="139"/>
      <c r="BD519" s="139"/>
      <c r="BE519" s="138"/>
      <c r="BF519" s="135"/>
      <c r="BG519" s="135"/>
      <c r="BH519" s="139"/>
      <c r="BI519" s="139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</row>
    <row r="520" spans="1:201" ht="12.75" customHeight="1" x14ac:dyDescent="0.2">
      <c r="A520" s="167"/>
      <c r="B520" s="135"/>
      <c r="C520" s="136"/>
      <c r="D520" s="14"/>
      <c r="E520" s="280"/>
      <c r="F520" s="280"/>
      <c r="G520" s="137"/>
      <c r="H520" s="14"/>
      <c r="I520" s="14"/>
      <c r="J520" s="14"/>
      <c r="K520" s="14"/>
      <c r="L520" s="167"/>
      <c r="M520" s="167"/>
      <c r="N520" s="6"/>
      <c r="O520" s="14"/>
      <c r="P520" s="14"/>
      <c r="Q520" s="6"/>
      <c r="R520" s="6"/>
      <c r="S520" s="167"/>
      <c r="T520" s="14"/>
      <c r="U520" s="14"/>
      <c r="V520" s="14"/>
      <c r="W520" s="14"/>
      <c r="X520" s="14"/>
      <c r="Y520" s="14"/>
      <c r="Z520" s="215"/>
      <c r="AA520" s="14"/>
      <c r="AB520" s="215"/>
      <c r="AC520" s="215"/>
      <c r="AD520" s="215"/>
      <c r="AE520" s="167"/>
      <c r="AF520" s="14"/>
      <c r="AG520" s="14"/>
      <c r="AH520" s="14"/>
      <c r="AI520" s="14"/>
      <c r="AJ520" s="14"/>
      <c r="AK520" s="14"/>
      <c r="AL520" s="215"/>
      <c r="AM520" s="14"/>
      <c r="AN520" s="215"/>
      <c r="AO520" s="215"/>
      <c r="AP520" s="215"/>
      <c r="AQ520" s="14"/>
      <c r="AR520" s="222"/>
      <c r="AS520" s="222"/>
      <c r="AT520" s="135"/>
      <c r="AU520" s="136"/>
      <c r="AV520" s="260"/>
      <c r="AW520" s="139"/>
      <c r="AX520" s="139"/>
      <c r="AY520" s="222"/>
      <c r="AZ520" s="135"/>
      <c r="BA520" s="135"/>
      <c r="BB520" s="135"/>
      <c r="BC520" s="139"/>
      <c r="BD520" s="139"/>
      <c r="BE520" s="138"/>
      <c r="BF520" s="135"/>
      <c r="BG520" s="135"/>
      <c r="BH520" s="139"/>
      <c r="BI520" s="139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</row>
    <row r="521" spans="1:201" ht="12.75" customHeight="1" x14ac:dyDescent="0.2">
      <c r="A521" s="167"/>
      <c r="B521" s="135"/>
      <c r="C521" s="136"/>
      <c r="D521" s="14"/>
      <c r="E521" s="280"/>
      <c r="F521" s="280"/>
      <c r="G521" s="137"/>
      <c r="H521" s="14"/>
      <c r="I521" s="14"/>
      <c r="J521" s="14"/>
      <c r="K521" s="14"/>
      <c r="L521" s="167"/>
      <c r="M521" s="167"/>
      <c r="N521" s="6"/>
      <c r="O521" s="14"/>
      <c r="P521" s="14"/>
      <c r="Q521" s="6"/>
      <c r="R521" s="6"/>
      <c r="S521" s="167"/>
      <c r="T521" s="14"/>
      <c r="U521" s="14"/>
      <c r="V521" s="14"/>
      <c r="W521" s="14"/>
      <c r="X521" s="14"/>
      <c r="Y521" s="14"/>
      <c r="Z521" s="215"/>
      <c r="AA521" s="14"/>
      <c r="AB521" s="215"/>
      <c r="AC521" s="215"/>
      <c r="AD521" s="215"/>
      <c r="AE521" s="167"/>
      <c r="AF521" s="14"/>
      <c r="AG521" s="14"/>
      <c r="AH521" s="14"/>
      <c r="AI521" s="14"/>
      <c r="AJ521" s="14"/>
      <c r="AK521" s="14"/>
      <c r="AL521" s="215"/>
      <c r="AM521" s="14"/>
      <c r="AN521" s="215"/>
      <c r="AO521" s="215"/>
      <c r="AP521" s="215"/>
      <c r="AQ521" s="14"/>
      <c r="AR521" s="222"/>
      <c r="AS521" s="222"/>
      <c r="AT521" s="135"/>
      <c r="AU521" s="136"/>
      <c r="AV521" s="260"/>
      <c r="AW521" s="139"/>
      <c r="AX521" s="139"/>
      <c r="AY521" s="222"/>
      <c r="AZ521" s="135"/>
      <c r="BA521" s="135"/>
      <c r="BB521" s="135"/>
      <c r="BC521" s="139"/>
      <c r="BD521" s="139"/>
      <c r="BE521" s="138"/>
      <c r="BF521" s="135"/>
      <c r="BG521" s="135"/>
      <c r="BH521" s="139"/>
      <c r="BI521" s="139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</row>
    <row r="522" spans="1:201" ht="12.75" customHeight="1" x14ac:dyDescent="0.2">
      <c r="A522" s="167"/>
      <c r="B522" s="135"/>
      <c r="C522" s="136"/>
      <c r="D522" s="14"/>
      <c r="E522" s="280"/>
      <c r="F522" s="280"/>
      <c r="G522" s="137"/>
      <c r="H522" s="14"/>
      <c r="I522" s="14"/>
      <c r="J522" s="14"/>
      <c r="K522" s="14"/>
      <c r="L522" s="167"/>
      <c r="M522" s="167"/>
      <c r="N522" s="6"/>
      <c r="O522" s="14"/>
      <c r="P522" s="14"/>
      <c r="Q522" s="6"/>
      <c r="R522" s="6"/>
      <c r="S522" s="167"/>
      <c r="T522" s="14"/>
      <c r="U522" s="14"/>
      <c r="V522" s="14"/>
      <c r="W522" s="14"/>
      <c r="X522" s="14"/>
      <c r="Y522" s="14"/>
      <c r="Z522" s="215"/>
      <c r="AA522" s="14"/>
      <c r="AB522" s="215"/>
      <c r="AC522" s="215"/>
      <c r="AD522" s="215"/>
      <c r="AE522" s="167"/>
      <c r="AF522" s="14"/>
      <c r="AG522" s="14"/>
      <c r="AH522" s="14"/>
      <c r="AI522" s="14"/>
      <c r="AJ522" s="14"/>
      <c r="AK522" s="14"/>
      <c r="AL522" s="215"/>
      <c r="AM522" s="14"/>
      <c r="AN522" s="215"/>
      <c r="AO522" s="215"/>
      <c r="AP522" s="215"/>
      <c r="AQ522" s="14"/>
      <c r="AR522" s="222"/>
      <c r="AS522" s="222"/>
      <c r="AT522" s="135"/>
      <c r="AU522" s="136"/>
      <c r="AV522" s="260"/>
      <c r="AW522" s="139"/>
      <c r="AX522" s="139"/>
      <c r="AY522" s="222"/>
      <c r="AZ522" s="135"/>
      <c r="BA522" s="135"/>
      <c r="BB522" s="135"/>
      <c r="BC522" s="139"/>
      <c r="BD522" s="139"/>
      <c r="BE522" s="138"/>
      <c r="BF522" s="135"/>
      <c r="BG522" s="135"/>
      <c r="BH522" s="139"/>
      <c r="BI522" s="139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</row>
    <row r="523" spans="1:201" ht="12.75" customHeight="1" x14ac:dyDescent="0.2">
      <c r="A523" s="167"/>
      <c r="B523" s="135"/>
      <c r="C523" s="136"/>
      <c r="D523" s="14"/>
      <c r="E523" s="280"/>
      <c r="F523" s="280"/>
      <c r="G523" s="137"/>
      <c r="H523" s="14"/>
      <c r="I523" s="14"/>
      <c r="J523" s="14"/>
      <c r="K523" s="14"/>
      <c r="L523" s="167"/>
      <c r="M523" s="167"/>
      <c r="N523" s="6"/>
      <c r="O523" s="14"/>
      <c r="P523" s="14"/>
      <c r="Q523" s="6"/>
      <c r="R523" s="6"/>
      <c r="S523" s="167"/>
      <c r="T523" s="14"/>
      <c r="U523" s="14"/>
      <c r="V523" s="14"/>
      <c r="W523" s="14"/>
      <c r="X523" s="14"/>
      <c r="Y523" s="14"/>
      <c r="Z523" s="215"/>
      <c r="AA523" s="14"/>
      <c r="AB523" s="215"/>
      <c r="AC523" s="215"/>
      <c r="AD523" s="215"/>
      <c r="AE523" s="167"/>
      <c r="AF523" s="14"/>
      <c r="AG523" s="14"/>
      <c r="AH523" s="14"/>
      <c r="AI523" s="14"/>
      <c r="AJ523" s="14"/>
      <c r="AK523" s="14"/>
      <c r="AL523" s="215"/>
      <c r="AM523" s="14"/>
      <c r="AN523" s="215"/>
      <c r="AO523" s="215"/>
      <c r="AP523" s="215"/>
      <c r="AQ523" s="14"/>
      <c r="AR523" s="222"/>
      <c r="AS523" s="222"/>
      <c r="AT523" s="135"/>
      <c r="AU523" s="136"/>
      <c r="AV523" s="260"/>
      <c r="AW523" s="139"/>
      <c r="AX523" s="139"/>
      <c r="AY523" s="222"/>
      <c r="AZ523" s="135"/>
      <c r="BA523" s="135"/>
      <c r="BB523" s="135"/>
      <c r="BC523" s="139"/>
      <c r="BD523" s="139"/>
      <c r="BE523" s="138"/>
      <c r="BF523" s="135"/>
      <c r="BG523" s="135"/>
      <c r="BH523" s="139"/>
      <c r="BI523" s="139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</row>
    <row r="524" spans="1:201" ht="12.75" customHeight="1" x14ac:dyDescent="0.2">
      <c r="A524" s="167"/>
      <c r="B524" s="135"/>
      <c r="C524" s="136"/>
      <c r="D524" s="14"/>
      <c r="E524" s="280"/>
      <c r="F524" s="280"/>
      <c r="G524" s="137"/>
      <c r="H524" s="14"/>
      <c r="I524" s="14"/>
      <c r="J524" s="14"/>
      <c r="K524" s="14"/>
      <c r="L524" s="167"/>
      <c r="M524" s="167"/>
      <c r="N524" s="6"/>
      <c r="O524" s="14"/>
      <c r="P524" s="14"/>
      <c r="Q524" s="6"/>
      <c r="R524" s="6"/>
      <c r="S524" s="167"/>
      <c r="T524" s="14"/>
      <c r="U524" s="14"/>
      <c r="V524" s="14"/>
      <c r="W524" s="14"/>
      <c r="X524" s="14"/>
      <c r="Y524" s="14"/>
      <c r="Z524" s="215"/>
      <c r="AA524" s="14"/>
      <c r="AB524" s="215"/>
      <c r="AC524" s="215"/>
      <c r="AD524" s="215"/>
      <c r="AE524" s="167"/>
      <c r="AF524" s="14"/>
      <c r="AG524" s="14"/>
      <c r="AH524" s="14"/>
      <c r="AI524" s="14"/>
      <c r="AJ524" s="14"/>
      <c r="AK524" s="14"/>
      <c r="AL524" s="215"/>
      <c r="AM524" s="14"/>
      <c r="AN524" s="215"/>
      <c r="AO524" s="215"/>
      <c r="AP524" s="215"/>
      <c r="AQ524" s="14"/>
      <c r="AR524" s="222"/>
      <c r="AS524" s="222"/>
      <c r="AT524" s="135"/>
      <c r="AU524" s="136"/>
      <c r="AV524" s="260"/>
      <c r="AW524" s="139"/>
      <c r="AX524" s="139"/>
      <c r="AY524" s="222"/>
      <c r="AZ524" s="135"/>
      <c r="BA524" s="135"/>
      <c r="BB524" s="135"/>
      <c r="BC524" s="139"/>
      <c r="BD524" s="139"/>
      <c r="BE524" s="138"/>
      <c r="BF524" s="135"/>
      <c r="BG524" s="135"/>
      <c r="BH524" s="139"/>
      <c r="BI524" s="139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</row>
    <row r="525" spans="1:201" ht="12.75" customHeight="1" x14ac:dyDescent="0.2">
      <c r="A525" s="167"/>
      <c r="B525" s="135"/>
      <c r="C525" s="136"/>
      <c r="D525" s="14"/>
      <c r="E525" s="280"/>
      <c r="F525" s="280"/>
      <c r="G525" s="137"/>
      <c r="H525" s="14"/>
      <c r="I525" s="14"/>
      <c r="J525" s="14"/>
      <c r="K525" s="14"/>
      <c r="L525" s="167"/>
      <c r="M525" s="167"/>
      <c r="N525" s="6"/>
      <c r="O525" s="14"/>
      <c r="P525" s="14"/>
      <c r="Q525" s="6"/>
      <c r="R525" s="6"/>
      <c r="S525" s="167"/>
      <c r="T525" s="14"/>
      <c r="U525" s="14"/>
      <c r="V525" s="14"/>
      <c r="W525" s="14"/>
      <c r="X525" s="14"/>
      <c r="Y525" s="14"/>
      <c r="Z525" s="215"/>
      <c r="AA525" s="14"/>
      <c r="AB525" s="215"/>
      <c r="AC525" s="215"/>
      <c r="AD525" s="215"/>
      <c r="AE525" s="167"/>
      <c r="AF525" s="14"/>
      <c r="AG525" s="14"/>
      <c r="AH525" s="14"/>
      <c r="AI525" s="14"/>
      <c r="AJ525" s="14"/>
      <c r="AK525" s="14"/>
      <c r="AL525" s="215"/>
      <c r="AM525" s="14"/>
      <c r="AN525" s="215"/>
      <c r="AO525" s="215"/>
      <c r="AP525" s="215"/>
      <c r="AQ525" s="14"/>
      <c r="AR525" s="222"/>
      <c r="AS525" s="222"/>
      <c r="AT525" s="135"/>
      <c r="AU525" s="136"/>
      <c r="AV525" s="260"/>
      <c r="AW525" s="139"/>
      <c r="AX525" s="139"/>
      <c r="AY525" s="222"/>
      <c r="AZ525" s="135"/>
      <c r="BA525" s="135"/>
      <c r="BB525" s="135"/>
      <c r="BC525" s="139"/>
      <c r="BD525" s="139"/>
      <c r="BE525" s="138"/>
      <c r="BF525" s="135"/>
      <c r="BG525" s="135"/>
      <c r="BH525" s="139"/>
      <c r="BI525" s="139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</row>
    <row r="526" spans="1:201" ht="12.75" customHeight="1" x14ac:dyDescent="0.2">
      <c r="A526" s="167"/>
      <c r="B526" s="135"/>
      <c r="C526" s="136"/>
      <c r="D526" s="14"/>
      <c r="E526" s="280"/>
      <c r="F526" s="280"/>
      <c r="G526" s="137"/>
      <c r="H526" s="14"/>
      <c r="I526" s="14"/>
      <c r="J526" s="14"/>
      <c r="K526" s="14"/>
      <c r="L526" s="167"/>
      <c r="M526" s="167"/>
      <c r="N526" s="6"/>
      <c r="O526" s="14"/>
      <c r="P526" s="14"/>
      <c r="Q526" s="6"/>
      <c r="R526" s="6"/>
      <c r="S526" s="167"/>
      <c r="T526" s="14"/>
      <c r="U526" s="14"/>
      <c r="V526" s="14"/>
      <c r="W526" s="14"/>
      <c r="X526" s="14"/>
      <c r="Y526" s="14"/>
      <c r="Z526" s="215"/>
      <c r="AA526" s="14"/>
      <c r="AB526" s="215"/>
      <c r="AC526" s="215"/>
      <c r="AD526" s="215"/>
      <c r="AE526" s="167"/>
      <c r="AF526" s="14"/>
      <c r="AG526" s="14"/>
      <c r="AH526" s="14"/>
      <c r="AI526" s="14"/>
      <c r="AJ526" s="14"/>
      <c r="AK526" s="14"/>
      <c r="AL526" s="215"/>
      <c r="AM526" s="14"/>
      <c r="AN526" s="215"/>
      <c r="AO526" s="215"/>
      <c r="AP526" s="215"/>
      <c r="AQ526" s="14"/>
      <c r="AR526" s="222"/>
      <c r="AS526" s="222"/>
      <c r="AT526" s="135"/>
      <c r="AU526" s="136"/>
      <c r="AV526" s="260"/>
      <c r="AW526" s="139"/>
      <c r="AX526" s="139"/>
      <c r="AY526" s="222"/>
      <c r="AZ526" s="135"/>
      <c r="BA526" s="135"/>
      <c r="BB526" s="135"/>
      <c r="BC526" s="139"/>
      <c r="BD526" s="139"/>
      <c r="BE526" s="138"/>
      <c r="BF526" s="135"/>
      <c r="BG526" s="135"/>
      <c r="BH526" s="139"/>
      <c r="BI526" s="139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</row>
    <row r="527" spans="1:201" ht="12.75" customHeight="1" x14ac:dyDescent="0.2">
      <c r="A527" s="167"/>
      <c r="B527" s="135"/>
      <c r="C527" s="136"/>
      <c r="D527" s="14"/>
      <c r="E527" s="280"/>
      <c r="F527" s="280"/>
      <c r="G527" s="137"/>
      <c r="H527" s="14"/>
      <c r="I527" s="14"/>
      <c r="J527" s="14"/>
      <c r="K527" s="14"/>
      <c r="L527" s="167"/>
      <c r="M527" s="167"/>
      <c r="N527" s="6"/>
      <c r="O527" s="14"/>
      <c r="P527" s="14"/>
      <c r="Q527" s="6"/>
      <c r="R527" s="6"/>
      <c r="S527" s="167"/>
      <c r="T527" s="14"/>
      <c r="U527" s="14"/>
      <c r="V527" s="14"/>
      <c r="W527" s="14"/>
      <c r="X527" s="14"/>
      <c r="Y527" s="14"/>
      <c r="Z527" s="215"/>
      <c r="AA527" s="14"/>
      <c r="AB527" s="215"/>
      <c r="AC527" s="215"/>
      <c r="AD527" s="215"/>
      <c r="AE527" s="167"/>
      <c r="AF527" s="14"/>
      <c r="AG527" s="14"/>
      <c r="AH527" s="14"/>
      <c r="AI527" s="14"/>
      <c r="AJ527" s="14"/>
      <c r="AK527" s="14"/>
      <c r="AL527" s="215"/>
      <c r="AM527" s="14"/>
      <c r="AN527" s="215"/>
      <c r="AO527" s="215"/>
      <c r="AP527" s="215"/>
      <c r="AQ527" s="14"/>
      <c r="AR527" s="222"/>
      <c r="AS527" s="222"/>
      <c r="AT527" s="135"/>
      <c r="AU527" s="136"/>
      <c r="AV527" s="260"/>
      <c r="AW527" s="139"/>
      <c r="AX527" s="139"/>
      <c r="AY527" s="222"/>
      <c r="AZ527" s="135"/>
      <c r="BA527" s="135"/>
      <c r="BB527" s="135"/>
      <c r="BC527" s="139"/>
      <c r="BD527" s="139"/>
      <c r="BE527" s="138"/>
      <c r="BF527" s="135"/>
      <c r="BG527" s="135"/>
      <c r="BH527" s="139"/>
      <c r="BI527" s="139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</row>
    <row r="528" spans="1:201" ht="12.75" customHeight="1" x14ac:dyDescent="0.2">
      <c r="A528" s="167"/>
      <c r="B528" s="135"/>
      <c r="C528" s="136"/>
      <c r="D528" s="14"/>
      <c r="E528" s="280"/>
      <c r="F528" s="280"/>
      <c r="G528" s="137"/>
      <c r="H528" s="14"/>
      <c r="I528" s="14"/>
      <c r="J528" s="14"/>
      <c r="K528" s="14"/>
      <c r="L528" s="167"/>
      <c r="M528" s="167"/>
      <c r="N528" s="6"/>
      <c r="O528" s="14"/>
      <c r="P528" s="14"/>
      <c r="Q528" s="6"/>
      <c r="R528" s="6"/>
      <c r="S528" s="167"/>
      <c r="T528" s="14"/>
      <c r="U528" s="14"/>
      <c r="V528" s="14"/>
      <c r="W528" s="14"/>
      <c r="X528" s="14"/>
      <c r="Y528" s="14"/>
      <c r="Z528" s="215"/>
      <c r="AA528" s="14"/>
      <c r="AB528" s="215"/>
      <c r="AC528" s="215"/>
      <c r="AD528" s="215"/>
      <c r="AE528" s="167"/>
      <c r="AF528" s="14"/>
      <c r="AG528" s="14"/>
      <c r="AH528" s="14"/>
      <c r="AI528" s="14"/>
      <c r="AJ528" s="14"/>
      <c r="AK528" s="14"/>
      <c r="AL528" s="215"/>
      <c r="AM528" s="14"/>
      <c r="AN528" s="215"/>
      <c r="AO528" s="215"/>
      <c r="AP528" s="215"/>
      <c r="AQ528" s="14"/>
      <c r="AR528" s="222"/>
      <c r="AS528" s="222"/>
      <c r="AT528" s="135"/>
      <c r="AU528" s="136"/>
      <c r="AV528" s="260"/>
      <c r="AW528" s="139"/>
      <c r="AX528" s="139"/>
      <c r="AY528" s="222"/>
      <c r="AZ528" s="135"/>
      <c r="BA528" s="135"/>
      <c r="BB528" s="135"/>
      <c r="BC528" s="139"/>
      <c r="BD528" s="139"/>
      <c r="BE528" s="138"/>
      <c r="BF528" s="135"/>
      <c r="BG528" s="135"/>
      <c r="BH528" s="139"/>
      <c r="BI528" s="139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</row>
    <row r="529" spans="1:201" ht="12.75" customHeight="1" x14ac:dyDescent="0.2">
      <c r="A529" s="167"/>
      <c r="B529" s="135"/>
      <c r="C529" s="136"/>
      <c r="D529" s="14"/>
      <c r="E529" s="280"/>
      <c r="F529" s="280"/>
      <c r="G529" s="137"/>
      <c r="H529" s="14"/>
      <c r="I529" s="14"/>
      <c r="J529" s="14"/>
      <c r="K529" s="14"/>
      <c r="L529" s="167"/>
      <c r="M529" s="167"/>
      <c r="N529" s="6"/>
      <c r="O529" s="14"/>
      <c r="P529" s="14"/>
      <c r="Q529" s="6"/>
      <c r="R529" s="6"/>
      <c r="S529" s="167"/>
      <c r="T529" s="14"/>
      <c r="U529" s="14"/>
      <c r="V529" s="14"/>
      <c r="W529" s="14"/>
      <c r="X529" s="14"/>
      <c r="Y529" s="14"/>
      <c r="Z529" s="215"/>
      <c r="AA529" s="14"/>
      <c r="AB529" s="215"/>
      <c r="AC529" s="215"/>
      <c r="AD529" s="215"/>
      <c r="AE529" s="167"/>
      <c r="AF529" s="14"/>
      <c r="AG529" s="14"/>
      <c r="AH529" s="14"/>
      <c r="AI529" s="14"/>
      <c r="AJ529" s="14"/>
      <c r="AK529" s="14"/>
      <c r="AL529" s="215"/>
      <c r="AM529" s="14"/>
      <c r="AN529" s="215"/>
      <c r="AO529" s="215"/>
      <c r="AP529" s="215"/>
      <c r="AQ529" s="14"/>
      <c r="AR529" s="222"/>
      <c r="AS529" s="222"/>
      <c r="AT529" s="135"/>
      <c r="AU529" s="136"/>
      <c r="AV529" s="260"/>
      <c r="AW529" s="139"/>
      <c r="AX529" s="139"/>
      <c r="AY529" s="222"/>
      <c r="AZ529" s="135"/>
      <c r="BA529" s="135"/>
      <c r="BB529" s="135"/>
      <c r="BC529" s="139"/>
      <c r="BD529" s="139"/>
      <c r="BE529" s="138"/>
      <c r="BF529" s="135"/>
      <c r="BG529" s="135"/>
      <c r="BH529" s="139"/>
      <c r="BI529" s="139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</row>
    <row r="530" spans="1:201" ht="12.75" customHeight="1" x14ac:dyDescent="0.2">
      <c r="A530" s="167"/>
      <c r="B530" s="135"/>
      <c r="C530" s="136"/>
      <c r="D530" s="14"/>
      <c r="E530" s="280"/>
      <c r="F530" s="280"/>
      <c r="G530" s="137"/>
      <c r="H530" s="14"/>
      <c r="I530" s="14"/>
      <c r="J530" s="14"/>
      <c r="K530" s="14"/>
      <c r="L530" s="167"/>
      <c r="M530" s="167"/>
      <c r="N530" s="6"/>
      <c r="O530" s="14"/>
      <c r="P530" s="14"/>
      <c r="Q530" s="6"/>
      <c r="R530" s="6"/>
      <c r="S530" s="167"/>
      <c r="T530" s="14"/>
      <c r="U530" s="14"/>
      <c r="V530" s="14"/>
      <c r="W530" s="14"/>
      <c r="X530" s="14"/>
      <c r="Y530" s="14"/>
      <c r="Z530" s="215"/>
      <c r="AA530" s="14"/>
      <c r="AB530" s="215"/>
      <c r="AC530" s="215"/>
      <c r="AD530" s="215"/>
      <c r="AE530" s="167"/>
      <c r="AF530" s="14"/>
      <c r="AG530" s="14"/>
      <c r="AH530" s="14"/>
      <c r="AI530" s="14"/>
      <c r="AJ530" s="14"/>
      <c r="AK530" s="14"/>
      <c r="AL530" s="215"/>
      <c r="AM530" s="14"/>
      <c r="AN530" s="215"/>
      <c r="AO530" s="215"/>
      <c r="AP530" s="215"/>
      <c r="AQ530" s="14"/>
      <c r="AR530" s="222"/>
      <c r="AS530" s="222"/>
      <c r="AT530" s="135"/>
      <c r="AU530" s="136"/>
      <c r="AV530" s="260"/>
      <c r="AW530" s="139"/>
      <c r="AX530" s="139"/>
      <c r="AY530" s="222"/>
      <c r="AZ530" s="135"/>
      <c r="BA530" s="135"/>
      <c r="BB530" s="135"/>
      <c r="BC530" s="139"/>
      <c r="BD530" s="139"/>
      <c r="BE530" s="138"/>
      <c r="BF530" s="135"/>
      <c r="BG530" s="135"/>
      <c r="BH530" s="139"/>
      <c r="BI530" s="139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</row>
    <row r="531" spans="1:201" ht="12.75" customHeight="1" x14ac:dyDescent="0.2">
      <c r="A531" s="167"/>
      <c r="B531" s="135"/>
      <c r="C531" s="136"/>
      <c r="D531" s="14"/>
      <c r="E531" s="280"/>
      <c r="F531" s="280"/>
      <c r="G531" s="137"/>
      <c r="H531" s="14"/>
      <c r="I531" s="14"/>
      <c r="J531" s="14"/>
      <c r="K531" s="14"/>
      <c r="L531" s="167"/>
      <c r="M531" s="167"/>
      <c r="N531" s="6"/>
      <c r="O531" s="14"/>
      <c r="P531" s="14"/>
      <c r="Q531" s="6"/>
      <c r="R531" s="6"/>
      <c r="S531" s="167"/>
      <c r="T531" s="14"/>
      <c r="U531" s="14"/>
      <c r="V531" s="14"/>
      <c r="W531" s="14"/>
      <c r="X531" s="14"/>
      <c r="Y531" s="14"/>
      <c r="Z531" s="215"/>
      <c r="AA531" s="14"/>
      <c r="AB531" s="215"/>
      <c r="AC531" s="215"/>
      <c r="AD531" s="215"/>
      <c r="AE531" s="167"/>
      <c r="AF531" s="14"/>
      <c r="AG531" s="14"/>
      <c r="AH531" s="14"/>
      <c r="AI531" s="14"/>
      <c r="AJ531" s="14"/>
      <c r="AK531" s="14"/>
      <c r="AL531" s="215"/>
      <c r="AM531" s="14"/>
      <c r="AN531" s="215"/>
      <c r="AO531" s="215"/>
      <c r="AP531" s="215"/>
      <c r="AQ531" s="14"/>
      <c r="AR531" s="222"/>
      <c r="AS531" s="222"/>
      <c r="AT531" s="135"/>
      <c r="AU531" s="136"/>
      <c r="AV531" s="260"/>
      <c r="AW531" s="139"/>
      <c r="AX531" s="139"/>
      <c r="AY531" s="222"/>
      <c r="AZ531" s="135"/>
      <c r="BA531" s="135"/>
      <c r="BB531" s="135"/>
      <c r="BC531" s="139"/>
      <c r="BD531" s="139"/>
      <c r="BE531" s="138"/>
      <c r="BF531" s="135"/>
      <c r="BG531" s="135"/>
      <c r="BH531" s="139"/>
      <c r="BI531" s="139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</row>
    <row r="532" spans="1:201" ht="12.75" customHeight="1" x14ac:dyDescent="0.2">
      <c r="A532" s="167"/>
      <c r="B532" s="135"/>
      <c r="C532" s="136"/>
      <c r="D532" s="14"/>
      <c r="E532" s="280"/>
      <c r="F532" s="280"/>
      <c r="G532" s="137"/>
      <c r="H532" s="14"/>
      <c r="I532" s="14"/>
      <c r="J532" s="14"/>
      <c r="K532" s="14"/>
      <c r="L532" s="167"/>
      <c r="M532" s="167"/>
      <c r="N532" s="6"/>
      <c r="O532" s="14"/>
      <c r="P532" s="14"/>
      <c r="Q532" s="6"/>
      <c r="R532" s="6"/>
      <c r="S532" s="167"/>
      <c r="T532" s="14"/>
      <c r="U532" s="14"/>
      <c r="V532" s="14"/>
      <c r="W532" s="14"/>
      <c r="X532" s="14"/>
      <c r="Y532" s="14"/>
      <c r="Z532" s="215"/>
      <c r="AA532" s="14"/>
      <c r="AB532" s="215"/>
      <c r="AC532" s="215"/>
      <c r="AD532" s="215"/>
      <c r="AE532" s="167"/>
      <c r="AF532" s="14"/>
      <c r="AG532" s="14"/>
      <c r="AH532" s="14"/>
      <c r="AI532" s="14"/>
      <c r="AJ532" s="14"/>
      <c r="AK532" s="14"/>
      <c r="AL532" s="215"/>
      <c r="AM532" s="14"/>
      <c r="AN532" s="215"/>
      <c r="AO532" s="215"/>
      <c r="AP532" s="215"/>
      <c r="AQ532" s="14"/>
      <c r="AR532" s="222"/>
      <c r="AS532" s="222"/>
      <c r="AT532" s="135"/>
      <c r="AU532" s="136"/>
      <c r="AV532" s="260"/>
      <c r="AW532" s="139"/>
      <c r="AX532" s="139"/>
      <c r="AY532" s="222"/>
      <c r="AZ532" s="135"/>
      <c r="BA532" s="135"/>
      <c r="BB532" s="135"/>
      <c r="BC532" s="139"/>
      <c r="BD532" s="139"/>
      <c r="BE532" s="138"/>
      <c r="BF532" s="135"/>
      <c r="BG532" s="135"/>
      <c r="BH532" s="139"/>
      <c r="BI532" s="139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</row>
    <row r="533" spans="1:201" ht="12.75" customHeight="1" x14ac:dyDescent="0.2">
      <c r="A533" s="167"/>
      <c r="B533" s="135"/>
      <c r="C533" s="136"/>
      <c r="D533" s="14"/>
      <c r="E533" s="280"/>
      <c r="F533" s="280"/>
      <c r="G533" s="137"/>
      <c r="H533" s="14"/>
      <c r="I533" s="14"/>
      <c r="J533" s="14"/>
      <c r="K533" s="14"/>
      <c r="L533" s="167"/>
      <c r="M533" s="167"/>
      <c r="N533" s="6"/>
      <c r="O533" s="14"/>
      <c r="P533" s="14"/>
      <c r="Q533" s="6"/>
      <c r="R533" s="6"/>
      <c r="S533" s="167"/>
      <c r="T533" s="14"/>
      <c r="U533" s="14"/>
      <c r="V533" s="14"/>
      <c r="W533" s="14"/>
      <c r="X533" s="14"/>
      <c r="Y533" s="14"/>
      <c r="Z533" s="215"/>
      <c r="AA533" s="14"/>
      <c r="AB533" s="215"/>
      <c r="AC533" s="215"/>
      <c r="AD533" s="215"/>
      <c r="AE533" s="167"/>
      <c r="AF533" s="14"/>
      <c r="AG533" s="14"/>
      <c r="AH533" s="14"/>
      <c r="AI533" s="14"/>
      <c r="AJ533" s="14"/>
      <c r="AK533" s="14"/>
      <c r="AL533" s="215"/>
      <c r="AM533" s="14"/>
      <c r="AN533" s="215"/>
      <c r="AO533" s="215"/>
      <c r="AP533" s="215"/>
      <c r="AQ533" s="14"/>
      <c r="AR533" s="222"/>
      <c r="AS533" s="222"/>
      <c r="AT533" s="135"/>
      <c r="AU533" s="136"/>
      <c r="AV533" s="260"/>
      <c r="AW533" s="139"/>
      <c r="AX533" s="139"/>
      <c r="AY533" s="222"/>
      <c r="AZ533" s="135"/>
      <c r="BA533" s="135"/>
      <c r="BB533" s="135"/>
      <c r="BC533" s="139"/>
      <c r="BD533" s="139"/>
      <c r="BE533" s="138"/>
      <c r="BF533" s="135"/>
      <c r="BG533" s="135"/>
      <c r="BH533" s="139"/>
      <c r="BI533" s="139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</row>
    <row r="534" spans="1:201" ht="12.75" customHeight="1" x14ac:dyDescent="0.2">
      <c r="A534" s="167"/>
      <c r="B534" s="135"/>
      <c r="C534" s="136"/>
      <c r="D534" s="14"/>
      <c r="E534" s="280"/>
      <c r="F534" s="280"/>
      <c r="G534" s="137"/>
      <c r="H534" s="14"/>
      <c r="I534" s="14"/>
      <c r="J534" s="14"/>
      <c r="K534" s="14"/>
      <c r="L534" s="167"/>
      <c r="M534" s="167"/>
      <c r="N534" s="6"/>
      <c r="O534" s="14"/>
      <c r="P534" s="14"/>
      <c r="Q534" s="6"/>
      <c r="R534" s="6"/>
      <c r="S534" s="167"/>
      <c r="T534" s="14"/>
      <c r="U534" s="14"/>
      <c r="V534" s="14"/>
      <c r="W534" s="14"/>
      <c r="X534" s="14"/>
      <c r="Y534" s="14"/>
      <c r="Z534" s="215"/>
      <c r="AA534" s="14"/>
      <c r="AB534" s="215"/>
      <c r="AC534" s="215"/>
      <c r="AD534" s="215"/>
      <c r="AE534" s="167"/>
      <c r="AF534" s="14"/>
      <c r="AG534" s="14"/>
      <c r="AH534" s="14"/>
      <c r="AI534" s="14"/>
      <c r="AJ534" s="14"/>
      <c r="AK534" s="14"/>
      <c r="AL534" s="215"/>
      <c r="AM534" s="14"/>
      <c r="AN534" s="215"/>
      <c r="AO534" s="215"/>
      <c r="AP534" s="215"/>
      <c r="AQ534" s="14"/>
      <c r="AR534" s="222"/>
      <c r="AS534" s="222"/>
      <c r="AT534" s="135"/>
      <c r="AU534" s="136"/>
      <c r="AV534" s="260"/>
      <c r="AW534" s="139"/>
      <c r="AX534" s="139"/>
      <c r="AY534" s="222"/>
      <c r="AZ534" s="135"/>
      <c r="BA534" s="135"/>
      <c r="BB534" s="135"/>
      <c r="BC534" s="139"/>
      <c r="BD534" s="139"/>
      <c r="BE534" s="138"/>
      <c r="BF534" s="135"/>
      <c r="BG534" s="135"/>
      <c r="BH534" s="139"/>
      <c r="BI534" s="139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</row>
    <row r="535" spans="1:201" ht="12.75" customHeight="1" x14ac:dyDescent="0.2">
      <c r="A535" s="167"/>
      <c r="B535" s="135"/>
      <c r="C535" s="136"/>
      <c r="D535" s="14"/>
      <c r="E535" s="280"/>
      <c r="F535" s="280"/>
      <c r="G535" s="137"/>
      <c r="H535" s="14"/>
      <c r="I535" s="14"/>
      <c r="J535" s="14"/>
      <c r="K535" s="14"/>
      <c r="L535" s="167"/>
      <c r="M535" s="167"/>
      <c r="N535" s="6"/>
      <c r="O535" s="14"/>
      <c r="P535" s="14"/>
      <c r="Q535" s="6"/>
      <c r="R535" s="6"/>
      <c r="S535" s="167"/>
      <c r="T535" s="14"/>
      <c r="U535" s="14"/>
      <c r="V535" s="14"/>
      <c r="W535" s="14"/>
      <c r="X535" s="14"/>
      <c r="Y535" s="14"/>
      <c r="Z535" s="215"/>
      <c r="AA535" s="14"/>
      <c r="AB535" s="215"/>
      <c r="AC535" s="215"/>
      <c r="AD535" s="215"/>
      <c r="AE535" s="167"/>
      <c r="AF535" s="14"/>
      <c r="AG535" s="14"/>
      <c r="AH535" s="14"/>
      <c r="AI535" s="14"/>
      <c r="AJ535" s="14"/>
      <c r="AK535" s="14"/>
      <c r="AL535" s="215"/>
      <c r="AM535" s="14"/>
      <c r="AN535" s="215"/>
      <c r="AO535" s="215"/>
      <c r="AP535" s="215"/>
      <c r="AQ535" s="14"/>
      <c r="AR535" s="222"/>
      <c r="AS535" s="222"/>
      <c r="AT535" s="135"/>
      <c r="AU535" s="136"/>
      <c r="AV535" s="260"/>
      <c r="AW535" s="139"/>
      <c r="AX535" s="139"/>
      <c r="AY535" s="222"/>
      <c r="AZ535" s="135"/>
      <c r="BA535" s="135"/>
      <c r="BB535" s="135"/>
      <c r="BC535" s="139"/>
      <c r="BD535" s="139"/>
      <c r="BE535" s="138"/>
      <c r="BF535" s="135"/>
      <c r="BG535" s="135"/>
      <c r="BH535" s="139"/>
      <c r="BI535" s="139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</row>
    <row r="536" spans="1:201" ht="12.75" customHeight="1" x14ac:dyDescent="0.2">
      <c r="A536" s="167"/>
      <c r="B536" s="135"/>
      <c r="C536" s="136"/>
      <c r="D536" s="14"/>
      <c r="E536" s="280"/>
      <c r="F536" s="280"/>
      <c r="G536" s="137"/>
      <c r="H536" s="14"/>
      <c r="I536" s="14"/>
      <c r="J536" s="14"/>
      <c r="K536" s="14"/>
      <c r="L536" s="167"/>
      <c r="M536" s="167"/>
      <c r="N536" s="6"/>
      <c r="O536" s="14"/>
      <c r="P536" s="14"/>
      <c r="Q536" s="6"/>
      <c r="R536" s="6"/>
      <c r="S536" s="167"/>
      <c r="T536" s="14"/>
      <c r="U536" s="14"/>
      <c r="V536" s="14"/>
      <c r="W536" s="14"/>
      <c r="X536" s="14"/>
      <c r="Y536" s="14"/>
      <c r="Z536" s="215"/>
      <c r="AA536" s="14"/>
      <c r="AB536" s="215"/>
      <c r="AC536" s="215"/>
      <c r="AD536" s="215"/>
      <c r="AE536" s="167"/>
      <c r="AF536" s="14"/>
      <c r="AG536" s="14"/>
      <c r="AH536" s="14"/>
      <c r="AI536" s="14"/>
      <c r="AJ536" s="14"/>
      <c r="AK536" s="14"/>
      <c r="AL536" s="215"/>
      <c r="AM536" s="14"/>
      <c r="AN536" s="215"/>
      <c r="AO536" s="215"/>
      <c r="AP536" s="215"/>
      <c r="AQ536" s="14"/>
      <c r="AR536" s="222"/>
      <c r="AS536" s="222"/>
      <c r="AT536" s="135"/>
      <c r="AU536" s="136"/>
      <c r="AV536" s="260"/>
      <c r="AW536" s="139"/>
      <c r="AX536" s="139"/>
      <c r="AY536" s="222"/>
      <c r="AZ536" s="135"/>
      <c r="BA536" s="135"/>
      <c r="BB536" s="135"/>
      <c r="BC536" s="139"/>
      <c r="BD536" s="139"/>
      <c r="BE536" s="138"/>
      <c r="BF536" s="135"/>
      <c r="BG536" s="135"/>
      <c r="BH536" s="139"/>
      <c r="BI536" s="139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</row>
    <row r="537" spans="1:201" ht="12.75" customHeight="1" x14ac:dyDescent="0.2">
      <c r="A537" s="167"/>
      <c r="B537" s="135"/>
      <c r="C537" s="136"/>
      <c r="D537" s="14"/>
      <c r="E537" s="280"/>
      <c r="F537" s="280"/>
      <c r="G537" s="137"/>
      <c r="H537" s="14"/>
      <c r="I537" s="14"/>
      <c r="J537" s="14"/>
      <c r="K537" s="14"/>
      <c r="L537" s="167"/>
      <c r="M537" s="167"/>
      <c r="N537" s="6"/>
      <c r="O537" s="14"/>
      <c r="P537" s="14"/>
      <c r="Q537" s="6"/>
      <c r="R537" s="6"/>
      <c r="S537" s="167"/>
      <c r="T537" s="14"/>
      <c r="U537" s="14"/>
      <c r="V537" s="14"/>
      <c r="W537" s="14"/>
      <c r="X537" s="14"/>
      <c r="Y537" s="14"/>
      <c r="Z537" s="215"/>
      <c r="AA537" s="14"/>
      <c r="AB537" s="215"/>
      <c r="AC537" s="215"/>
      <c r="AD537" s="215"/>
      <c r="AE537" s="167"/>
      <c r="AF537" s="14"/>
      <c r="AG537" s="14"/>
      <c r="AH537" s="14"/>
      <c r="AI537" s="14"/>
      <c r="AJ537" s="14"/>
      <c r="AK537" s="14"/>
      <c r="AL537" s="215"/>
      <c r="AM537" s="14"/>
      <c r="AN537" s="215"/>
      <c r="AO537" s="215"/>
      <c r="AP537" s="215"/>
      <c r="AQ537" s="14"/>
      <c r="AR537" s="222"/>
      <c r="AS537" s="222"/>
      <c r="AT537" s="135"/>
      <c r="AU537" s="136"/>
      <c r="AV537" s="260"/>
      <c r="AW537" s="139"/>
      <c r="AX537" s="139"/>
      <c r="AY537" s="222"/>
      <c r="AZ537" s="135"/>
      <c r="BA537" s="135"/>
      <c r="BB537" s="135"/>
      <c r="BC537" s="139"/>
      <c r="BD537" s="139"/>
      <c r="BE537" s="138"/>
      <c r="BF537" s="135"/>
      <c r="BG537" s="135"/>
      <c r="BH537" s="139"/>
      <c r="BI537" s="139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</row>
  </sheetData>
  <mergeCells count="25">
    <mergeCell ref="N39:P39"/>
    <mergeCell ref="N40:P40"/>
    <mergeCell ref="N42:P42"/>
    <mergeCell ref="N36:P36"/>
    <mergeCell ref="BK2:BN2"/>
    <mergeCell ref="BK3:BL3"/>
    <mergeCell ref="BM3:BN3"/>
    <mergeCell ref="BM6:BM7"/>
    <mergeCell ref="BN6:BN7"/>
    <mergeCell ref="L2:M2"/>
    <mergeCell ref="A73:A75"/>
    <mergeCell ref="AE43:AP44"/>
    <mergeCell ref="N44:P44"/>
    <mergeCell ref="N45:P45"/>
    <mergeCell ref="N46:P46"/>
    <mergeCell ref="N47:P47"/>
    <mergeCell ref="N48:P48"/>
    <mergeCell ref="S43:AD44"/>
    <mergeCell ref="N49:P49"/>
    <mergeCell ref="N50:P50"/>
    <mergeCell ref="N51:P51"/>
    <mergeCell ref="N52:P52"/>
    <mergeCell ref="N53:P53"/>
    <mergeCell ref="N37:P37"/>
    <mergeCell ref="N38:P38"/>
  </mergeCells>
  <conditionalFormatting sqref="AG3:AG42 U3:U42">
    <cfRule type="expression" dxfId="1067" priority="487">
      <formula>T3&gt;0</formula>
    </cfRule>
  </conditionalFormatting>
  <conditionalFormatting sqref="AG3:AG42 U3:U42">
    <cfRule type="expression" dxfId="1066" priority="488">
      <formula>T3&lt;0</formula>
    </cfRule>
  </conditionalFormatting>
  <conditionalFormatting sqref="P3:Q34">
    <cfRule type="cellIs" dxfId="1065" priority="489" operator="greaterThan">
      <formula>0</formula>
    </cfRule>
  </conditionalFormatting>
  <conditionalFormatting sqref="P3:Q34">
    <cfRule type="cellIs" dxfId="1064" priority="490" operator="lessThan">
      <formula>0</formula>
    </cfRule>
  </conditionalFormatting>
  <conditionalFormatting sqref="AF3 B73:B74 B17:B18 B20:B30">
    <cfRule type="cellIs" dxfId="1063" priority="491" operator="greaterThan">
      <formula>0</formula>
    </cfRule>
  </conditionalFormatting>
  <conditionalFormatting sqref="AF3 B73:B74 B17:B18 B20:B30">
    <cfRule type="cellIs" dxfId="1062" priority="492" operator="lessThan">
      <formula>0</formula>
    </cfRule>
  </conditionalFormatting>
  <conditionalFormatting sqref="AT217:AT500">
    <cfRule type="cellIs" dxfId="1061" priority="493" operator="greaterThan">
      <formula>0</formula>
    </cfRule>
  </conditionalFormatting>
  <conditionalFormatting sqref="AT217:AT500">
    <cfRule type="cellIs" dxfId="1060" priority="494" operator="lessThan">
      <formula>0</formula>
    </cfRule>
  </conditionalFormatting>
  <conditionalFormatting sqref="AZ61:AZ500">
    <cfRule type="cellIs" dxfId="1059" priority="495" operator="greaterThan">
      <formula>0</formula>
    </cfRule>
  </conditionalFormatting>
  <conditionalFormatting sqref="AZ61:AZ500">
    <cfRule type="cellIs" dxfId="1058" priority="496" operator="lessThan">
      <formula>0</formula>
    </cfRule>
  </conditionalFormatting>
  <conditionalFormatting sqref="AZ6:AZ8">
    <cfRule type="cellIs" dxfId="1057" priority="497" operator="greaterThan">
      <formula>0</formula>
    </cfRule>
  </conditionalFormatting>
  <conditionalFormatting sqref="AZ6:AZ8">
    <cfRule type="cellIs" dxfId="1056" priority="498" operator="lessThan">
      <formula>0</formula>
    </cfRule>
  </conditionalFormatting>
  <conditionalFormatting sqref="T3:T42 AF3:AF42 B43 B17:B18 B41 B20:B30">
    <cfRule type="cellIs" dxfId="1055" priority="499" operator="greaterThan">
      <formula>0</formula>
    </cfRule>
  </conditionalFormatting>
  <conditionalFormatting sqref="T3:T42 AF3:AF42 B43 B17:B18 B41 B20:B30">
    <cfRule type="cellIs" dxfId="1054" priority="500" operator="lessThan">
      <formula>0</formula>
    </cfRule>
  </conditionalFormatting>
  <conditionalFormatting sqref="B30">
    <cfRule type="cellIs" dxfId="1053" priority="501" operator="greaterThan">
      <formula>0</formula>
    </cfRule>
  </conditionalFormatting>
  <conditionalFormatting sqref="B30">
    <cfRule type="cellIs" dxfId="1052" priority="502" operator="lessThan">
      <formula>0</formula>
    </cfRule>
  </conditionalFormatting>
  <conditionalFormatting sqref="B75">
    <cfRule type="cellIs" dxfId="1051" priority="503" operator="greaterThan">
      <formula>0</formula>
    </cfRule>
  </conditionalFormatting>
  <conditionalFormatting sqref="B75">
    <cfRule type="cellIs" dxfId="1050" priority="504" operator="lessThan">
      <formula>0</formula>
    </cfRule>
  </conditionalFormatting>
  <conditionalFormatting sqref="AZ9">
    <cfRule type="cellIs" dxfId="1049" priority="505" operator="greaterThan">
      <formula>0</formula>
    </cfRule>
  </conditionalFormatting>
  <conditionalFormatting sqref="AZ9">
    <cfRule type="cellIs" dxfId="1048" priority="506" operator="lessThan">
      <formula>0</formula>
    </cfRule>
  </conditionalFormatting>
  <conditionalFormatting sqref="AT14:AT16">
    <cfRule type="cellIs" dxfId="1047" priority="507" operator="greaterThan">
      <formula>0</formula>
    </cfRule>
  </conditionalFormatting>
  <conditionalFormatting sqref="AT14:AT16">
    <cfRule type="cellIs" dxfId="1046" priority="508" operator="lessThan">
      <formula>0</formula>
    </cfRule>
  </conditionalFormatting>
  <conditionalFormatting sqref="AT132">
    <cfRule type="cellIs" dxfId="1045" priority="509" operator="greaterThan">
      <formula>0</formula>
    </cfRule>
  </conditionalFormatting>
  <conditionalFormatting sqref="AT132">
    <cfRule type="cellIs" dxfId="1044" priority="510" operator="lessThan">
      <formula>0</formula>
    </cfRule>
  </conditionalFormatting>
  <conditionalFormatting sqref="AT158">
    <cfRule type="cellIs" dxfId="1043" priority="511" operator="greaterThan">
      <formula>0</formula>
    </cfRule>
  </conditionalFormatting>
  <conditionalFormatting sqref="AT158">
    <cfRule type="cellIs" dxfId="1042" priority="512" operator="lessThan">
      <formula>0</formula>
    </cfRule>
  </conditionalFormatting>
  <conditionalFormatting sqref="AT159:AT163">
    <cfRule type="cellIs" dxfId="1041" priority="513" operator="greaterThan">
      <formula>0</formula>
    </cfRule>
  </conditionalFormatting>
  <conditionalFormatting sqref="AT159:AT163">
    <cfRule type="cellIs" dxfId="1040" priority="514" operator="lessThan">
      <formula>0</formula>
    </cfRule>
  </conditionalFormatting>
  <conditionalFormatting sqref="AT164:AT170">
    <cfRule type="cellIs" dxfId="1039" priority="515" operator="greaterThan">
      <formula>0</formula>
    </cfRule>
  </conditionalFormatting>
  <conditionalFormatting sqref="AT164:AT170">
    <cfRule type="cellIs" dxfId="1038" priority="516" operator="lessThan">
      <formula>0</formula>
    </cfRule>
  </conditionalFormatting>
  <conditionalFormatting sqref="AT171:AT180">
    <cfRule type="cellIs" dxfId="1037" priority="517" operator="greaterThan">
      <formula>0</formula>
    </cfRule>
  </conditionalFormatting>
  <conditionalFormatting sqref="AT171:AT180">
    <cfRule type="cellIs" dxfId="1036" priority="518" operator="lessThan">
      <formula>0</formula>
    </cfRule>
  </conditionalFormatting>
  <conditionalFormatting sqref="AT180">
    <cfRule type="cellIs" dxfId="1035" priority="519" operator="greaterThan">
      <formula>0</formula>
    </cfRule>
  </conditionalFormatting>
  <conditionalFormatting sqref="AT180">
    <cfRule type="cellIs" dxfId="1034" priority="520" operator="lessThan">
      <formula>0</formula>
    </cfRule>
  </conditionalFormatting>
  <conditionalFormatting sqref="AT181:AT185">
    <cfRule type="cellIs" dxfId="1033" priority="521" operator="greaterThan">
      <formula>0</formula>
    </cfRule>
  </conditionalFormatting>
  <conditionalFormatting sqref="AT181:AT185">
    <cfRule type="cellIs" dxfId="1032" priority="522" operator="lessThan">
      <formula>0</formula>
    </cfRule>
  </conditionalFormatting>
  <conditionalFormatting sqref="AT186:AT188">
    <cfRule type="cellIs" dxfId="1031" priority="523" operator="greaterThan">
      <formula>0</formula>
    </cfRule>
  </conditionalFormatting>
  <conditionalFormatting sqref="AT186:AT188">
    <cfRule type="cellIs" dxfId="1030" priority="524" operator="lessThan">
      <formula>0</formula>
    </cfRule>
  </conditionalFormatting>
  <conditionalFormatting sqref="AT189:AT190">
    <cfRule type="cellIs" dxfId="1029" priority="525" operator="greaterThan">
      <formula>0</formula>
    </cfRule>
  </conditionalFormatting>
  <conditionalFormatting sqref="AT189:AT190">
    <cfRule type="cellIs" dxfId="1028" priority="526" operator="lessThan">
      <formula>0</formula>
    </cfRule>
  </conditionalFormatting>
  <conditionalFormatting sqref="AT191:AT199 AT201 AT203:AT216">
    <cfRule type="cellIs" dxfId="1027" priority="527" operator="greaterThan">
      <formula>0</formula>
    </cfRule>
  </conditionalFormatting>
  <conditionalFormatting sqref="AT191:AT199 AT201 AT203:AT216">
    <cfRule type="cellIs" dxfId="1026" priority="528" operator="lessThan">
      <formula>0</formula>
    </cfRule>
  </conditionalFormatting>
  <conditionalFormatting sqref="AT200:AT206">
    <cfRule type="cellIs" dxfId="1025" priority="529" operator="greaterThan">
      <formula>0</formula>
    </cfRule>
  </conditionalFormatting>
  <conditionalFormatting sqref="AT200:AT206">
    <cfRule type="cellIs" dxfId="1024" priority="530" operator="lessThan">
      <formula>0</formula>
    </cfRule>
  </conditionalFormatting>
  <conditionalFormatting sqref="AT93:AT131">
    <cfRule type="cellIs" dxfId="1023" priority="531" operator="greaterThan">
      <formula>0</formula>
    </cfRule>
  </conditionalFormatting>
  <conditionalFormatting sqref="AT93:AT131">
    <cfRule type="cellIs" dxfId="1022" priority="532" operator="lessThan">
      <formula>0</formula>
    </cfRule>
  </conditionalFormatting>
  <conditionalFormatting sqref="AT133 AT135:AT136">
    <cfRule type="cellIs" dxfId="1021" priority="533" operator="greaterThan">
      <formula>0</formula>
    </cfRule>
  </conditionalFormatting>
  <conditionalFormatting sqref="AT133 AT135:AT136">
    <cfRule type="cellIs" dxfId="1020" priority="534" operator="lessThan">
      <formula>0</formula>
    </cfRule>
  </conditionalFormatting>
  <conditionalFormatting sqref="AT134">
    <cfRule type="cellIs" dxfId="1019" priority="535" operator="greaterThan">
      <formula>0</formula>
    </cfRule>
  </conditionalFormatting>
  <conditionalFormatting sqref="AT134">
    <cfRule type="cellIs" dxfId="1018" priority="536" operator="lessThan">
      <formula>0</formula>
    </cfRule>
  </conditionalFormatting>
  <conditionalFormatting sqref="AT137:AT143">
    <cfRule type="cellIs" dxfId="1017" priority="537" operator="greaterThan">
      <formula>0</formula>
    </cfRule>
  </conditionalFormatting>
  <conditionalFormatting sqref="AT137:AT143">
    <cfRule type="cellIs" dxfId="1016" priority="538" operator="lessThan">
      <formula>0</formula>
    </cfRule>
  </conditionalFormatting>
  <conditionalFormatting sqref="AT144:AT147">
    <cfRule type="cellIs" dxfId="1015" priority="539" operator="greaterThan">
      <formula>0</formula>
    </cfRule>
  </conditionalFormatting>
  <conditionalFormatting sqref="AT144:AT147">
    <cfRule type="cellIs" dxfId="1014" priority="540" operator="lessThan">
      <formula>0</formula>
    </cfRule>
  </conditionalFormatting>
  <conditionalFormatting sqref="AT148:AT156">
    <cfRule type="cellIs" dxfId="1013" priority="541" operator="greaterThan">
      <formula>0</formula>
    </cfRule>
  </conditionalFormatting>
  <conditionalFormatting sqref="AT148:AT156">
    <cfRule type="cellIs" dxfId="1012" priority="542" operator="lessThan">
      <formula>0</formula>
    </cfRule>
  </conditionalFormatting>
  <conditionalFormatting sqref="AT157">
    <cfRule type="cellIs" dxfId="1011" priority="543" operator="greaterThan">
      <formula>0</formula>
    </cfRule>
  </conditionalFormatting>
  <conditionalFormatting sqref="AT157">
    <cfRule type="cellIs" dxfId="1010" priority="544" operator="lessThan">
      <formula>0</formula>
    </cfRule>
  </conditionalFormatting>
  <conditionalFormatting sqref="AT28">
    <cfRule type="cellIs" dxfId="1009" priority="545" operator="greaterThan">
      <formula>0</formula>
    </cfRule>
  </conditionalFormatting>
  <conditionalFormatting sqref="AT28">
    <cfRule type="cellIs" dxfId="1008" priority="546" operator="lessThan">
      <formula>0</formula>
    </cfRule>
  </conditionalFormatting>
  <conditionalFormatting sqref="AZ27">
    <cfRule type="cellIs" dxfId="1007" priority="547" operator="greaterThan">
      <formula>0</formula>
    </cfRule>
  </conditionalFormatting>
  <conditionalFormatting sqref="AZ27">
    <cfRule type="cellIs" dxfId="1006" priority="548" operator="lessThan">
      <formula>0</formula>
    </cfRule>
  </conditionalFormatting>
  <conditionalFormatting sqref="AZ22">
    <cfRule type="cellIs" dxfId="1005" priority="549" operator="greaterThan">
      <formula>0</formula>
    </cfRule>
  </conditionalFormatting>
  <conditionalFormatting sqref="AZ22">
    <cfRule type="cellIs" dxfId="1004" priority="550" operator="lessThan">
      <formula>0</formula>
    </cfRule>
  </conditionalFormatting>
  <conditionalFormatting sqref="AT16:AT42">
    <cfRule type="cellIs" dxfId="1003" priority="551" operator="greaterThan">
      <formula>0</formula>
    </cfRule>
  </conditionalFormatting>
  <conditionalFormatting sqref="AT16:AT42">
    <cfRule type="cellIs" dxfId="1002" priority="552" operator="lessThan">
      <formula>0</formula>
    </cfRule>
  </conditionalFormatting>
  <conditionalFormatting sqref="AT24:AT27">
    <cfRule type="cellIs" dxfId="1001" priority="553" operator="greaterThan">
      <formula>0</formula>
    </cfRule>
  </conditionalFormatting>
  <conditionalFormatting sqref="AT24:AT27">
    <cfRule type="cellIs" dxfId="1000" priority="554" operator="lessThan">
      <formula>0</formula>
    </cfRule>
  </conditionalFormatting>
  <conditionalFormatting sqref="AZ10:AZ11 AZ16:AZ18 AZ20:AZ42">
    <cfRule type="cellIs" dxfId="999" priority="555" operator="greaterThan">
      <formula>0</formula>
    </cfRule>
  </conditionalFormatting>
  <conditionalFormatting sqref="AZ10:AZ11 AZ16:AZ18 AZ20:AZ42">
    <cfRule type="cellIs" dxfId="998" priority="556" operator="lessThan">
      <formula>0</formula>
    </cfRule>
  </conditionalFormatting>
  <conditionalFormatting sqref="AZ12:AZ15">
    <cfRule type="cellIs" dxfId="997" priority="557" operator="greaterThan">
      <formula>0</formula>
    </cfRule>
  </conditionalFormatting>
  <conditionalFormatting sqref="AZ12:AZ15">
    <cfRule type="cellIs" dxfId="996" priority="558" operator="lessThan">
      <formula>0</formula>
    </cfRule>
  </conditionalFormatting>
  <conditionalFormatting sqref="AZ19">
    <cfRule type="cellIs" dxfId="995" priority="559" operator="greaterThan">
      <formula>0</formula>
    </cfRule>
  </conditionalFormatting>
  <conditionalFormatting sqref="AZ19">
    <cfRule type="cellIs" dxfId="994" priority="560" operator="lessThan">
      <formula>0</formula>
    </cfRule>
  </conditionalFormatting>
  <conditionalFormatting sqref="AT29:AT36">
    <cfRule type="cellIs" dxfId="993" priority="561" operator="greaterThan">
      <formula>0</formula>
    </cfRule>
  </conditionalFormatting>
  <conditionalFormatting sqref="AT29:AT36">
    <cfRule type="cellIs" dxfId="992" priority="562" operator="lessThan">
      <formula>0</formula>
    </cfRule>
  </conditionalFormatting>
  <conditionalFormatting sqref="AZ23:AZ24">
    <cfRule type="cellIs" dxfId="991" priority="563" operator="greaterThan">
      <formula>0</formula>
    </cfRule>
  </conditionalFormatting>
  <conditionalFormatting sqref="AZ23:AZ24">
    <cfRule type="cellIs" dxfId="990" priority="564" operator="lessThan">
      <formula>0</formula>
    </cfRule>
  </conditionalFormatting>
  <conditionalFormatting sqref="AZ25:AZ26">
    <cfRule type="cellIs" dxfId="989" priority="565" operator="greaterThan">
      <formula>0</formula>
    </cfRule>
  </conditionalFormatting>
  <conditionalFormatting sqref="AZ25:AZ26">
    <cfRule type="cellIs" dxfId="988" priority="566" operator="lessThan">
      <formula>0</formula>
    </cfRule>
  </conditionalFormatting>
  <conditionalFormatting sqref="AT61:AT92">
    <cfRule type="cellIs" dxfId="987" priority="567" operator="greaterThan">
      <formula>0</formula>
    </cfRule>
  </conditionalFormatting>
  <conditionalFormatting sqref="AT61:AT92">
    <cfRule type="cellIs" dxfId="986" priority="568" operator="lessThan">
      <formula>0</formula>
    </cfRule>
  </conditionalFormatting>
  <conditionalFormatting sqref="AT50:AT53 AT55:AT68">
    <cfRule type="cellIs" dxfId="985" priority="569" operator="greaterThan">
      <formula>0</formula>
    </cfRule>
  </conditionalFormatting>
  <conditionalFormatting sqref="AT50:AT53 AT55:AT68">
    <cfRule type="cellIs" dxfId="984" priority="570" operator="lessThan">
      <formula>0</formula>
    </cfRule>
  </conditionalFormatting>
  <conditionalFormatting sqref="AT50">
    <cfRule type="cellIs" dxfId="983" priority="571" operator="greaterThan">
      <formula>0</formula>
    </cfRule>
  </conditionalFormatting>
  <conditionalFormatting sqref="AT50">
    <cfRule type="cellIs" dxfId="982" priority="572" operator="lessThan">
      <formula>0</formula>
    </cfRule>
  </conditionalFormatting>
  <conditionalFormatting sqref="AT70">
    <cfRule type="cellIs" dxfId="981" priority="573" operator="greaterThan">
      <formula>0</formula>
    </cfRule>
  </conditionalFormatting>
  <conditionalFormatting sqref="AT70">
    <cfRule type="cellIs" dxfId="980" priority="574" operator="lessThan">
      <formula>0</formula>
    </cfRule>
  </conditionalFormatting>
  <conditionalFormatting sqref="AT35:AT47 AT50">
    <cfRule type="cellIs" dxfId="979" priority="575" operator="greaterThan">
      <formula>0</formula>
    </cfRule>
  </conditionalFormatting>
  <conditionalFormatting sqref="AT35:AT47 AT50">
    <cfRule type="cellIs" dxfId="978" priority="576" operator="lessThan">
      <formula>0</formula>
    </cfRule>
  </conditionalFormatting>
  <conditionalFormatting sqref="AT43:AT47 AT50">
    <cfRule type="cellIs" dxfId="977" priority="577" operator="greaterThan">
      <formula>0</formula>
    </cfRule>
  </conditionalFormatting>
  <conditionalFormatting sqref="AT43:AT47 AT50">
    <cfRule type="cellIs" dxfId="976" priority="578" operator="lessThan">
      <formula>0</formula>
    </cfRule>
  </conditionalFormatting>
  <conditionalFormatting sqref="AT69">
    <cfRule type="cellIs" dxfId="975" priority="579" operator="greaterThan">
      <formula>0</formula>
    </cfRule>
  </conditionalFormatting>
  <conditionalFormatting sqref="AT69">
    <cfRule type="cellIs" dxfId="974" priority="580" operator="lessThan">
      <formula>0</formula>
    </cfRule>
  </conditionalFormatting>
  <conditionalFormatting sqref="AT59">
    <cfRule type="cellIs" dxfId="973" priority="581" operator="greaterThan">
      <formula>0</formula>
    </cfRule>
  </conditionalFormatting>
  <conditionalFormatting sqref="AT59">
    <cfRule type="cellIs" dxfId="972" priority="582" operator="lessThan">
      <formula>0</formula>
    </cfRule>
  </conditionalFormatting>
  <conditionalFormatting sqref="AT47:AT50">
    <cfRule type="cellIs" dxfId="971" priority="583" operator="greaterThan">
      <formula>0</formula>
    </cfRule>
  </conditionalFormatting>
  <conditionalFormatting sqref="AT47:AT50">
    <cfRule type="cellIs" dxfId="970" priority="584" operator="lessThan">
      <formula>0</formula>
    </cfRule>
  </conditionalFormatting>
  <conditionalFormatting sqref="AT59">
    <cfRule type="cellIs" dxfId="969" priority="585" operator="greaterThan">
      <formula>0</formula>
    </cfRule>
  </conditionalFormatting>
  <conditionalFormatting sqref="AT59">
    <cfRule type="cellIs" dxfId="968" priority="586" operator="lessThan">
      <formula>0</formula>
    </cfRule>
  </conditionalFormatting>
  <conditionalFormatting sqref="AT60">
    <cfRule type="cellIs" dxfId="967" priority="587" operator="greaterThan">
      <formula>0</formula>
    </cfRule>
  </conditionalFormatting>
  <conditionalFormatting sqref="AT60">
    <cfRule type="cellIs" dxfId="966" priority="588" operator="lessThan">
      <formula>0</formula>
    </cfRule>
  </conditionalFormatting>
  <conditionalFormatting sqref="AT61:AT63">
    <cfRule type="cellIs" dxfId="965" priority="589" operator="greaterThan">
      <formula>0</formula>
    </cfRule>
  </conditionalFormatting>
  <conditionalFormatting sqref="AT61:AT63">
    <cfRule type="cellIs" dxfId="964" priority="590" operator="lessThan">
      <formula>0</formula>
    </cfRule>
  </conditionalFormatting>
  <conditionalFormatting sqref="AT63">
    <cfRule type="cellIs" dxfId="963" priority="591" operator="greaterThan">
      <formula>0</formula>
    </cfRule>
  </conditionalFormatting>
  <conditionalFormatting sqref="AT63">
    <cfRule type="cellIs" dxfId="962" priority="592" operator="lessThan">
      <formula>0</formula>
    </cfRule>
  </conditionalFormatting>
  <conditionalFormatting sqref="AT64:AT65">
    <cfRule type="cellIs" dxfId="961" priority="593" operator="greaterThan">
      <formula>0</formula>
    </cfRule>
  </conditionalFormatting>
  <conditionalFormatting sqref="AT64:AT65">
    <cfRule type="cellIs" dxfId="960" priority="594" operator="lessThan">
      <formula>0</formula>
    </cfRule>
  </conditionalFormatting>
  <conditionalFormatting sqref="AT52:AT54">
    <cfRule type="cellIs" dxfId="959" priority="595" operator="greaterThan">
      <formula>0</formula>
    </cfRule>
  </conditionalFormatting>
  <conditionalFormatting sqref="AT52:AT54">
    <cfRule type="cellIs" dxfId="958" priority="596" operator="lessThan">
      <formula>0</formula>
    </cfRule>
  </conditionalFormatting>
  <conditionalFormatting sqref="AT65">
    <cfRule type="cellIs" dxfId="957" priority="597" operator="greaterThan">
      <formula>0</formula>
    </cfRule>
  </conditionalFormatting>
  <conditionalFormatting sqref="AT65">
    <cfRule type="cellIs" dxfId="956" priority="598" operator="lessThan">
      <formula>0</formula>
    </cfRule>
  </conditionalFormatting>
  <conditionalFormatting sqref="AT64">
    <cfRule type="cellIs" dxfId="955" priority="599" operator="greaterThan">
      <formula>0</formula>
    </cfRule>
  </conditionalFormatting>
  <conditionalFormatting sqref="AT64">
    <cfRule type="cellIs" dxfId="954" priority="600" operator="lessThan">
      <formula>0</formula>
    </cfRule>
  </conditionalFormatting>
  <conditionalFormatting sqref="AT54">
    <cfRule type="cellIs" dxfId="953" priority="601" operator="greaterThan">
      <formula>0</formula>
    </cfRule>
  </conditionalFormatting>
  <conditionalFormatting sqref="AT54">
    <cfRule type="cellIs" dxfId="952" priority="602" operator="lessThan">
      <formula>0</formula>
    </cfRule>
  </conditionalFormatting>
  <conditionalFormatting sqref="AT54">
    <cfRule type="cellIs" dxfId="951" priority="603" operator="greaterThan">
      <formula>0</formula>
    </cfRule>
  </conditionalFormatting>
  <conditionalFormatting sqref="AT54">
    <cfRule type="cellIs" dxfId="950" priority="604" operator="lessThan">
      <formula>0</formula>
    </cfRule>
  </conditionalFormatting>
  <conditionalFormatting sqref="AT55:AT68">
    <cfRule type="cellIs" dxfId="949" priority="605" operator="greaterThan">
      <formula>0</formula>
    </cfRule>
  </conditionalFormatting>
  <conditionalFormatting sqref="AT55:AT68">
    <cfRule type="cellIs" dxfId="948" priority="606" operator="lessThan">
      <formula>0</formula>
    </cfRule>
  </conditionalFormatting>
  <conditionalFormatting sqref="AT56:AT58">
    <cfRule type="cellIs" dxfId="947" priority="607" operator="greaterThan">
      <formula>0</formula>
    </cfRule>
  </conditionalFormatting>
  <conditionalFormatting sqref="AT56:AT58">
    <cfRule type="cellIs" dxfId="946" priority="608" operator="lessThan">
      <formula>0</formula>
    </cfRule>
  </conditionalFormatting>
  <conditionalFormatting sqref="AT58">
    <cfRule type="cellIs" dxfId="945" priority="609" operator="greaterThan">
      <formula>0</formula>
    </cfRule>
  </conditionalFormatting>
  <conditionalFormatting sqref="AT58">
    <cfRule type="cellIs" dxfId="944" priority="610" operator="lessThan">
      <formula>0</formula>
    </cfRule>
  </conditionalFormatting>
  <conditionalFormatting sqref="AT59:AT60">
    <cfRule type="cellIs" dxfId="943" priority="611" operator="greaterThan">
      <formula>0</formula>
    </cfRule>
  </conditionalFormatting>
  <conditionalFormatting sqref="AT59:AT60">
    <cfRule type="cellIs" dxfId="942" priority="612" operator="lessThan">
      <formula>0</formula>
    </cfRule>
  </conditionalFormatting>
  <conditionalFormatting sqref="AZ28:AZ29 AZ34:AZ36 AZ38:AZ68">
    <cfRule type="cellIs" dxfId="941" priority="613" operator="greaterThan">
      <formula>0</formula>
    </cfRule>
  </conditionalFormatting>
  <conditionalFormatting sqref="AZ28:AZ29 AZ34:AZ36 AZ38:AZ68">
    <cfRule type="cellIs" dxfId="940" priority="614" operator="lessThan">
      <formula>0</formula>
    </cfRule>
  </conditionalFormatting>
  <conditionalFormatting sqref="AZ30:AZ33">
    <cfRule type="cellIs" dxfId="939" priority="615" operator="greaterThan">
      <formula>0</formula>
    </cfRule>
  </conditionalFormatting>
  <conditionalFormatting sqref="AZ30:AZ33">
    <cfRule type="cellIs" dxfId="938" priority="616" operator="lessThan">
      <formula>0</formula>
    </cfRule>
  </conditionalFormatting>
  <conditionalFormatting sqref="AZ57">
    <cfRule type="cellIs" dxfId="937" priority="617" operator="greaterThan">
      <formula>0</formula>
    </cfRule>
  </conditionalFormatting>
  <conditionalFormatting sqref="AZ57">
    <cfRule type="cellIs" dxfId="936" priority="618" operator="lessThan">
      <formula>0</formula>
    </cfRule>
  </conditionalFormatting>
  <conditionalFormatting sqref="AZ37">
    <cfRule type="cellIs" dxfId="935" priority="619" operator="greaterThan">
      <formula>0</formula>
    </cfRule>
  </conditionalFormatting>
  <conditionalFormatting sqref="AZ37">
    <cfRule type="cellIs" dxfId="934" priority="620" operator="lessThan">
      <formula>0</formula>
    </cfRule>
  </conditionalFormatting>
  <conditionalFormatting sqref="AT5:AT14">
    <cfRule type="cellIs" dxfId="933" priority="621" operator="greaterThan">
      <formula>0</formula>
    </cfRule>
  </conditionalFormatting>
  <conditionalFormatting sqref="AT5:AT14">
    <cfRule type="cellIs" dxfId="932" priority="622" operator="lessThan">
      <formula>0</formula>
    </cfRule>
  </conditionalFormatting>
  <conditionalFormatting sqref="AT13">
    <cfRule type="cellIs" dxfId="931" priority="623" operator="greaterThan">
      <formula>0</formula>
    </cfRule>
  </conditionalFormatting>
  <conditionalFormatting sqref="AT13">
    <cfRule type="cellIs" dxfId="930" priority="624" operator="lessThan">
      <formula>0</formula>
    </cfRule>
  </conditionalFormatting>
  <conditionalFormatting sqref="B65:B72">
    <cfRule type="cellIs" dxfId="929" priority="625" operator="greaterThan">
      <formula>0</formula>
    </cfRule>
  </conditionalFormatting>
  <conditionalFormatting sqref="B65:B72">
    <cfRule type="cellIs" dxfId="928" priority="626" operator="lessThan">
      <formula>0</formula>
    </cfRule>
  </conditionalFormatting>
  <conditionalFormatting sqref="BF3:BF500">
    <cfRule type="cellIs" dxfId="927" priority="627" operator="greaterThan">
      <formula>0</formula>
    </cfRule>
  </conditionalFormatting>
  <conditionalFormatting sqref="BF3:BF500">
    <cfRule type="cellIs" dxfId="926" priority="628" operator="lessThan">
      <formula>0</formula>
    </cfRule>
  </conditionalFormatting>
  <conditionalFormatting sqref="AT21">
    <cfRule type="cellIs" dxfId="925" priority="629" operator="greaterThan">
      <formula>0</formula>
    </cfRule>
  </conditionalFormatting>
  <conditionalFormatting sqref="AT21">
    <cfRule type="cellIs" dxfId="924" priority="630" operator="lessThan">
      <formula>0</formula>
    </cfRule>
  </conditionalFormatting>
  <conditionalFormatting sqref="AT21">
    <cfRule type="cellIs" dxfId="923" priority="631" operator="greaterThan">
      <formula>0</formula>
    </cfRule>
  </conditionalFormatting>
  <conditionalFormatting sqref="AT21">
    <cfRule type="cellIs" dxfId="922" priority="632" operator="lessThan">
      <formula>0</formula>
    </cfRule>
  </conditionalFormatting>
  <conditionalFormatting sqref="AT14">
    <cfRule type="cellIs" dxfId="921" priority="633" operator="greaterThan">
      <formula>0</formula>
    </cfRule>
  </conditionalFormatting>
  <conditionalFormatting sqref="AT14">
    <cfRule type="cellIs" dxfId="920" priority="634" operator="lessThan">
      <formula>0</formula>
    </cfRule>
  </conditionalFormatting>
  <conditionalFormatting sqref="AT22">
    <cfRule type="cellIs" dxfId="919" priority="635" operator="greaterThan">
      <formula>0</formula>
    </cfRule>
  </conditionalFormatting>
  <conditionalFormatting sqref="AT22">
    <cfRule type="cellIs" dxfId="918" priority="636" operator="lessThan">
      <formula>0</formula>
    </cfRule>
  </conditionalFormatting>
  <conditionalFormatting sqref="AT22">
    <cfRule type="cellIs" dxfId="917" priority="637" operator="greaterThan">
      <formula>0</formula>
    </cfRule>
  </conditionalFormatting>
  <conditionalFormatting sqref="AT22">
    <cfRule type="cellIs" dxfId="916" priority="638" operator="lessThan">
      <formula>0</formula>
    </cfRule>
  </conditionalFormatting>
  <conditionalFormatting sqref="B64">
    <cfRule type="cellIs" dxfId="915" priority="639" operator="greaterThan">
      <formula>0</formula>
    </cfRule>
  </conditionalFormatting>
  <conditionalFormatting sqref="B64">
    <cfRule type="cellIs" dxfId="914" priority="640" operator="lessThan">
      <formula>0</formula>
    </cfRule>
  </conditionalFormatting>
  <conditionalFormatting sqref="AF4:AF42 B41 B43:B72">
    <cfRule type="cellIs" dxfId="913" priority="641" operator="greaterThan">
      <formula>0</formula>
    </cfRule>
  </conditionalFormatting>
  <conditionalFormatting sqref="AF4:AF42 B41 B43:B72">
    <cfRule type="cellIs" dxfId="912" priority="642" operator="lessThan">
      <formula>0</formula>
    </cfRule>
  </conditionalFormatting>
  <conditionalFormatting sqref="B41 B43:B72">
    <cfRule type="cellIs" dxfId="911" priority="643" operator="greaterThan">
      <formula>0</formula>
    </cfRule>
  </conditionalFormatting>
  <conditionalFormatting sqref="B41 B43:B72">
    <cfRule type="cellIs" dxfId="910" priority="644" operator="lessThan">
      <formula>0</formula>
    </cfRule>
  </conditionalFormatting>
  <conditionalFormatting sqref="B29">
    <cfRule type="cellIs" dxfId="909" priority="645" operator="greaterThan">
      <formula>0</formula>
    </cfRule>
  </conditionalFormatting>
  <conditionalFormatting sqref="B29">
    <cfRule type="cellIs" dxfId="908" priority="646" operator="lessThan">
      <formula>0</formula>
    </cfRule>
  </conditionalFormatting>
  <conditionalFormatting sqref="AT3">
    <cfRule type="cellIs" dxfId="907" priority="647" operator="greaterThan">
      <formula>0</formula>
    </cfRule>
  </conditionalFormatting>
  <conditionalFormatting sqref="AT3">
    <cfRule type="cellIs" dxfId="906" priority="648" operator="lessThan">
      <formula>0</formula>
    </cfRule>
  </conditionalFormatting>
  <conditionalFormatting sqref="AT4">
    <cfRule type="cellIs" dxfId="905" priority="649" operator="greaterThan">
      <formula>0</formula>
    </cfRule>
  </conditionalFormatting>
  <conditionalFormatting sqref="AT4">
    <cfRule type="cellIs" dxfId="904" priority="650" operator="lessThan">
      <formula>0</formula>
    </cfRule>
  </conditionalFormatting>
  <conditionalFormatting sqref="AZ3">
    <cfRule type="cellIs" dxfId="903" priority="651" operator="greaterThan">
      <formula>0</formula>
    </cfRule>
  </conditionalFormatting>
  <conditionalFormatting sqref="AZ3">
    <cfRule type="cellIs" dxfId="902" priority="652" operator="lessThan">
      <formula>0</formula>
    </cfRule>
  </conditionalFormatting>
  <conditionalFormatting sqref="T3:T42 AF3:AF42">
    <cfRule type="cellIs" dxfId="901" priority="653" operator="greaterThan">
      <formula>0</formula>
    </cfRule>
  </conditionalFormatting>
  <conditionalFormatting sqref="T3:T42 AF3:AF42">
    <cfRule type="cellIs" dxfId="900" priority="654" operator="lessThan">
      <formula>0</formula>
    </cfRule>
  </conditionalFormatting>
  <conditionalFormatting sqref="Q37">
    <cfRule type="cellIs" dxfId="899" priority="655" operator="lessThan">
      <formula>0</formula>
    </cfRule>
  </conditionalFormatting>
  <conditionalFormatting sqref="Q37">
    <cfRule type="cellIs" dxfId="898" priority="656" operator="greaterThan">
      <formula>0</formula>
    </cfRule>
  </conditionalFormatting>
  <conditionalFormatting sqref="I3:I37">
    <cfRule type="cellIs" dxfId="897" priority="483" operator="lessThan">
      <formula>0</formula>
    </cfRule>
    <cfRule type="cellIs" dxfId="896" priority="484" operator="greaterThan">
      <formula>0</formula>
    </cfRule>
  </conditionalFormatting>
  <conditionalFormatting sqref="I41:I72">
    <cfRule type="cellIs" dxfId="895" priority="479" operator="lessThan">
      <formula>0</formula>
    </cfRule>
    <cfRule type="cellIs" dxfId="894" priority="480" operator="greaterThan">
      <formula>0</formula>
    </cfRule>
  </conditionalFormatting>
  <conditionalFormatting sqref="I76">
    <cfRule type="cellIs" dxfId="893" priority="477" operator="lessThan">
      <formula>0</formula>
    </cfRule>
    <cfRule type="cellIs" dxfId="892" priority="478" operator="greaterThan">
      <formula>0</formula>
    </cfRule>
  </conditionalFormatting>
  <conditionalFormatting sqref="B5">
    <cfRule type="cellIs" dxfId="891" priority="465" operator="greaterThan">
      <formula>0</formula>
    </cfRule>
  </conditionalFormatting>
  <conditionalFormatting sqref="B5">
    <cfRule type="cellIs" dxfId="890" priority="466" operator="lessThan">
      <formula>0</formula>
    </cfRule>
  </conditionalFormatting>
  <conditionalFormatting sqref="B5">
    <cfRule type="cellIs" dxfId="889" priority="467" operator="greaterThan">
      <formula>0</formula>
    </cfRule>
  </conditionalFormatting>
  <conditionalFormatting sqref="B5">
    <cfRule type="cellIs" dxfId="888" priority="468" operator="lessThan">
      <formula>0</formula>
    </cfRule>
  </conditionalFormatting>
  <conditionalFormatting sqref="K4:L4 K7:L7 K10:L10 K13:L13 K16:L16 K19:L19 K22:L22 K25:L25 K28:L28 K31:L31 K34:L34">
    <cfRule type="cellIs" dxfId="887" priority="464" operator="greaterThan">
      <formula>J4</formula>
    </cfRule>
  </conditionalFormatting>
  <conditionalFormatting sqref="AP3:AP42">
    <cfRule type="dataBar" priority="4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{8295106C-603C-4A6A-804E-8563225A3585}</x14:id>
        </ext>
      </extLst>
    </cfRule>
    <cfRule type="cellIs" dxfId="886" priority="463" operator="greaterThan">
      <formula>0</formula>
    </cfRule>
  </conditionalFormatting>
  <conditionalFormatting sqref="AE43">
    <cfRule type="cellIs" dxfId="885" priority="460" operator="greaterThan">
      <formula>0</formula>
    </cfRule>
  </conditionalFormatting>
  <conditionalFormatting sqref="AE43">
    <cfRule type="cellIs" dxfId="884" priority="461" operator="lessThan">
      <formula>0</formula>
    </cfRule>
  </conditionalFormatting>
  <conditionalFormatting sqref="Q38">
    <cfRule type="cellIs" dxfId="883" priority="459" operator="lessThan">
      <formula>0</formula>
    </cfRule>
  </conditionalFormatting>
  <conditionalFormatting sqref="Q39">
    <cfRule type="cellIs" dxfId="882" priority="458" operator="lessThan">
      <formula>0</formula>
    </cfRule>
  </conditionalFormatting>
  <conditionalFormatting sqref="J4 J7 J10 J13 J16 J19 J22 J25 J28 J31 J34">
    <cfRule type="cellIs" dxfId="881" priority="457" operator="greaterThan">
      <formula>1.49</formula>
    </cfRule>
  </conditionalFormatting>
  <conditionalFormatting sqref="AD3:AD42">
    <cfRule type="cellIs" dxfId="880" priority="456" operator="equal">
      <formula>0</formula>
    </cfRule>
  </conditionalFormatting>
  <conditionalFormatting sqref="AP3:AP42">
    <cfRule type="cellIs" dxfId="879" priority="455" operator="equal">
      <formula>0</formula>
    </cfRule>
  </conditionalFormatting>
  <conditionalFormatting sqref="AP4:AP42">
    <cfRule type="cellIs" dxfId="878" priority="454" operator="equal">
      <formula>0</formula>
    </cfRule>
  </conditionalFormatting>
  <conditionalFormatting sqref="B42">
    <cfRule type="cellIs" dxfId="877" priority="448" operator="greaterThan">
      <formula>0</formula>
    </cfRule>
  </conditionalFormatting>
  <conditionalFormatting sqref="B42">
    <cfRule type="cellIs" dxfId="876" priority="449" operator="lessThan">
      <formula>0</formula>
    </cfRule>
  </conditionalFormatting>
  <conditionalFormatting sqref="B42">
    <cfRule type="cellIs" dxfId="875" priority="450" operator="greaterThan">
      <formula>0</formula>
    </cfRule>
  </conditionalFormatting>
  <conditionalFormatting sqref="B42">
    <cfRule type="cellIs" dxfId="874" priority="451" operator="lessThan">
      <formula>0</formula>
    </cfRule>
  </conditionalFormatting>
  <conditionalFormatting sqref="B42">
    <cfRule type="cellIs" dxfId="873" priority="452" operator="greaterThan">
      <formula>0</formula>
    </cfRule>
  </conditionalFormatting>
  <conditionalFormatting sqref="B42">
    <cfRule type="cellIs" dxfId="872" priority="453" operator="lessThan">
      <formula>0</formula>
    </cfRule>
  </conditionalFormatting>
  <conditionalFormatting sqref="S3:S42">
    <cfRule type="expression" dxfId="871" priority="443">
      <formula>$O$18-$U3&lt;0</formula>
    </cfRule>
  </conditionalFormatting>
  <conditionalFormatting sqref="S3">
    <cfRule type="expression" dxfId="870" priority="442">
      <formula>$O$18-$U3&gt;0</formula>
    </cfRule>
  </conditionalFormatting>
  <conditionalFormatting sqref="AD3:AD42">
    <cfRule type="dataBar" priority="6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{ECEC1FF9-8D0E-45F8-99AB-F84F0BEDAAD2}</x14:id>
        </ext>
      </extLst>
    </cfRule>
    <cfRule type="cellIs" dxfId="869" priority="658" operator="greaterThan">
      <formula>0</formula>
    </cfRule>
  </conditionalFormatting>
  <conditionalFormatting sqref="S3:S42">
    <cfRule type="expression" dxfId="868" priority="441">
      <formula>$O$18-$U3&gt;0</formula>
    </cfRule>
  </conditionalFormatting>
  <conditionalFormatting sqref="AA3:AA42">
    <cfRule type="cellIs" dxfId="867" priority="438" operator="greaterThan">
      <formula>V3</formula>
    </cfRule>
    <cfRule type="cellIs" dxfId="866" priority="439" operator="lessThan">
      <formula>V3</formula>
    </cfRule>
    <cfRule type="cellIs" dxfId="865" priority="440" operator="equal">
      <formula>0</formula>
    </cfRule>
  </conditionalFormatting>
  <conditionalFormatting sqref="AM3:AM42">
    <cfRule type="cellIs" dxfId="864" priority="435" operator="greaterThan">
      <formula>AH3</formula>
    </cfRule>
    <cfRule type="cellIs" dxfId="863" priority="436" operator="lessThan">
      <formula>AH3</formula>
    </cfRule>
    <cfRule type="cellIs" dxfId="862" priority="437" operator="equal">
      <formula>0</formula>
    </cfRule>
  </conditionalFormatting>
  <conditionalFormatting sqref="AZ5">
    <cfRule type="cellIs" dxfId="861" priority="433" operator="greaterThan">
      <formula>0</formula>
    </cfRule>
  </conditionalFormatting>
  <conditionalFormatting sqref="AZ5">
    <cfRule type="cellIs" dxfId="860" priority="434" operator="lessThan">
      <formula>0</formula>
    </cfRule>
  </conditionalFormatting>
  <conditionalFormatting sqref="AZ4">
    <cfRule type="cellIs" dxfId="859" priority="431" operator="greaterThan">
      <formula>0</formula>
    </cfRule>
  </conditionalFormatting>
  <conditionalFormatting sqref="AZ4">
    <cfRule type="cellIs" dxfId="858" priority="432" operator="lessThan">
      <formula>0</formula>
    </cfRule>
  </conditionalFormatting>
  <conditionalFormatting sqref="AE3:AE42">
    <cfRule type="expression" dxfId="857" priority="430">
      <formula>$O$18-$U3&gt;0</formula>
    </cfRule>
  </conditionalFormatting>
  <conditionalFormatting sqref="AE3:AE42">
    <cfRule type="expression" dxfId="856" priority="429">
      <formula>$O$18-$U3&lt;0</formula>
    </cfRule>
  </conditionalFormatting>
  <conditionalFormatting sqref="P3:P34">
    <cfRule type="dataBar" priority="4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{E9578603-5B34-4F8F-8D3C-5B586EAD1FF7}</x14:id>
        </ext>
      </extLst>
    </cfRule>
  </conditionalFormatting>
  <conditionalFormatting sqref="Y3:Z3 Y4:Y42">
    <cfRule type="cellIs" dxfId="855" priority="427" operator="equal">
      <formula>0</formula>
    </cfRule>
  </conditionalFormatting>
  <conditionalFormatting sqref="Z4:Z42">
    <cfRule type="cellIs" dxfId="854" priority="426" operator="equal">
      <formula>0</formula>
    </cfRule>
  </conditionalFormatting>
  <conditionalFormatting sqref="AB3:AB42">
    <cfRule type="cellIs" dxfId="853" priority="425" operator="equal">
      <formula>0</formula>
    </cfRule>
  </conditionalFormatting>
  <conditionalFormatting sqref="AL3:AL42">
    <cfRule type="cellIs" dxfId="852" priority="424" operator="equal">
      <formula>0</formula>
    </cfRule>
  </conditionalFormatting>
  <conditionalFormatting sqref="AN3:AN42">
    <cfRule type="cellIs" dxfId="851" priority="423" operator="equal">
      <formula>0</formula>
    </cfRule>
  </conditionalFormatting>
  <conditionalFormatting sqref="B14">
    <cfRule type="cellIs" dxfId="850" priority="415" operator="greaterThan">
      <formula>0</formula>
    </cfRule>
  </conditionalFormatting>
  <conditionalFormatting sqref="B14">
    <cfRule type="cellIs" dxfId="849" priority="416" operator="lessThan">
      <formula>0</formula>
    </cfRule>
  </conditionalFormatting>
  <conditionalFormatting sqref="B14">
    <cfRule type="cellIs" dxfId="848" priority="417" operator="greaterThan">
      <formula>0</formula>
    </cfRule>
  </conditionalFormatting>
  <conditionalFormatting sqref="B14">
    <cfRule type="cellIs" dxfId="847" priority="418" operator="lessThan">
      <formula>0</formula>
    </cfRule>
  </conditionalFormatting>
  <conditionalFormatting sqref="B13">
    <cfRule type="cellIs" dxfId="846" priority="411" operator="greaterThan">
      <formula>0</formula>
    </cfRule>
  </conditionalFormatting>
  <conditionalFormatting sqref="B13">
    <cfRule type="cellIs" dxfId="845" priority="412" operator="lessThan">
      <formula>0</formula>
    </cfRule>
  </conditionalFormatting>
  <conditionalFormatting sqref="B13">
    <cfRule type="cellIs" dxfId="844" priority="413" operator="greaterThan">
      <formula>0</formula>
    </cfRule>
  </conditionalFormatting>
  <conditionalFormatting sqref="B13">
    <cfRule type="cellIs" dxfId="843" priority="414" operator="lessThan">
      <formula>0</formula>
    </cfRule>
  </conditionalFormatting>
  <conditionalFormatting sqref="B17:B18">
    <cfRule type="cellIs" dxfId="842" priority="407" operator="greaterThan">
      <formula>0</formula>
    </cfRule>
  </conditionalFormatting>
  <conditionalFormatting sqref="B17:B18">
    <cfRule type="cellIs" dxfId="841" priority="408" operator="lessThan">
      <formula>0</formula>
    </cfRule>
  </conditionalFormatting>
  <conditionalFormatting sqref="B17:B18">
    <cfRule type="cellIs" dxfId="840" priority="409" operator="greaterThan">
      <formula>0</formula>
    </cfRule>
  </conditionalFormatting>
  <conditionalFormatting sqref="B17:B18">
    <cfRule type="cellIs" dxfId="839" priority="410" operator="lessThan">
      <formula>0</formula>
    </cfRule>
  </conditionalFormatting>
  <conditionalFormatting sqref="B13:B14">
    <cfRule type="cellIs" dxfId="838" priority="403" operator="greaterThan">
      <formula>0</formula>
    </cfRule>
  </conditionalFormatting>
  <conditionalFormatting sqref="B13:B14">
    <cfRule type="cellIs" dxfId="837" priority="404" operator="lessThan">
      <formula>0</formula>
    </cfRule>
  </conditionalFormatting>
  <conditionalFormatting sqref="B13:B14">
    <cfRule type="cellIs" dxfId="836" priority="405" operator="greaterThan">
      <formula>0</formula>
    </cfRule>
  </conditionalFormatting>
  <conditionalFormatting sqref="B13:B14">
    <cfRule type="cellIs" dxfId="835" priority="406" operator="lessThan">
      <formula>0</formula>
    </cfRule>
  </conditionalFormatting>
  <conditionalFormatting sqref="B5">
    <cfRule type="cellIs" dxfId="834" priority="395" operator="greaterThan">
      <formula>0</formula>
    </cfRule>
  </conditionalFormatting>
  <conditionalFormatting sqref="B5">
    <cfRule type="cellIs" dxfId="833" priority="396" operator="lessThan">
      <formula>0</formula>
    </cfRule>
  </conditionalFormatting>
  <conditionalFormatting sqref="B5">
    <cfRule type="cellIs" dxfId="832" priority="397" operator="greaterThan">
      <formula>0</formula>
    </cfRule>
  </conditionalFormatting>
  <conditionalFormatting sqref="B5">
    <cfRule type="cellIs" dxfId="831" priority="398" operator="lessThan">
      <formula>0</formula>
    </cfRule>
  </conditionalFormatting>
  <conditionalFormatting sqref="B12">
    <cfRule type="cellIs" dxfId="830" priority="287" operator="greaterThan">
      <formula>0</formula>
    </cfRule>
  </conditionalFormatting>
  <conditionalFormatting sqref="B12">
    <cfRule type="cellIs" dxfId="829" priority="288" operator="lessThan">
      <formula>0</formula>
    </cfRule>
  </conditionalFormatting>
  <conditionalFormatting sqref="B12">
    <cfRule type="cellIs" dxfId="828" priority="289" operator="greaterThan">
      <formula>0</formula>
    </cfRule>
  </conditionalFormatting>
  <conditionalFormatting sqref="B12">
    <cfRule type="cellIs" dxfId="827" priority="290" operator="lessThan">
      <formula>0</formula>
    </cfRule>
  </conditionalFormatting>
  <conditionalFormatting sqref="B15:B16">
    <cfRule type="cellIs" dxfId="826" priority="371" operator="greaterThan">
      <formula>0</formula>
    </cfRule>
  </conditionalFormatting>
  <conditionalFormatting sqref="B15:B16">
    <cfRule type="cellIs" dxfId="825" priority="372" operator="lessThan">
      <formula>0</formula>
    </cfRule>
  </conditionalFormatting>
  <conditionalFormatting sqref="B15:B16">
    <cfRule type="cellIs" dxfId="824" priority="373" operator="greaterThan">
      <formula>0</formula>
    </cfRule>
  </conditionalFormatting>
  <conditionalFormatting sqref="B15:B16">
    <cfRule type="cellIs" dxfId="823" priority="374" operator="lessThan">
      <formula>0</formula>
    </cfRule>
  </conditionalFormatting>
  <conditionalFormatting sqref="B16">
    <cfRule type="cellIs" dxfId="822" priority="367" operator="greaterThan">
      <formula>0</formula>
    </cfRule>
  </conditionalFormatting>
  <conditionalFormatting sqref="B16">
    <cfRule type="cellIs" dxfId="821" priority="368" operator="lessThan">
      <formula>0</formula>
    </cfRule>
  </conditionalFormatting>
  <conditionalFormatting sqref="B16">
    <cfRule type="cellIs" dxfId="820" priority="369" operator="greaterThan">
      <formula>0</formula>
    </cfRule>
  </conditionalFormatting>
  <conditionalFormatting sqref="B16">
    <cfRule type="cellIs" dxfId="819" priority="370" operator="lessThan">
      <formula>0</formula>
    </cfRule>
  </conditionalFormatting>
  <conditionalFormatting sqref="B16">
    <cfRule type="cellIs" dxfId="818" priority="363" operator="greaterThan">
      <formula>0</formula>
    </cfRule>
  </conditionalFormatting>
  <conditionalFormatting sqref="B16">
    <cfRule type="cellIs" dxfId="817" priority="364" operator="lessThan">
      <formula>0</formula>
    </cfRule>
  </conditionalFormatting>
  <conditionalFormatting sqref="B16">
    <cfRule type="cellIs" dxfId="816" priority="365" operator="greaterThan">
      <formula>0</formula>
    </cfRule>
  </conditionalFormatting>
  <conditionalFormatting sqref="B16">
    <cfRule type="cellIs" dxfId="815" priority="366" operator="lessThan">
      <formula>0</formula>
    </cfRule>
  </conditionalFormatting>
  <conditionalFormatting sqref="B15">
    <cfRule type="cellIs" dxfId="814" priority="359" operator="greaterThan">
      <formula>0</formula>
    </cfRule>
  </conditionalFormatting>
  <conditionalFormatting sqref="B15">
    <cfRule type="cellIs" dxfId="813" priority="360" operator="lessThan">
      <formula>0</formula>
    </cfRule>
  </conditionalFormatting>
  <conditionalFormatting sqref="B15">
    <cfRule type="cellIs" dxfId="812" priority="361" operator="greaterThan">
      <formula>0</formula>
    </cfRule>
  </conditionalFormatting>
  <conditionalFormatting sqref="B15">
    <cfRule type="cellIs" dxfId="811" priority="362" operator="lessThan">
      <formula>0</formula>
    </cfRule>
  </conditionalFormatting>
  <conditionalFormatting sqref="B15:B16">
    <cfRule type="cellIs" dxfId="810" priority="355" operator="greaterThan">
      <formula>0</formula>
    </cfRule>
  </conditionalFormatting>
  <conditionalFormatting sqref="B15:B16">
    <cfRule type="cellIs" dxfId="809" priority="356" operator="lessThan">
      <formula>0</formula>
    </cfRule>
  </conditionalFormatting>
  <conditionalFormatting sqref="B15:B16">
    <cfRule type="cellIs" dxfId="808" priority="357" operator="greaterThan">
      <formula>0</formula>
    </cfRule>
  </conditionalFormatting>
  <conditionalFormatting sqref="B15:B16">
    <cfRule type="cellIs" dxfId="807" priority="358" operator="lessThan">
      <formula>0</formula>
    </cfRule>
  </conditionalFormatting>
  <conditionalFormatting sqref="B15:B16">
    <cfRule type="cellIs" dxfId="806" priority="351" operator="greaterThan">
      <formula>0</formula>
    </cfRule>
  </conditionalFormatting>
  <conditionalFormatting sqref="B15:B16">
    <cfRule type="cellIs" dxfId="805" priority="352" operator="lessThan">
      <formula>0</formula>
    </cfRule>
  </conditionalFormatting>
  <conditionalFormatting sqref="B15:B16">
    <cfRule type="cellIs" dxfId="804" priority="353" operator="greaterThan">
      <formula>0</formula>
    </cfRule>
  </conditionalFormatting>
  <conditionalFormatting sqref="B15:B16">
    <cfRule type="cellIs" dxfId="803" priority="354" operator="lessThan">
      <formula>0</formula>
    </cfRule>
  </conditionalFormatting>
  <conditionalFormatting sqref="B11:B12">
    <cfRule type="cellIs" dxfId="802" priority="347" operator="greaterThan">
      <formula>0</formula>
    </cfRule>
  </conditionalFormatting>
  <conditionalFormatting sqref="B11:B12">
    <cfRule type="cellIs" dxfId="801" priority="348" operator="lessThan">
      <formula>0</formula>
    </cfRule>
  </conditionalFormatting>
  <conditionalFormatting sqref="B11:B12">
    <cfRule type="cellIs" dxfId="800" priority="349" operator="greaterThan">
      <formula>0</formula>
    </cfRule>
  </conditionalFormatting>
  <conditionalFormatting sqref="B11:B12">
    <cfRule type="cellIs" dxfId="799" priority="350" operator="lessThan">
      <formula>0</formula>
    </cfRule>
  </conditionalFormatting>
  <conditionalFormatting sqref="B11">
    <cfRule type="cellIs" dxfId="798" priority="343" operator="greaterThan">
      <formula>0</formula>
    </cfRule>
  </conditionalFormatting>
  <conditionalFormatting sqref="B11">
    <cfRule type="cellIs" dxfId="797" priority="344" operator="lessThan">
      <formula>0</formula>
    </cfRule>
  </conditionalFormatting>
  <conditionalFormatting sqref="B11">
    <cfRule type="cellIs" dxfId="796" priority="345" operator="greaterThan">
      <formula>0</formula>
    </cfRule>
  </conditionalFormatting>
  <conditionalFormatting sqref="B11">
    <cfRule type="cellIs" dxfId="795" priority="346" operator="lessThan">
      <formula>0</formula>
    </cfRule>
  </conditionalFormatting>
  <conditionalFormatting sqref="B12">
    <cfRule type="cellIs" dxfId="794" priority="339" operator="greaterThan">
      <formula>0</formula>
    </cfRule>
  </conditionalFormatting>
  <conditionalFormatting sqref="B12">
    <cfRule type="cellIs" dxfId="793" priority="340" operator="lessThan">
      <formula>0</formula>
    </cfRule>
  </conditionalFormatting>
  <conditionalFormatting sqref="B12">
    <cfRule type="cellIs" dxfId="792" priority="341" operator="greaterThan">
      <formula>0</formula>
    </cfRule>
  </conditionalFormatting>
  <conditionalFormatting sqref="B12">
    <cfRule type="cellIs" dxfId="791" priority="342" operator="lessThan">
      <formula>0</formula>
    </cfRule>
  </conditionalFormatting>
  <conditionalFormatting sqref="B5">
    <cfRule type="cellIs" dxfId="790" priority="335" operator="greaterThan">
      <formula>0</formula>
    </cfRule>
  </conditionalFormatting>
  <conditionalFormatting sqref="B5">
    <cfRule type="cellIs" dxfId="789" priority="336" operator="lessThan">
      <formula>0</formula>
    </cfRule>
  </conditionalFormatting>
  <conditionalFormatting sqref="B5">
    <cfRule type="cellIs" dxfId="788" priority="337" operator="greaterThan">
      <formula>0</formula>
    </cfRule>
  </conditionalFormatting>
  <conditionalFormatting sqref="B5">
    <cfRule type="cellIs" dxfId="787" priority="338" operator="lessThan">
      <formula>0</formula>
    </cfRule>
  </conditionalFormatting>
  <conditionalFormatting sqref="B5">
    <cfRule type="cellIs" dxfId="786" priority="311" operator="greaterThan">
      <formula>0</formula>
    </cfRule>
  </conditionalFormatting>
  <conditionalFormatting sqref="B5">
    <cfRule type="cellIs" dxfId="785" priority="312" operator="lessThan">
      <formula>0</formula>
    </cfRule>
  </conditionalFormatting>
  <conditionalFormatting sqref="B5">
    <cfRule type="cellIs" dxfId="784" priority="313" operator="greaterThan">
      <formula>0</formula>
    </cfRule>
  </conditionalFormatting>
  <conditionalFormatting sqref="B5">
    <cfRule type="cellIs" dxfId="783" priority="314" operator="lessThan">
      <formula>0</formula>
    </cfRule>
  </conditionalFormatting>
  <conditionalFormatting sqref="B5">
    <cfRule type="cellIs" dxfId="782" priority="307" operator="greaterThan">
      <formula>0</formula>
    </cfRule>
  </conditionalFormatting>
  <conditionalFormatting sqref="B5">
    <cfRule type="cellIs" dxfId="781" priority="308" operator="lessThan">
      <formula>0</formula>
    </cfRule>
  </conditionalFormatting>
  <conditionalFormatting sqref="B5">
    <cfRule type="cellIs" dxfId="780" priority="309" operator="greaterThan">
      <formula>0</formula>
    </cfRule>
  </conditionalFormatting>
  <conditionalFormatting sqref="B5">
    <cfRule type="cellIs" dxfId="779" priority="310" operator="lessThan">
      <formula>0</formula>
    </cfRule>
  </conditionalFormatting>
  <conditionalFormatting sqref="B11:B12">
    <cfRule type="cellIs" dxfId="778" priority="295" operator="greaterThan">
      <formula>0</formula>
    </cfRule>
  </conditionalFormatting>
  <conditionalFormatting sqref="B11:B12">
    <cfRule type="cellIs" dxfId="777" priority="296" operator="lessThan">
      <formula>0</formula>
    </cfRule>
  </conditionalFormatting>
  <conditionalFormatting sqref="B11:B12">
    <cfRule type="cellIs" dxfId="776" priority="297" operator="greaterThan">
      <formula>0</formula>
    </cfRule>
  </conditionalFormatting>
  <conditionalFormatting sqref="B11:B12">
    <cfRule type="cellIs" dxfId="775" priority="298" operator="lessThan">
      <formula>0</formula>
    </cfRule>
  </conditionalFormatting>
  <conditionalFormatting sqref="B12">
    <cfRule type="cellIs" dxfId="774" priority="291" operator="greaterThan">
      <formula>0</formula>
    </cfRule>
  </conditionalFormatting>
  <conditionalFormatting sqref="B12">
    <cfRule type="cellIs" dxfId="773" priority="292" operator="lessThan">
      <formula>0</formula>
    </cfRule>
  </conditionalFormatting>
  <conditionalFormatting sqref="B12">
    <cfRule type="cellIs" dxfId="772" priority="293" operator="greaterThan">
      <formula>0</formula>
    </cfRule>
  </conditionalFormatting>
  <conditionalFormatting sqref="B12">
    <cfRule type="cellIs" dxfId="771" priority="294" operator="lessThan">
      <formula>0</formula>
    </cfRule>
  </conditionalFormatting>
  <conditionalFormatting sqref="B11">
    <cfRule type="cellIs" dxfId="770" priority="283" operator="greaterThan">
      <formula>0</formula>
    </cfRule>
  </conditionalFormatting>
  <conditionalFormatting sqref="B11">
    <cfRule type="cellIs" dxfId="769" priority="284" operator="lessThan">
      <formula>0</formula>
    </cfRule>
  </conditionalFormatting>
  <conditionalFormatting sqref="B11">
    <cfRule type="cellIs" dxfId="768" priority="285" operator="greaterThan">
      <formula>0</formula>
    </cfRule>
  </conditionalFormatting>
  <conditionalFormatting sqref="B11">
    <cfRule type="cellIs" dxfId="767" priority="286" operator="lessThan">
      <formula>0</formula>
    </cfRule>
  </conditionalFormatting>
  <conditionalFormatting sqref="B11:B12">
    <cfRule type="cellIs" dxfId="766" priority="279" operator="greaterThan">
      <formula>0</formula>
    </cfRule>
  </conditionalFormatting>
  <conditionalFormatting sqref="B11:B12">
    <cfRule type="cellIs" dxfId="765" priority="280" operator="lessThan">
      <formula>0</formula>
    </cfRule>
  </conditionalFormatting>
  <conditionalFormatting sqref="B11:B12">
    <cfRule type="cellIs" dxfId="764" priority="281" operator="greaterThan">
      <formula>0</formula>
    </cfRule>
  </conditionalFormatting>
  <conditionalFormatting sqref="B11:B12">
    <cfRule type="cellIs" dxfId="763" priority="282" operator="lessThan">
      <formula>0</formula>
    </cfRule>
  </conditionalFormatting>
  <conditionalFormatting sqref="B11:B12">
    <cfRule type="cellIs" dxfId="762" priority="275" operator="greaterThan">
      <formula>0</formula>
    </cfRule>
  </conditionalFormatting>
  <conditionalFormatting sqref="B11:B12">
    <cfRule type="cellIs" dxfId="761" priority="276" operator="lessThan">
      <formula>0</formula>
    </cfRule>
  </conditionalFormatting>
  <conditionalFormatting sqref="B11:B12">
    <cfRule type="cellIs" dxfId="760" priority="277" operator="greaterThan">
      <formula>0</formula>
    </cfRule>
  </conditionalFormatting>
  <conditionalFormatting sqref="B11:B12">
    <cfRule type="cellIs" dxfId="759" priority="278" operator="lessThan">
      <formula>0</formula>
    </cfRule>
  </conditionalFormatting>
  <conditionalFormatting sqref="B40">
    <cfRule type="cellIs" dxfId="758" priority="257" operator="greaterThan">
      <formula>0</formula>
    </cfRule>
  </conditionalFormatting>
  <conditionalFormatting sqref="B40">
    <cfRule type="cellIs" dxfId="757" priority="258" operator="lessThan">
      <formula>0</formula>
    </cfRule>
  </conditionalFormatting>
  <conditionalFormatting sqref="B40">
    <cfRule type="cellIs" dxfId="756" priority="259" operator="greaterThan">
      <formula>0</formula>
    </cfRule>
  </conditionalFormatting>
  <conditionalFormatting sqref="B40">
    <cfRule type="cellIs" dxfId="755" priority="260" operator="lessThan">
      <formula>0</formula>
    </cfRule>
  </conditionalFormatting>
  <conditionalFormatting sqref="B40">
    <cfRule type="cellIs" dxfId="754" priority="261" operator="greaterThan">
      <formula>0</formula>
    </cfRule>
  </conditionalFormatting>
  <conditionalFormatting sqref="B40">
    <cfRule type="cellIs" dxfId="753" priority="262" operator="lessThan">
      <formula>0</formula>
    </cfRule>
  </conditionalFormatting>
  <conditionalFormatting sqref="I38:I40">
    <cfRule type="cellIs" dxfId="752" priority="255" operator="lessThan">
      <formula>0</formula>
    </cfRule>
    <cfRule type="cellIs" dxfId="751" priority="256" operator="greaterThan">
      <formula>0</formula>
    </cfRule>
  </conditionalFormatting>
  <conditionalFormatting sqref="B38">
    <cfRule type="cellIs" dxfId="750" priority="249" operator="greaterThan">
      <formula>0</formula>
    </cfRule>
  </conditionalFormatting>
  <conditionalFormatting sqref="B38">
    <cfRule type="cellIs" dxfId="749" priority="250" operator="lessThan">
      <formula>0</formula>
    </cfRule>
  </conditionalFormatting>
  <conditionalFormatting sqref="B38">
    <cfRule type="cellIs" dxfId="748" priority="251" operator="greaterThan">
      <formula>0</formula>
    </cfRule>
  </conditionalFormatting>
  <conditionalFormatting sqref="B38">
    <cfRule type="cellIs" dxfId="747" priority="252" operator="lessThan">
      <formula>0</formula>
    </cfRule>
  </conditionalFormatting>
  <conditionalFormatting sqref="B38">
    <cfRule type="cellIs" dxfId="746" priority="253" operator="greaterThan">
      <formula>0</formula>
    </cfRule>
  </conditionalFormatting>
  <conditionalFormatting sqref="B38">
    <cfRule type="cellIs" dxfId="745" priority="254" operator="lessThan">
      <formula>0</formula>
    </cfRule>
  </conditionalFormatting>
  <conditionalFormatting sqref="B39">
    <cfRule type="cellIs" dxfId="744" priority="243" operator="greaterThan">
      <formula>0</formula>
    </cfRule>
  </conditionalFormatting>
  <conditionalFormatting sqref="B39">
    <cfRule type="cellIs" dxfId="743" priority="244" operator="lessThan">
      <formula>0</formula>
    </cfRule>
  </conditionalFormatting>
  <conditionalFormatting sqref="B39">
    <cfRule type="cellIs" dxfId="742" priority="245" operator="greaterThan">
      <formula>0</formula>
    </cfRule>
  </conditionalFormatting>
  <conditionalFormatting sqref="B39">
    <cfRule type="cellIs" dxfId="741" priority="246" operator="lessThan">
      <formula>0</formula>
    </cfRule>
  </conditionalFormatting>
  <conditionalFormatting sqref="B39">
    <cfRule type="cellIs" dxfId="740" priority="247" operator="greaterThan">
      <formula>0</formula>
    </cfRule>
  </conditionalFormatting>
  <conditionalFormatting sqref="B39">
    <cfRule type="cellIs" dxfId="739" priority="248" operator="lessThan">
      <formula>0</formula>
    </cfRule>
  </conditionalFormatting>
  <conditionalFormatting sqref="B31:B34 B37">
    <cfRule type="cellIs" dxfId="738" priority="239" operator="greaterThan">
      <formula>0</formula>
    </cfRule>
  </conditionalFormatting>
  <conditionalFormatting sqref="B31:B34 B37">
    <cfRule type="cellIs" dxfId="737" priority="240" operator="lessThan">
      <formula>0</formula>
    </cfRule>
  </conditionalFormatting>
  <conditionalFormatting sqref="B31:B34 B37">
    <cfRule type="cellIs" dxfId="736" priority="241" operator="greaterThan">
      <formula>0</formula>
    </cfRule>
  </conditionalFormatting>
  <conditionalFormatting sqref="B31:B34 B37">
    <cfRule type="cellIs" dxfId="735" priority="242" operator="lessThan">
      <formula>0</formula>
    </cfRule>
  </conditionalFormatting>
  <conditionalFormatting sqref="B35:B36">
    <cfRule type="cellIs" dxfId="734" priority="229" operator="greaterThan">
      <formula>0</formula>
    </cfRule>
  </conditionalFormatting>
  <conditionalFormatting sqref="B35:B36">
    <cfRule type="cellIs" dxfId="733" priority="230" operator="lessThan">
      <formula>0</formula>
    </cfRule>
  </conditionalFormatting>
  <conditionalFormatting sqref="B35:B36">
    <cfRule type="cellIs" dxfId="732" priority="231" operator="greaterThan">
      <formula>0</formula>
    </cfRule>
  </conditionalFormatting>
  <conditionalFormatting sqref="B35:B36">
    <cfRule type="cellIs" dxfId="731" priority="232" operator="lessThan">
      <formula>0</formula>
    </cfRule>
  </conditionalFormatting>
  <conditionalFormatting sqref="B36">
    <cfRule type="cellIs" dxfId="730" priority="233" operator="greaterThan">
      <formula>0</formula>
    </cfRule>
  </conditionalFormatting>
  <conditionalFormatting sqref="B36">
    <cfRule type="cellIs" dxfId="729" priority="234" operator="lessThan">
      <formula>0</formula>
    </cfRule>
  </conditionalFormatting>
  <conditionalFormatting sqref="B35">
    <cfRule type="cellIs" dxfId="728" priority="235" operator="greaterThan">
      <formula>0</formula>
    </cfRule>
  </conditionalFormatting>
  <conditionalFormatting sqref="B35">
    <cfRule type="cellIs" dxfId="727" priority="236" operator="lessThan">
      <formula>0</formula>
    </cfRule>
  </conditionalFormatting>
  <conditionalFormatting sqref="K39 K41 K43 K45 K47 K49 K51 K53 K55 K57 K59 K61 K63 K65 K67 K69 K71">
    <cfRule type="cellIs" dxfId="726" priority="228" operator="greaterThan">
      <formula>J39</formula>
    </cfRule>
  </conditionalFormatting>
  <conditionalFormatting sqref="J39 J41 J43 J45 J47 J49 J51 J53 J55 J57 J59 J61 J63 J65 J67 J69 J71">
    <cfRule type="cellIs" dxfId="725" priority="227" operator="greaterThan">
      <formula>1.49</formula>
    </cfRule>
  </conditionalFormatting>
  <conditionalFormatting sqref="L39 L41 L43 L45 L47 L49 L51 L53 L55 L57 L59 L61 L63 L65 L67 L69 L71">
    <cfRule type="cellIs" dxfId="724" priority="226" operator="greaterThan">
      <formula>K39</formula>
    </cfRule>
  </conditionalFormatting>
  <conditionalFormatting sqref="AC3:AC42">
    <cfRule type="cellIs" dxfId="723" priority="225" operator="equal">
      <formula>0</formula>
    </cfRule>
  </conditionalFormatting>
  <conditionalFormatting sqref="AK3:AK42">
    <cfRule type="cellIs" dxfId="722" priority="224" operator="equal">
      <formula>0</formula>
    </cfRule>
  </conditionalFormatting>
  <conditionalFormatting sqref="AO3:AO42">
    <cfRule type="cellIs" dxfId="721" priority="223" operator="equal">
      <formula>0</formula>
    </cfRule>
  </conditionalFormatting>
  <conditionalFormatting sqref="B4">
    <cfRule type="cellIs" dxfId="720" priority="159" operator="greaterThan">
      <formula>0</formula>
    </cfRule>
  </conditionalFormatting>
  <conditionalFormatting sqref="B4">
    <cfRule type="cellIs" dxfId="719" priority="160" operator="lessThan">
      <formula>0</formula>
    </cfRule>
  </conditionalFormatting>
  <conditionalFormatting sqref="B4">
    <cfRule type="cellIs" dxfId="718" priority="161" operator="greaterThan">
      <formula>0</formula>
    </cfRule>
  </conditionalFormatting>
  <conditionalFormatting sqref="B4">
    <cfRule type="cellIs" dxfId="717" priority="162" operator="lessThan">
      <formula>0</formula>
    </cfRule>
  </conditionalFormatting>
  <conditionalFormatting sqref="B4">
    <cfRule type="cellIs" dxfId="716" priority="155" operator="greaterThan">
      <formula>0</formula>
    </cfRule>
  </conditionalFormatting>
  <conditionalFormatting sqref="B4">
    <cfRule type="cellIs" dxfId="715" priority="156" operator="lessThan">
      <formula>0</formula>
    </cfRule>
  </conditionalFormatting>
  <conditionalFormatting sqref="B4">
    <cfRule type="cellIs" dxfId="714" priority="157" operator="greaterThan">
      <formula>0</formula>
    </cfRule>
  </conditionalFormatting>
  <conditionalFormatting sqref="B4">
    <cfRule type="cellIs" dxfId="713" priority="158" operator="lessThan">
      <formula>0</formula>
    </cfRule>
  </conditionalFormatting>
  <conditionalFormatting sqref="B4">
    <cfRule type="cellIs" dxfId="712" priority="151" operator="greaterThan">
      <formula>0</formula>
    </cfRule>
  </conditionalFormatting>
  <conditionalFormatting sqref="B4">
    <cfRule type="cellIs" dxfId="711" priority="152" operator="lessThan">
      <formula>0</formula>
    </cfRule>
  </conditionalFormatting>
  <conditionalFormatting sqref="B4">
    <cfRule type="cellIs" dxfId="710" priority="153" operator="greaterThan">
      <formula>0</formula>
    </cfRule>
  </conditionalFormatting>
  <conditionalFormatting sqref="B4">
    <cfRule type="cellIs" dxfId="709" priority="154" operator="lessThan">
      <formula>0</formula>
    </cfRule>
  </conditionalFormatting>
  <conditionalFormatting sqref="B4">
    <cfRule type="cellIs" dxfId="708" priority="147" operator="greaterThan">
      <formula>0</formula>
    </cfRule>
  </conditionalFormatting>
  <conditionalFormatting sqref="B4">
    <cfRule type="cellIs" dxfId="707" priority="148" operator="lessThan">
      <formula>0</formula>
    </cfRule>
  </conditionalFormatting>
  <conditionalFormatting sqref="B4">
    <cfRule type="cellIs" dxfId="706" priority="149" operator="greaterThan">
      <formula>0</formula>
    </cfRule>
  </conditionalFormatting>
  <conditionalFormatting sqref="B4">
    <cfRule type="cellIs" dxfId="705" priority="150" operator="lessThan">
      <formula>0</formula>
    </cfRule>
  </conditionalFormatting>
  <conditionalFormatting sqref="B4">
    <cfRule type="cellIs" dxfId="704" priority="143" operator="greaterThan">
      <formula>0</formula>
    </cfRule>
  </conditionalFormatting>
  <conditionalFormatting sqref="B4">
    <cfRule type="cellIs" dxfId="703" priority="144" operator="lessThan">
      <formula>0</formula>
    </cfRule>
  </conditionalFormatting>
  <conditionalFormatting sqref="B4">
    <cfRule type="cellIs" dxfId="702" priority="145" operator="greaterThan">
      <formula>0</formula>
    </cfRule>
  </conditionalFormatting>
  <conditionalFormatting sqref="B4">
    <cfRule type="cellIs" dxfId="701" priority="146" operator="lessThan">
      <formula>0</formula>
    </cfRule>
  </conditionalFormatting>
  <conditionalFormatting sqref="B4">
    <cfRule type="cellIs" dxfId="700" priority="139" operator="greaterThan">
      <formula>0</formula>
    </cfRule>
  </conditionalFormatting>
  <conditionalFormatting sqref="B4">
    <cfRule type="cellIs" dxfId="699" priority="140" operator="lessThan">
      <formula>0</formula>
    </cfRule>
  </conditionalFormatting>
  <conditionalFormatting sqref="B4">
    <cfRule type="cellIs" dxfId="698" priority="141" operator="greaterThan">
      <formula>0</formula>
    </cfRule>
  </conditionalFormatting>
  <conditionalFormatting sqref="B4">
    <cfRule type="cellIs" dxfId="697" priority="142" operator="lessThan">
      <formula>0</formula>
    </cfRule>
  </conditionalFormatting>
  <conditionalFormatting sqref="B4">
    <cfRule type="cellIs" dxfId="696" priority="135" operator="greaterThan">
      <formula>0</formula>
    </cfRule>
  </conditionalFormatting>
  <conditionalFormatting sqref="B4">
    <cfRule type="cellIs" dxfId="695" priority="136" operator="lessThan">
      <formula>0</formula>
    </cfRule>
  </conditionalFormatting>
  <conditionalFormatting sqref="B4">
    <cfRule type="cellIs" dxfId="694" priority="137" operator="greaterThan">
      <formula>0</formula>
    </cfRule>
  </conditionalFormatting>
  <conditionalFormatting sqref="B4">
    <cfRule type="cellIs" dxfId="693" priority="138" operator="lessThan">
      <formula>0</formula>
    </cfRule>
  </conditionalFormatting>
  <conditionalFormatting sqref="B4">
    <cfRule type="cellIs" dxfId="692" priority="131" operator="greaterThan">
      <formula>0</formula>
    </cfRule>
  </conditionalFormatting>
  <conditionalFormatting sqref="B4">
    <cfRule type="cellIs" dxfId="691" priority="132" operator="lessThan">
      <formula>0</formula>
    </cfRule>
  </conditionalFormatting>
  <conditionalFormatting sqref="B4">
    <cfRule type="cellIs" dxfId="690" priority="133" operator="greaterThan">
      <formula>0</formula>
    </cfRule>
  </conditionalFormatting>
  <conditionalFormatting sqref="B4">
    <cfRule type="cellIs" dxfId="689" priority="134" operator="lessThan">
      <formula>0</formula>
    </cfRule>
  </conditionalFormatting>
  <conditionalFormatting sqref="B4">
    <cfRule type="cellIs" dxfId="688" priority="127" operator="greaterThan">
      <formula>0</formula>
    </cfRule>
  </conditionalFormatting>
  <conditionalFormatting sqref="B4">
    <cfRule type="cellIs" dxfId="687" priority="128" operator="lessThan">
      <formula>0</formula>
    </cfRule>
  </conditionalFormatting>
  <conditionalFormatting sqref="B4">
    <cfRule type="cellIs" dxfId="686" priority="129" operator="greaterThan">
      <formula>0</formula>
    </cfRule>
  </conditionalFormatting>
  <conditionalFormatting sqref="B4">
    <cfRule type="cellIs" dxfId="685" priority="130" operator="lessThan">
      <formula>0</formula>
    </cfRule>
  </conditionalFormatting>
  <conditionalFormatting sqref="B8">
    <cfRule type="cellIs" dxfId="684" priority="123" operator="greaterThan">
      <formula>0</formula>
    </cfRule>
  </conditionalFormatting>
  <conditionalFormatting sqref="B8">
    <cfRule type="cellIs" dxfId="683" priority="124" operator="lessThan">
      <formula>0</formula>
    </cfRule>
  </conditionalFormatting>
  <conditionalFormatting sqref="B8">
    <cfRule type="cellIs" dxfId="682" priority="125" operator="greaterThan">
      <formula>0</formula>
    </cfRule>
  </conditionalFormatting>
  <conditionalFormatting sqref="B8">
    <cfRule type="cellIs" dxfId="681" priority="126" operator="lessThan">
      <formula>0</formula>
    </cfRule>
  </conditionalFormatting>
  <conditionalFormatting sqref="B8">
    <cfRule type="cellIs" dxfId="680" priority="115" operator="greaterThan">
      <formula>0</formula>
    </cfRule>
  </conditionalFormatting>
  <conditionalFormatting sqref="B8">
    <cfRule type="cellIs" dxfId="679" priority="116" operator="lessThan">
      <formula>0</formula>
    </cfRule>
  </conditionalFormatting>
  <conditionalFormatting sqref="B8">
    <cfRule type="cellIs" dxfId="678" priority="117" operator="greaterThan">
      <formula>0</formula>
    </cfRule>
  </conditionalFormatting>
  <conditionalFormatting sqref="B8">
    <cfRule type="cellIs" dxfId="677" priority="118" operator="lessThan">
      <formula>0</formula>
    </cfRule>
  </conditionalFormatting>
  <conditionalFormatting sqref="B6">
    <cfRule type="cellIs" dxfId="676" priority="71" operator="greaterThan">
      <formula>0</formula>
    </cfRule>
  </conditionalFormatting>
  <conditionalFormatting sqref="B6">
    <cfRule type="cellIs" dxfId="675" priority="72" operator="lessThan">
      <formula>0</formula>
    </cfRule>
  </conditionalFormatting>
  <conditionalFormatting sqref="B6">
    <cfRule type="cellIs" dxfId="674" priority="73" operator="greaterThan">
      <formula>0</formula>
    </cfRule>
  </conditionalFormatting>
  <conditionalFormatting sqref="B6">
    <cfRule type="cellIs" dxfId="673" priority="74" operator="lessThan">
      <formula>0</formula>
    </cfRule>
  </conditionalFormatting>
  <conditionalFormatting sqref="B9:B10">
    <cfRule type="cellIs" dxfId="672" priority="111" operator="greaterThan">
      <formula>0</formula>
    </cfRule>
  </conditionalFormatting>
  <conditionalFormatting sqref="B9:B10">
    <cfRule type="cellIs" dxfId="671" priority="112" operator="lessThan">
      <formula>0</formula>
    </cfRule>
  </conditionalFormatting>
  <conditionalFormatting sqref="B9:B10">
    <cfRule type="cellIs" dxfId="670" priority="113" operator="greaterThan">
      <formula>0</formula>
    </cfRule>
  </conditionalFormatting>
  <conditionalFormatting sqref="B9:B10">
    <cfRule type="cellIs" dxfId="669" priority="114" operator="lessThan">
      <formula>0</formula>
    </cfRule>
  </conditionalFormatting>
  <conditionalFormatting sqref="B10">
    <cfRule type="cellIs" dxfId="668" priority="107" operator="greaterThan">
      <formula>0</formula>
    </cfRule>
  </conditionalFormatting>
  <conditionalFormatting sqref="B10">
    <cfRule type="cellIs" dxfId="667" priority="108" operator="lessThan">
      <formula>0</formula>
    </cfRule>
  </conditionalFormatting>
  <conditionalFormatting sqref="B10">
    <cfRule type="cellIs" dxfId="666" priority="109" operator="greaterThan">
      <formula>0</formula>
    </cfRule>
  </conditionalFormatting>
  <conditionalFormatting sqref="B10">
    <cfRule type="cellIs" dxfId="665" priority="110" operator="lessThan">
      <formula>0</formula>
    </cfRule>
  </conditionalFormatting>
  <conditionalFormatting sqref="B10">
    <cfRule type="cellIs" dxfId="664" priority="103" operator="greaterThan">
      <formula>0</formula>
    </cfRule>
  </conditionalFormatting>
  <conditionalFormatting sqref="B10">
    <cfRule type="cellIs" dxfId="663" priority="104" operator="lessThan">
      <formula>0</formula>
    </cfRule>
  </conditionalFormatting>
  <conditionalFormatting sqref="B10">
    <cfRule type="cellIs" dxfId="662" priority="105" operator="greaterThan">
      <formula>0</formula>
    </cfRule>
  </conditionalFormatting>
  <conditionalFormatting sqref="B10">
    <cfRule type="cellIs" dxfId="661" priority="106" operator="lessThan">
      <formula>0</formula>
    </cfRule>
  </conditionalFormatting>
  <conditionalFormatting sqref="B9">
    <cfRule type="cellIs" dxfId="660" priority="99" operator="greaterThan">
      <formula>0</formula>
    </cfRule>
  </conditionalFormatting>
  <conditionalFormatting sqref="B9">
    <cfRule type="cellIs" dxfId="659" priority="100" operator="lessThan">
      <formula>0</formula>
    </cfRule>
  </conditionalFormatting>
  <conditionalFormatting sqref="B9">
    <cfRule type="cellIs" dxfId="658" priority="101" operator="greaterThan">
      <formula>0</formula>
    </cfRule>
  </conditionalFormatting>
  <conditionalFormatting sqref="B9">
    <cfRule type="cellIs" dxfId="657" priority="102" operator="lessThan">
      <formula>0</formula>
    </cfRule>
  </conditionalFormatting>
  <conditionalFormatting sqref="B9:B10">
    <cfRule type="cellIs" dxfId="656" priority="95" operator="greaterThan">
      <formula>0</formula>
    </cfRule>
  </conditionalFormatting>
  <conditionalFormatting sqref="B9:B10">
    <cfRule type="cellIs" dxfId="655" priority="96" operator="lessThan">
      <formula>0</formula>
    </cfRule>
  </conditionalFormatting>
  <conditionalFormatting sqref="B9:B10">
    <cfRule type="cellIs" dxfId="654" priority="97" operator="greaterThan">
      <formula>0</formula>
    </cfRule>
  </conditionalFormatting>
  <conditionalFormatting sqref="B9:B10">
    <cfRule type="cellIs" dxfId="653" priority="98" operator="lessThan">
      <formula>0</formula>
    </cfRule>
  </conditionalFormatting>
  <conditionalFormatting sqref="B9:B10">
    <cfRule type="cellIs" dxfId="652" priority="91" operator="greaterThan">
      <formula>0</formula>
    </cfRule>
  </conditionalFormatting>
  <conditionalFormatting sqref="B9:B10">
    <cfRule type="cellIs" dxfId="651" priority="92" operator="lessThan">
      <formula>0</formula>
    </cfRule>
  </conditionalFormatting>
  <conditionalFormatting sqref="B9:B10">
    <cfRule type="cellIs" dxfId="650" priority="93" operator="greaterThan">
      <formula>0</formula>
    </cfRule>
  </conditionalFormatting>
  <conditionalFormatting sqref="B9:B10">
    <cfRule type="cellIs" dxfId="649" priority="94" operator="lessThan">
      <formula>0</formula>
    </cfRule>
  </conditionalFormatting>
  <conditionalFormatting sqref="B6">
    <cfRule type="cellIs" dxfId="648" priority="87" operator="greaterThan">
      <formula>0</formula>
    </cfRule>
  </conditionalFormatting>
  <conditionalFormatting sqref="B6">
    <cfRule type="cellIs" dxfId="647" priority="88" operator="lessThan">
      <formula>0</formula>
    </cfRule>
  </conditionalFormatting>
  <conditionalFormatting sqref="B6">
    <cfRule type="cellIs" dxfId="646" priority="89" operator="greaterThan">
      <formula>0</formula>
    </cfRule>
  </conditionalFormatting>
  <conditionalFormatting sqref="B6">
    <cfRule type="cellIs" dxfId="645" priority="90" operator="lessThan">
      <formula>0</formula>
    </cfRule>
  </conditionalFormatting>
  <conditionalFormatting sqref="B6">
    <cfRule type="cellIs" dxfId="644" priority="83" operator="greaterThan">
      <formula>0</formula>
    </cfRule>
  </conditionalFormatting>
  <conditionalFormatting sqref="B6">
    <cfRule type="cellIs" dxfId="643" priority="84" operator="lessThan">
      <formula>0</formula>
    </cfRule>
  </conditionalFormatting>
  <conditionalFormatting sqref="B6">
    <cfRule type="cellIs" dxfId="642" priority="85" operator="greaterThan">
      <formula>0</formula>
    </cfRule>
  </conditionalFormatting>
  <conditionalFormatting sqref="B6">
    <cfRule type="cellIs" dxfId="641" priority="86" operator="lessThan">
      <formula>0</formula>
    </cfRule>
  </conditionalFormatting>
  <conditionalFormatting sqref="B6">
    <cfRule type="cellIs" dxfId="640" priority="79" operator="greaterThan">
      <formula>0</formula>
    </cfRule>
  </conditionalFormatting>
  <conditionalFormatting sqref="B6">
    <cfRule type="cellIs" dxfId="639" priority="80" operator="lessThan">
      <formula>0</formula>
    </cfRule>
  </conditionalFormatting>
  <conditionalFormatting sqref="B6">
    <cfRule type="cellIs" dxfId="638" priority="81" operator="greaterThan">
      <formula>0</formula>
    </cfRule>
  </conditionalFormatting>
  <conditionalFormatting sqref="B6">
    <cfRule type="cellIs" dxfId="637" priority="82" operator="lessThan">
      <formula>0</formula>
    </cfRule>
  </conditionalFormatting>
  <conditionalFormatting sqref="B6">
    <cfRule type="cellIs" dxfId="636" priority="75" operator="greaterThan">
      <formula>0</formula>
    </cfRule>
  </conditionalFormatting>
  <conditionalFormatting sqref="B6">
    <cfRule type="cellIs" dxfId="635" priority="76" operator="lessThan">
      <formula>0</formula>
    </cfRule>
  </conditionalFormatting>
  <conditionalFormatting sqref="B6">
    <cfRule type="cellIs" dxfId="634" priority="77" operator="greaterThan">
      <formula>0</formula>
    </cfRule>
  </conditionalFormatting>
  <conditionalFormatting sqref="B6">
    <cfRule type="cellIs" dxfId="633" priority="78" operator="lessThan">
      <formula>0</formula>
    </cfRule>
  </conditionalFormatting>
  <conditionalFormatting sqref="B6">
    <cfRule type="cellIs" dxfId="632" priority="67" operator="greaterThan">
      <formula>0</formula>
    </cfRule>
  </conditionalFormatting>
  <conditionalFormatting sqref="B6">
    <cfRule type="cellIs" dxfId="631" priority="68" operator="lessThan">
      <formula>0</formula>
    </cfRule>
  </conditionalFormatting>
  <conditionalFormatting sqref="B6">
    <cfRule type="cellIs" dxfId="630" priority="69" operator="greaterThan">
      <formula>0</formula>
    </cfRule>
  </conditionalFormatting>
  <conditionalFormatting sqref="B6">
    <cfRule type="cellIs" dxfId="629" priority="70" operator="lessThan">
      <formula>0</formula>
    </cfRule>
  </conditionalFormatting>
  <conditionalFormatting sqref="B6">
    <cfRule type="cellIs" dxfId="628" priority="63" operator="greaterThan">
      <formula>0</formula>
    </cfRule>
  </conditionalFormatting>
  <conditionalFormatting sqref="B6">
    <cfRule type="cellIs" dxfId="627" priority="64" operator="lessThan">
      <formula>0</formula>
    </cfRule>
  </conditionalFormatting>
  <conditionalFormatting sqref="B6">
    <cfRule type="cellIs" dxfId="626" priority="65" operator="greaterThan">
      <formula>0</formula>
    </cfRule>
  </conditionalFormatting>
  <conditionalFormatting sqref="B6">
    <cfRule type="cellIs" dxfId="625" priority="66" operator="lessThan">
      <formula>0</formula>
    </cfRule>
  </conditionalFormatting>
  <conditionalFormatting sqref="L2:M2">
    <cfRule type="cellIs" dxfId="624" priority="61" operator="lessThan">
      <formula>0</formula>
    </cfRule>
    <cfRule type="cellIs" dxfId="623" priority="62" operator="greaterThan">
      <formula>0</formula>
    </cfRule>
  </conditionalFormatting>
  <conditionalFormatting sqref="B19">
    <cfRule type="cellIs" dxfId="622" priority="57" operator="greaterThan">
      <formula>0</formula>
    </cfRule>
  </conditionalFormatting>
  <conditionalFormatting sqref="B19">
    <cfRule type="cellIs" dxfId="621" priority="58" operator="lessThan">
      <formula>0</formula>
    </cfRule>
  </conditionalFormatting>
  <conditionalFormatting sqref="B19">
    <cfRule type="cellIs" dxfId="620" priority="59" operator="greaterThan">
      <formula>0</formula>
    </cfRule>
  </conditionalFormatting>
  <conditionalFormatting sqref="B19">
    <cfRule type="cellIs" dxfId="619" priority="60" operator="lessThan">
      <formula>0</formula>
    </cfRule>
  </conditionalFormatting>
  <conditionalFormatting sqref="B19">
    <cfRule type="cellIs" dxfId="618" priority="53" operator="greaterThan">
      <formula>0</formula>
    </cfRule>
  </conditionalFormatting>
  <conditionalFormatting sqref="B19">
    <cfRule type="cellIs" dxfId="617" priority="54" operator="lessThan">
      <formula>0</formula>
    </cfRule>
  </conditionalFormatting>
  <conditionalFormatting sqref="B19">
    <cfRule type="cellIs" dxfId="616" priority="55" operator="greaterThan">
      <formula>0</formula>
    </cfRule>
  </conditionalFormatting>
  <conditionalFormatting sqref="B19">
    <cfRule type="cellIs" dxfId="615" priority="56" operator="lessThan">
      <formula>0</formula>
    </cfRule>
  </conditionalFormatting>
  <conditionalFormatting sqref="B3">
    <cfRule type="cellIs" dxfId="614" priority="49" operator="greaterThan">
      <formula>0</formula>
    </cfRule>
  </conditionalFormatting>
  <conditionalFormatting sqref="B3">
    <cfRule type="cellIs" dxfId="613" priority="50" operator="lessThan">
      <formula>0</formula>
    </cfRule>
  </conditionalFormatting>
  <conditionalFormatting sqref="B3">
    <cfRule type="cellIs" dxfId="612" priority="51" operator="greaterThan">
      <formula>0</formula>
    </cfRule>
  </conditionalFormatting>
  <conditionalFormatting sqref="B3">
    <cfRule type="cellIs" dxfId="611" priority="52" operator="lessThan">
      <formula>0</formula>
    </cfRule>
  </conditionalFormatting>
  <conditionalFormatting sqref="B3">
    <cfRule type="cellIs" dxfId="610" priority="45" operator="greaterThan">
      <formula>0</formula>
    </cfRule>
  </conditionalFormatting>
  <conditionalFormatting sqref="B3">
    <cfRule type="cellIs" dxfId="609" priority="46" operator="lessThan">
      <formula>0</formula>
    </cfRule>
  </conditionalFormatting>
  <conditionalFormatting sqref="B3">
    <cfRule type="cellIs" dxfId="608" priority="47" operator="greaterThan">
      <formula>0</formula>
    </cfRule>
  </conditionalFormatting>
  <conditionalFormatting sqref="B3">
    <cfRule type="cellIs" dxfId="607" priority="48" operator="lessThan">
      <formula>0</formula>
    </cfRule>
  </conditionalFormatting>
  <conditionalFormatting sqref="B3">
    <cfRule type="cellIs" dxfId="606" priority="41" operator="greaterThan">
      <formula>0</formula>
    </cfRule>
  </conditionalFormatting>
  <conditionalFormatting sqref="B3">
    <cfRule type="cellIs" dxfId="605" priority="42" operator="lessThan">
      <formula>0</formula>
    </cfRule>
  </conditionalFormatting>
  <conditionalFormatting sqref="B3">
    <cfRule type="cellIs" dxfId="604" priority="43" operator="greaterThan">
      <formula>0</formula>
    </cfRule>
  </conditionalFormatting>
  <conditionalFormatting sqref="B3">
    <cfRule type="cellIs" dxfId="603" priority="44" operator="lessThan">
      <formula>0</formula>
    </cfRule>
  </conditionalFormatting>
  <conditionalFormatting sqref="B3">
    <cfRule type="cellIs" dxfId="602" priority="37" operator="greaterThan">
      <formula>0</formula>
    </cfRule>
  </conditionalFormatting>
  <conditionalFormatting sqref="B3">
    <cfRule type="cellIs" dxfId="601" priority="38" operator="lessThan">
      <formula>0</formula>
    </cfRule>
  </conditionalFormatting>
  <conditionalFormatting sqref="B3">
    <cfRule type="cellIs" dxfId="600" priority="39" operator="greaterThan">
      <formula>0</formula>
    </cfRule>
  </conditionalFormatting>
  <conditionalFormatting sqref="B3">
    <cfRule type="cellIs" dxfId="599" priority="40" operator="lessThan">
      <formula>0</formula>
    </cfRule>
  </conditionalFormatting>
  <conditionalFormatting sqref="B7">
    <cfRule type="cellIs" dxfId="598" priority="33" operator="greaterThan">
      <formula>0</formula>
    </cfRule>
  </conditionalFormatting>
  <conditionalFormatting sqref="B7">
    <cfRule type="cellIs" dxfId="597" priority="34" operator="lessThan">
      <formula>0</formula>
    </cfRule>
  </conditionalFormatting>
  <conditionalFormatting sqref="B7">
    <cfRule type="cellIs" dxfId="596" priority="35" operator="greaterThan">
      <formula>0</formula>
    </cfRule>
  </conditionalFormatting>
  <conditionalFormatting sqref="B7">
    <cfRule type="cellIs" dxfId="595" priority="36" operator="lessThan">
      <formula>0</formula>
    </cfRule>
  </conditionalFormatting>
  <conditionalFormatting sqref="B7">
    <cfRule type="cellIs" dxfId="594" priority="29" operator="greaterThan">
      <formula>0</formula>
    </cfRule>
  </conditionalFormatting>
  <conditionalFormatting sqref="B7">
    <cfRule type="cellIs" dxfId="593" priority="30" operator="lessThan">
      <formula>0</formula>
    </cfRule>
  </conditionalFormatting>
  <conditionalFormatting sqref="B7">
    <cfRule type="cellIs" dxfId="592" priority="31" operator="greaterThan">
      <formula>0</formula>
    </cfRule>
  </conditionalFormatting>
  <conditionalFormatting sqref="B7">
    <cfRule type="cellIs" dxfId="591" priority="32" operator="lessThan">
      <formula>0</formula>
    </cfRule>
  </conditionalFormatting>
  <conditionalFormatting sqref="B7">
    <cfRule type="cellIs" dxfId="590" priority="25" operator="greaterThan">
      <formula>0</formula>
    </cfRule>
  </conditionalFormatting>
  <conditionalFormatting sqref="B7">
    <cfRule type="cellIs" dxfId="589" priority="26" operator="lessThan">
      <formula>0</formula>
    </cfRule>
  </conditionalFormatting>
  <conditionalFormatting sqref="B7">
    <cfRule type="cellIs" dxfId="588" priority="27" operator="greaterThan">
      <formula>0</formula>
    </cfRule>
  </conditionalFormatting>
  <conditionalFormatting sqref="B7">
    <cfRule type="cellIs" dxfId="587" priority="28" operator="lessThan">
      <formula>0</formula>
    </cfRule>
  </conditionalFormatting>
  <conditionalFormatting sqref="B7">
    <cfRule type="cellIs" dxfId="586" priority="21" operator="greaterThan">
      <formula>0</formula>
    </cfRule>
  </conditionalFormatting>
  <conditionalFormatting sqref="B7">
    <cfRule type="cellIs" dxfId="585" priority="22" operator="lessThan">
      <formula>0</formula>
    </cfRule>
  </conditionalFormatting>
  <conditionalFormatting sqref="B7">
    <cfRule type="cellIs" dxfId="584" priority="23" operator="greaterThan">
      <formula>0</formula>
    </cfRule>
  </conditionalFormatting>
  <conditionalFormatting sqref="B7">
    <cfRule type="cellIs" dxfId="583" priority="24" operator="lessThan">
      <formula>0</formula>
    </cfRule>
  </conditionalFormatting>
  <conditionalFormatting sqref="B7">
    <cfRule type="cellIs" dxfId="582" priority="17" operator="greaterThan">
      <formula>0</formula>
    </cfRule>
  </conditionalFormatting>
  <conditionalFormatting sqref="B7">
    <cfRule type="cellIs" dxfId="581" priority="18" operator="lessThan">
      <formula>0</formula>
    </cfRule>
  </conditionalFormatting>
  <conditionalFormatting sqref="B7">
    <cfRule type="cellIs" dxfId="580" priority="19" operator="greaterThan">
      <formula>0</formula>
    </cfRule>
  </conditionalFormatting>
  <conditionalFormatting sqref="B7">
    <cfRule type="cellIs" dxfId="579" priority="20" operator="lessThan">
      <formula>0</formula>
    </cfRule>
  </conditionalFormatting>
  <conditionalFormatting sqref="B7">
    <cfRule type="cellIs" dxfId="578" priority="13" operator="greaterThan">
      <formula>0</formula>
    </cfRule>
  </conditionalFormatting>
  <conditionalFormatting sqref="B7">
    <cfRule type="cellIs" dxfId="577" priority="14" operator="lessThan">
      <formula>0</formula>
    </cfRule>
  </conditionalFormatting>
  <conditionalFormatting sqref="B7">
    <cfRule type="cellIs" dxfId="576" priority="15" operator="greaterThan">
      <formula>0</formula>
    </cfRule>
  </conditionalFormatting>
  <conditionalFormatting sqref="B7">
    <cfRule type="cellIs" dxfId="575" priority="16" operator="lessThan">
      <formula>0</formula>
    </cfRule>
  </conditionalFormatting>
  <conditionalFormatting sqref="B7">
    <cfRule type="cellIs" dxfId="574" priority="9" operator="greaterThan">
      <formula>0</formula>
    </cfRule>
  </conditionalFormatting>
  <conditionalFormatting sqref="B7">
    <cfRule type="cellIs" dxfId="573" priority="10" operator="lessThan">
      <formula>0</formula>
    </cfRule>
  </conditionalFormatting>
  <conditionalFormatting sqref="B7">
    <cfRule type="cellIs" dxfId="572" priority="11" operator="greaterThan">
      <formula>0</formula>
    </cfRule>
  </conditionalFormatting>
  <conditionalFormatting sqref="B7">
    <cfRule type="cellIs" dxfId="571" priority="12" operator="lessThan">
      <formula>0</formula>
    </cfRule>
  </conditionalFormatting>
  <conditionalFormatting sqref="B7">
    <cfRule type="cellIs" dxfId="570" priority="5" operator="greaterThan">
      <formula>0</formula>
    </cfRule>
  </conditionalFormatting>
  <conditionalFormatting sqref="B7">
    <cfRule type="cellIs" dxfId="569" priority="6" operator="lessThan">
      <formula>0</formula>
    </cfRule>
  </conditionalFormatting>
  <conditionalFormatting sqref="B7">
    <cfRule type="cellIs" dxfId="568" priority="7" operator="greaterThan">
      <formula>0</formula>
    </cfRule>
  </conditionalFormatting>
  <conditionalFormatting sqref="B7">
    <cfRule type="cellIs" dxfId="567" priority="8" operator="lessThan">
      <formula>0</formula>
    </cfRule>
  </conditionalFormatting>
  <conditionalFormatting sqref="B7">
    <cfRule type="cellIs" dxfId="566" priority="1" operator="greaterThan">
      <formula>0</formula>
    </cfRule>
  </conditionalFormatting>
  <conditionalFormatting sqref="B7">
    <cfRule type="cellIs" dxfId="565" priority="2" operator="lessThan">
      <formula>0</formula>
    </cfRule>
  </conditionalFormatting>
  <conditionalFormatting sqref="B7">
    <cfRule type="cellIs" dxfId="564" priority="3" operator="greaterThan">
      <formula>0</formula>
    </cfRule>
  </conditionalFormatting>
  <conditionalFormatting sqref="B7">
    <cfRule type="cellIs" dxfId="563" priority="4" operator="lessThan">
      <formula>0</formula>
    </cfRule>
  </conditionalFormatting>
  <pageMargins left="0.75" right="0.75" top="1" bottom="1" header="0" footer="0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95106C-603C-4A6A-804E-8563225A35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AP3:AP42</xm:sqref>
        </x14:conditionalFormatting>
        <x14:conditionalFormatting xmlns:xm="http://schemas.microsoft.com/office/excel/2006/main">
          <x14:cfRule type="dataBar" id="{ECEC1FF9-8D0E-45F8-99AB-F84F0BEDAA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AD3:AD42</xm:sqref>
        </x14:conditionalFormatting>
        <x14:conditionalFormatting xmlns:xm="http://schemas.microsoft.com/office/excel/2006/main">
          <x14:cfRule type="dataBar" id="{E9578603-5B34-4F8F-8D3C-5B586EAD1F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P3:P34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7717-425C-499D-B3B4-8A7DAE947C27}">
  <sheetPr>
    <tabColor rgb="FFFFC000"/>
  </sheetPr>
  <dimension ref="A1:GT537"/>
  <sheetViews>
    <sheetView showGridLines="0" zoomScale="90" zoomScaleNormal="90" workbookViewId="0">
      <selection activeCell="AA6" sqref="AA6"/>
    </sheetView>
  </sheetViews>
  <sheetFormatPr baseColWidth="10" defaultColWidth="14.42578125" defaultRowHeight="15" customHeight="1" outlineLevelCol="1" x14ac:dyDescent="0.2"/>
  <cols>
    <col min="1" max="1" width="5.7109375" style="168" bestFit="1" customWidth="1"/>
    <col min="2" max="2" width="5.7109375" bestFit="1" customWidth="1"/>
    <col min="3" max="3" width="9.85546875" bestFit="1" customWidth="1"/>
    <col min="4" max="4" width="8.28515625" bestFit="1" customWidth="1"/>
    <col min="5" max="5" width="12.42578125" style="281" bestFit="1" customWidth="1"/>
    <col min="6" max="6" width="10.85546875" style="281" bestFit="1" customWidth="1"/>
    <col min="7" max="7" width="8.85546875" bestFit="1" customWidth="1" outlineLevel="1"/>
    <col min="8" max="8" width="8.5703125" bestFit="1" customWidth="1" outlineLevel="1"/>
    <col min="9" max="9" width="12.42578125" bestFit="1" customWidth="1" outlineLevel="1"/>
    <col min="10" max="11" width="5.7109375" bestFit="1" customWidth="1"/>
    <col min="12" max="12" width="7.85546875" style="168" customWidth="1"/>
    <col min="13" max="13" width="6.28515625" style="168" bestFit="1" customWidth="1"/>
    <col min="14" max="14" width="6.85546875" bestFit="1" customWidth="1"/>
    <col min="15" max="15" width="9.85546875" bestFit="1" customWidth="1"/>
    <col min="16" max="16" width="10.140625" bestFit="1" customWidth="1"/>
    <col min="17" max="17" width="10.42578125" bestFit="1" customWidth="1"/>
    <col min="18" max="18" width="3.7109375" customWidth="1"/>
    <col min="19" max="19" width="6.5703125" style="205" bestFit="1" customWidth="1"/>
    <col min="20" max="20" width="5.7109375" customWidth="1"/>
    <col min="21" max="21" width="9.140625" bestFit="1" customWidth="1"/>
    <col min="22" max="22" width="6.5703125" bestFit="1" customWidth="1" outlineLevel="1"/>
    <col min="23" max="23" width="30.42578125" hidden="1" customWidth="1" outlineLevel="1"/>
    <col min="24" max="24" width="11.85546875" hidden="1" customWidth="1" outlineLevel="1"/>
    <col min="25" max="25" width="7.140625" bestFit="1" customWidth="1" outlineLevel="1"/>
    <col min="26" max="26" width="6.5703125" style="205" customWidth="1" outlineLevel="1"/>
    <col min="27" max="27" width="8.5703125" bestFit="1" customWidth="1" outlineLevel="1"/>
    <col min="28" max="29" width="6.5703125" style="205" customWidth="1" outlineLevel="1"/>
    <col min="30" max="30" width="6.7109375" style="205" bestFit="1" customWidth="1" outlineLevel="1"/>
    <col min="31" max="31" width="5.5703125" style="205" bestFit="1" customWidth="1"/>
    <col min="32" max="32" width="5.7109375" customWidth="1"/>
    <col min="33" max="33" width="11.42578125" bestFit="1" customWidth="1"/>
    <col min="34" max="34" width="6.5703125" bestFit="1" customWidth="1" outlineLevel="1"/>
    <col min="35" max="35" width="30.5703125" hidden="1" customWidth="1" outlineLevel="1"/>
    <col min="36" max="36" width="11.42578125" hidden="1" customWidth="1" outlineLevel="1"/>
    <col min="37" max="37" width="7.140625" bestFit="1" customWidth="1" outlineLevel="1"/>
    <col min="38" max="38" width="5.5703125" style="205" customWidth="1" outlineLevel="1"/>
    <col min="39" max="39" width="8.5703125" bestFit="1" customWidth="1" outlineLevel="1"/>
    <col min="40" max="41" width="6.5703125" style="205" customWidth="1" outlineLevel="1"/>
    <col min="42" max="42" width="6.7109375" style="205" bestFit="1" customWidth="1" outlineLevel="1"/>
    <col min="43" max="43" width="3.42578125" customWidth="1"/>
    <col min="44" max="44" width="10.42578125" style="168" bestFit="1" customWidth="1"/>
    <col min="45" max="45" width="5.28515625" style="168" bestFit="1" customWidth="1"/>
    <col min="46" max="46" width="5.7109375" bestFit="1" customWidth="1"/>
    <col min="47" max="47" width="6.140625" style="255" bestFit="1" customWidth="1"/>
    <col min="48" max="48" width="8.5703125" style="205" bestFit="1" customWidth="1"/>
    <col min="49" max="50" width="12.42578125" bestFit="1" customWidth="1"/>
    <col min="51" max="51" width="5.7109375" style="168" bestFit="1" customWidth="1"/>
    <col min="52" max="52" width="5.7109375" bestFit="1" customWidth="1"/>
    <col min="53" max="53" width="10.140625" customWidth="1"/>
    <col min="54" max="54" width="9.28515625" customWidth="1"/>
    <col min="55" max="55" width="12.140625" customWidth="1"/>
    <col min="56" max="56" width="14.5703125" customWidth="1"/>
    <col min="57" max="57" width="10" customWidth="1"/>
    <col min="58" max="58" width="9.28515625" customWidth="1"/>
    <col min="59" max="59" width="9.85546875" customWidth="1"/>
    <col min="60" max="60" width="11.85546875" customWidth="1"/>
    <col min="61" max="61" width="14.5703125" customWidth="1"/>
    <col min="62" max="62" width="5.42578125" customWidth="1"/>
    <col min="63" max="64" width="14" customWidth="1"/>
    <col min="65" max="65" width="14.42578125" customWidth="1"/>
    <col min="66" max="66" width="15.140625" customWidth="1"/>
    <col min="67" max="107" width="11.140625" customWidth="1"/>
    <col min="108" max="108" width="11.140625" hidden="1" customWidth="1" outlineLevel="1"/>
    <col min="109" max="110" width="8.5703125" hidden="1" customWidth="1" outlineLevel="1"/>
    <col min="111" max="111" width="9.5703125" hidden="1" customWidth="1" outlineLevel="1"/>
    <col min="112" max="146" width="8.5703125" hidden="1" customWidth="1" outlineLevel="1"/>
    <col min="147" max="147" width="13.85546875" hidden="1" customWidth="1" outlineLevel="1"/>
    <col min="148" max="148" width="8.5703125" hidden="1" customWidth="1" outlineLevel="1"/>
    <col min="149" max="149" width="17.42578125" hidden="1" customWidth="1" outlineLevel="1"/>
    <col min="150" max="201" width="11.42578125" hidden="1" customWidth="1" outlineLevel="1"/>
    <col min="202" max="202" width="14.42578125" collapsed="1"/>
  </cols>
  <sheetData>
    <row r="1" spans="1:201" ht="7.5" customHeight="1" thickBot="1" x14ac:dyDescent="0.25">
      <c r="A1" s="157"/>
      <c r="B1" s="1"/>
      <c r="C1" s="2"/>
      <c r="D1" s="3"/>
      <c r="E1" s="268"/>
      <c r="F1" s="268"/>
      <c r="G1" s="4"/>
      <c r="H1" s="3"/>
      <c r="I1" s="5"/>
      <c r="J1" s="6"/>
      <c r="K1" s="261"/>
      <c r="L1" s="164"/>
      <c r="M1" s="164"/>
      <c r="N1" s="7"/>
      <c r="O1" s="7"/>
      <c r="P1" s="8"/>
      <c r="Q1" s="7"/>
      <c r="R1" s="6"/>
      <c r="S1" s="204"/>
      <c r="T1" s="9"/>
      <c r="U1" s="10"/>
      <c r="V1" s="10"/>
      <c r="W1" s="261"/>
      <c r="X1" s="10"/>
      <c r="Y1" s="261"/>
      <c r="Z1" s="209"/>
      <c r="AA1" s="10"/>
      <c r="AB1" s="209"/>
      <c r="AC1" s="238"/>
      <c r="AD1" s="238"/>
      <c r="AE1" s="218"/>
      <c r="AF1" s="7"/>
      <c r="AG1" s="7"/>
      <c r="AH1" s="7"/>
      <c r="AI1" s="261"/>
      <c r="AJ1" s="7"/>
      <c r="AK1" s="261"/>
      <c r="AL1" s="216"/>
      <c r="AM1" s="7"/>
      <c r="AN1" s="216"/>
      <c r="AO1" s="238"/>
      <c r="AP1" s="238"/>
      <c r="AQ1" s="6"/>
      <c r="AR1" s="234"/>
      <c r="AS1" s="219"/>
      <c r="AT1" s="11"/>
      <c r="AU1" s="115"/>
      <c r="AV1" s="256"/>
      <c r="AW1" s="12"/>
      <c r="AX1" s="12"/>
      <c r="AY1" s="223"/>
      <c r="AZ1" s="11"/>
      <c r="BA1" s="11"/>
      <c r="BB1" s="11"/>
      <c r="BC1" s="12"/>
      <c r="BD1" s="12"/>
      <c r="BE1" s="13"/>
      <c r="BF1" s="11"/>
      <c r="BG1" s="11"/>
      <c r="BH1" s="12"/>
      <c r="BI1" s="12"/>
      <c r="BJ1" s="6"/>
      <c r="BK1" s="7"/>
      <c r="BL1" s="7"/>
      <c r="BM1" s="7"/>
      <c r="BN1" s="7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</row>
    <row r="2" spans="1:201" s="200" customFormat="1" ht="11.25" thickBot="1" x14ac:dyDescent="0.2">
      <c r="A2" s="169" t="s">
        <v>0</v>
      </c>
      <c r="B2" s="170" t="s">
        <v>1</v>
      </c>
      <c r="C2" s="171" t="s">
        <v>2</v>
      </c>
      <c r="D2" s="172" t="s">
        <v>3</v>
      </c>
      <c r="E2" s="269" t="s">
        <v>4</v>
      </c>
      <c r="F2" s="282" t="s">
        <v>5</v>
      </c>
      <c r="G2" s="173" t="s">
        <v>6</v>
      </c>
      <c r="H2" s="174" t="s">
        <v>7</v>
      </c>
      <c r="I2" s="175" t="s">
        <v>8</v>
      </c>
      <c r="J2" s="175" t="s">
        <v>206</v>
      </c>
      <c r="K2" s="175" t="s">
        <v>207</v>
      </c>
      <c r="L2" s="505">
        <f>I76</f>
        <v>0</v>
      </c>
      <c r="M2" s="506"/>
      <c r="N2" s="177" t="s">
        <v>9</v>
      </c>
      <c r="O2" s="178" t="s">
        <v>10</v>
      </c>
      <c r="P2" s="179" t="s">
        <v>205</v>
      </c>
      <c r="Q2" s="180" t="s">
        <v>204</v>
      </c>
      <c r="R2" s="181"/>
      <c r="S2" s="296" t="s">
        <v>55</v>
      </c>
      <c r="T2" s="182" t="s">
        <v>1</v>
      </c>
      <c r="U2" s="183" t="s">
        <v>2</v>
      </c>
      <c r="V2" s="182">
        <v>3</v>
      </c>
      <c r="W2" s="182"/>
      <c r="X2" s="182" t="s">
        <v>11</v>
      </c>
      <c r="Y2" s="182" t="s">
        <v>234</v>
      </c>
      <c r="Z2" s="210" t="s">
        <v>12</v>
      </c>
      <c r="AA2" s="182" t="s">
        <v>13</v>
      </c>
      <c r="AB2" s="210" t="s">
        <v>14</v>
      </c>
      <c r="AC2" s="182" t="s">
        <v>235</v>
      </c>
      <c r="AD2" s="210" t="s">
        <v>208</v>
      </c>
      <c r="AE2" s="295" t="s">
        <v>218</v>
      </c>
      <c r="AF2" s="182" t="s">
        <v>1</v>
      </c>
      <c r="AG2" s="183" t="s">
        <v>2</v>
      </c>
      <c r="AH2" s="182" t="s">
        <v>209</v>
      </c>
      <c r="AI2" s="182"/>
      <c r="AJ2" s="182" t="s">
        <v>11</v>
      </c>
      <c r="AK2" s="182" t="s">
        <v>234</v>
      </c>
      <c r="AL2" s="210" t="s">
        <v>12</v>
      </c>
      <c r="AM2" s="182" t="s">
        <v>13</v>
      </c>
      <c r="AN2" s="210" t="s">
        <v>14</v>
      </c>
      <c r="AO2" s="182" t="s">
        <v>235</v>
      </c>
      <c r="AP2" s="210" t="s">
        <v>208</v>
      </c>
      <c r="AQ2" s="176"/>
      <c r="AR2" s="184" t="s">
        <v>15</v>
      </c>
      <c r="AS2" s="185" t="s">
        <v>0</v>
      </c>
      <c r="AT2" s="186" t="s">
        <v>1</v>
      </c>
      <c r="AU2" s="253" t="s">
        <v>2</v>
      </c>
      <c r="AV2" s="257" t="s">
        <v>3</v>
      </c>
      <c r="AW2" s="187" t="s">
        <v>4</v>
      </c>
      <c r="AX2" s="188" t="s">
        <v>5</v>
      </c>
      <c r="AY2" s="220" t="s">
        <v>0</v>
      </c>
      <c r="AZ2" s="186" t="s">
        <v>1</v>
      </c>
      <c r="BA2" s="189" t="s">
        <v>2</v>
      </c>
      <c r="BB2" s="190" t="s">
        <v>3</v>
      </c>
      <c r="BC2" s="187" t="s">
        <v>4</v>
      </c>
      <c r="BD2" s="188" t="s">
        <v>5</v>
      </c>
      <c r="BE2" s="185" t="s">
        <v>0</v>
      </c>
      <c r="BF2" s="186" t="s">
        <v>1</v>
      </c>
      <c r="BG2" s="172" t="s">
        <v>16</v>
      </c>
      <c r="BH2" s="187" t="s">
        <v>4</v>
      </c>
      <c r="BI2" s="188" t="s">
        <v>5</v>
      </c>
      <c r="BJ2" s="191"/>
      <c r="BK2" s="538" t="s">
        <v>17</v>
      </c>
      <c r="BL2" s="539"/>
      <c r="BM2" s="539"/>
      <c r="BN2" s="540"/>
      <c r="BO2" s="18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1"/>
      <c r="CR2" s="191"/>
      <c r="CS2" s="191"/>
      <c r="CT2" s="191"/>
      <c r="CU2" s="191"/>
      <c r="CV2" s="191"/>
      <c r="CW2" s="191"/>
      <c r="CX2" s="191"/>
      <c r="CY2" s="191"/>
      <c r="CZ2" s="191"/>
      <c r="DA2" s="191"/>
      <c r="DB2" s="191"/>
      <c r="DC2" s="176"/>
      <c r="DD2" s="192" t="s">
        <v>10</v>
      </c>
      <c r="DE2" s="193" t="s">
        <v>18</v>
      </c>
      <c r="DF2" s="193" t="s">
        <v>19</v>
      </c>
      <c r="DG2" s="193" t="s">
        <v>20</v>
      </c>
      <c r="DH2" s="193" t="s">
        <v>21</v>
      </c>
      <c r="DI2" s="193" t="s">
        <v>22</v>
      </c>
      <c r="DJ2" s="193" t="s">
        <v>23</v>
      </c>
      <c r="DK2" s="193" t="s">
        <v>24</v>
      </c>
      <c r="DL2" s="193" t="s">
        <v>25</v>
      </c>
      <c r="DM2" s="193" t="s">
        <v>26</v>
      </c>
      <c r="DN2" s="193" t="s">
        <v>27</v>
      </c>
      <c r="DO2" s="193" t="s">
        <v>28</v>
      </c>
      <c r="DP2" s="193" t="s">
        <v>29</v>
      </c>
      <c r="DQ2" s="193" t="s">
        <v>30</v>
      </c>
      <c r="DR2" s="193" t="s">
        <v>31</v>
      </c>
      <c r="DS2" s="193" t="s">
        <v>32</v>
      </c>
      <c r="DT2" s="193" t="s">
        <v>33</v>
      </c>
      <c r="DU2" s="193" t="s">
        <v>34</v>
      </c>
      <c r="DV2" s="193" t="s">
        <v>35</v>
      </c>
      <c r="DW2" s="193" t="s">
        <v>36</v>
      </c>
      <c r="DX2" s="193" t="s">
        <v>37</v>
      </c>
      <c r="DY2" s="193" t="s">
        <v>38</v>
      </c>
      <c r="DZ2" s="193" t="s">
        <v>39</v>
      </c>
      <c r="EA2" s="193" t="s">
        <v>40</v>
      </c>
      <c r="EB2" s="193" t="s">
        <v>41</v>
      </c>
      <c r="EC2" s="193" t="s">
        <v>42</v>
      </c>
      <c r="ED2" s="193" t="s">
        <v>43</v>
      </c>
      <c r="EE2" s="193" t="s">
        <v>44</v>
      </c>
      <c r="EF2" s="193" t="s">
        <v>45</v>
      </c>
      <c r="EG2" s="193" t="s">
        <v>46</v>
      </c>
      <c r="EH2" s="193" t="s">
        <v>47</v>
      </c>
      <c r="EI2" s="193" t="s">
        <v>48</v>
      </c>
      <c r="EJ2" s="193" t="s">
        <v>49</v>
      </c>
      <c r="EK2" s="193" t="s">
        <v>50</v>
      </c>
      <c r="EL2" s="193" t="s">
        <v>51</v>
      </c>
      <c r="EM2" s="193" t="s">
        <v>52</v>
      </c>
      <c r="EN2" s="194"/>
      <c r="EO2" s="194" t="s">
        <v>53</v>
      </c>
      <c r="EP2" s="195"/>
      <c r="EQ2" s="196" t="s">
        <v>54</v>
      </c>
      <c r="ER2" s="197"/>
      <c r="ES2" s="198" t="s">
        <v>53</v>
      </c>
      <c r="ET2" s="199"/>
      <c r="EU2" s="192" t="s">
        <v>10</v>
      </c>
      <c r="EV2" s="193" t="s">
        <v>18</v>
      </c>
      <c r="EW2" s="193" t="s">
        <v>19</v>
      </c>
      <c r="EX2" s="193" t="s">
        <v>20</v>
      </c>
      <c r="EY2" s="193" t="s">
        <v>21</v>
      </c>
      <c r="EZ2" s="193" t="s">
        <v>22</v>
      </c>
      <c r="FA2" s="193" t="s">
        <v>23</v>
      </c>
      <c r="FB2" s="193" t="s">
        <v>24</v>
      </c>
      <c r="FC2" s="193" t="s">
        <v>25</v>
      </c>
      <c r="FD2" s="193" t="s">
        <v>26</v>
      </c>
      <c r="FE2" s="193" t="s">
        <v>27</v>
      </c>
      <c r="FF2" s="193" t="s">
        <v>28</v>
      </c>
      <c r="FG2" s="193" t="s">
        <v>29</v>
      </c>
      <c r="FH2" s="193" t="s">
        <v>30</v>
      </c>
      <c r="FI2" s="193" t="s">
        <v>31</v>
      </c>
      <c r="FJ2" s="193" t="s">
        <v>32</v>
      </c>
      <c r="FK2" s="193" t="s">
        <v>33</v>
      </c>
      <c r="FL2" s="193" t="s">
        <v>34</v>
      </c>
      <c r="FM2" s="193" t="s">
        <v>35</v>
      </c>
      <c r="FN2" s="193" t="s">
        <v>36</v>
      </c>
      <c r="FO2" s="193" t="s">
        <v>37</v>
      </c>
      <c r="FP2" s="193" t="s">
        <v>38</v>
      </c>
      <c r="FQ2" s="193" t="s">
        <v>39</v>
      </c>
      <c r="FR2" s="193" t="s">
        <v>40</v>
      </c>
      <c r="FS2" s="193" t="s">
        <v>41</v>
      </c>
      <c r="FT2" s="193" t="s">
        <v>42</v>
      </c>
      <c r="FU2" s="193" t="s">
        <v>43</v>
      </c>
      <c r="FV2" s="193" t="s">
        <v>44</v>
      </c>
      <c r="FW2" s="193" t="s">
        <v>45</v>
      </c>
      <c r="FX2" s="193" t="s">
        <v>46</v>
      </c>
      <c r="FY2" s="193" t="s">
        <v>47</v>
      </c>
      <c r="FZ2" s="193" t="s">
        <v>48</v>
      </c>
      <c r="GA2" s="193" t="s">
        <v>49</v>
      </c>
      <c r="GB2" s="193" t="s">
        <v>50</v>
      </c>
      <c r="GC2" s="193" t="s">
        <v>51</v>
      </c>
      <c r="GD2" s="193" t="s">
        <v>52</v>
      </c>
      <c r="GE2" s="194"/>
      <c r="GF2" s="194" t="s">
        <v>53</v>
      </c>
      <c r="GG2" s="195"/>
      <c r="GH2" s="196" t="s">
        <v>54</v>
      </c>
      <c r="GI2" s="197"/>
      <c r="GJ2" s="198" t="s">
        <v>53</v>
      </c>
      <c r="GK2" s="199"/>
      <c r="GL2" s="199"/>
      <c r="GM2" s="199"/>
      <c r="GN2" s="199"/>
      <c r="GO2" s="199"/>
      <c r="GP2" s="199"/>
      <c r="GQ2" s="199"/>
      <c r="GR2" s="199"/>
      <c r="GS2" s="199"/>
    </row>
    <row r="3" spans="1:201" ht="15.75" x14ac:dyDescent="0.2">
      <c r="A3" s="362" t="s">
        <v>243</v>
      </c>
      <c r="B3" s="321"/>
      <c r="C3" s="360"/>
      <c r="D3" s="347"/>
      <c r="E3" s="270">
        <f t="shared" ref="E3:E72" si="0">+B3*D3*-100</f>
        <v>0</v>
      </c>
      <c r="F3" s="283">
        <f t="shared" ref="F3:F66" si="1">IF(B3&gt;0,+B3*D3*(1+($Q$53+0.002)*1.21)*-100,B3*D3*(1-($Q$53+0.002)*1.21)*-100)</f>
        <v>0</v>
      </c>
      <c r="G3" s="15" t="str">
        <f>IFERROR(VLOOKUP(C3,$U$3:$AD$50,7,0),"")</f>
        <v/>
      </c>
      <c r="H3" s="16">
        <f>IFERROR(+G3*B3*-100,0)</f>
        <v>0</v>
      </c>
      <c r="I3" s="201">
        <f t="shared" ref="I3:I72" si="2">+IF(G3="",0,(F3-H3))</f>
        <v>0</v>
      </c>
      <c r="J3" s="251"/>
      <c r="K3" s="121"/>
      <c r="L3" s="323"/>
      <c r="M3" s="323"/>
      <c r="N3" s="155"/>
      <c r="O3" s="142">
        <f t="shared" ref="O3:O17" si="3">+O4*(1-$Q$42)</f>
        <v>0</v>
      </c>
      <c r="P3" s="18">
        <f t="shared" ref="P3:P34" si="4">ES3</f>
        <v>0</v>
      </c>
      <c r="Q3" s="225">
        <f t="shared" ref="Q3:Q34" ca="1" si="5">GJ3</f>
        <v>0</v>
      </c>
      <c r="R3" s="19"/>
      <c r="S3" s="363" t="str">
        <f t="shared" ref="S3:S9" si="6">IF(AA3&gt;0,ABS((U3+AA3)),"")</f>
        <v/>
      </c>
      <c r="T3" s="20">
        <f t="shared" ref="T3:T42" si="7">SUMIFS(AT:AT,AU:AU,U3)</f>
        <v>0</v>
      </c>
      <c r="U3" s="404">
        <v>132</v>
      </c>
      <c r="V3" s="267">
        <f t="shared" ref="V3:V42" ca="1" si="8">IFERROR((NORMSDIST(((LN($O$18/$U3)+($Q$48+($Q$46^2)/2)*$Q$51)/($Q$46*SQRT($Q$51))))*$O$18-NORMSDIST((((LN($O$18/$U3)+($Q$48+($Q$46^2)/2)*$Q$51)/($Q$46*SQRT($Q$51)))-$Q$46*SQRT(($Q$51))))*$U3*EXP(-$Q$48*$Q$51)),0)</f>
        <v>0</v>
      </c>
      <c r="W3" s="364" t="str">
        <f>+IF(U3&lt;&gt;"",IF(LEN(U3)=1,CONCATENATE("MERV - XMEV - ",$O$43,"C",U3,".00",$Q$43," - 24hs"),IF(LEN(U3)=2,CONCATENATE("MERV - XMEV - ",$O$43,"C",U3,".0",$Q$43," - 24hs"),+IF(AND(LEN(U3)=3,U3&lt;10),CONCATENATE("MERV - XMEV - ",$O$43,"C",REPLACE(TEXT(U3,"0,00"),2,1,"."),$Q$43," - 24hs"),+IF(AND(LEN(U3)=3,U3&gt;=100),CONCATENATE("MERV - XMEV - ",$O$43,"C",U3,".",$Q$43," - 24hs"),+IF(AND(LEN(U3)=4,U3&gt;100),CONCATENATE("MERV - XMEV - ",$O$43,"C",U3,MID($Q$43,1,1)," - 24hs"),+IF(AND(LEN(U3)=5,U3&gt;100),CONCATENATE("MERV - XMEV - ",$O$43,"C",U3,MID($Q$43,1,1)," - 24hs"),+IF(AND(LEN(U3)=6,U3&lt;100),CONCATENATE("MERV - XMEV - ",$O$43,"C",MID($Q$43,1,1)," - 24hs"),+IF(AND(LEN(U3)=6,U3&gt;100),CONCATENATE("MERV - XMEV - ",$O$43,"C",U3*100,MID($Q$43,1,1)),+IF(AND(LEN(U3)=7,U3&gt;100),CONCATENATE("MERV - XMEV - ",$O$43,"C",REPLACE(TEXT(U3,",00"),3,1,""),U3*100,MID($Q$43,1,1)),0))))))))),"")</f>
        <v>MERV - XMEV - GFGC132.OC - 24hs</v>
      </c>
      <c r="X3" s="364" t="str">
        <f>+IF(U3&lt;&gt;"",IF(LEN(U3)=1,CONCATENATE(,$O$43,"C",U3,".00",$Q$43),IF(LEN(U3)=2,CONCATENATE($O$43,"C",U3,".0",$Q$43),+IF(AND(LEN(U3)=3,U3&lt;10),CONCATENATE($O$43,"C",REPLACE(TEXT(U3,"0,00"),2,1,"."),$Q$43),+IF(AND(LEN(U3)=3,U3&gt;=100),CONCATENATE($O$43,"C",U3,".",$Q$43),+IF(AND(LEN(U3)=4,U3&gt;100),CONCATENATE($O$43,"C",U3,MID($Q$43,1,1)),+IF(AND(LEN(U3)=5,U3&gt;100),CONCATENATE($O$43,"C",U3,MID($Q$43,1,1)),+IF(AND(LEN(U3)=6,U3&lt;100),CONCATENATE($O$43,"C",MID($Q$43,1,1)),+IF(AND(LEN(U3)=6,U3&gt;100),CONCATENATE($O$43,"C",U3*100,MID($Q$43,1,1)),+IF(AND(LEN(U3)=7,U3&gt;100),CONCATENATE($O$43,"C",REPLACE(TEXT(U3,",00"),3,1,""),U3*100,MID($Q$43,1,1)),0))))))))),"")</f>
        <v>GFGC132.OC</v>
      </c>
      <c r="Y3" s="365">
        <f>IFERROR(VLOOKUP($X3,HomeBroker!$A$2:$F$368,2,0),0)</f>
        <v>0</v>
      </c>
      <c r="Z3" s="366">
        <f>IFERROR(VLOOKUP($X3,HomeBroker!$A$2:$F$368,3,0),0)</f>
        <v>0</v>
      </c>
      <c r="AA3" s="367">
        <f>IFERROR(VLOOKUP($X3,HomeBroker!$A$2:$F$396,6,0),0)</f>
        <v>0</v>
      </c>
      <c r="AB3" s="366">
        <f>IFERROR(VLOOKUP($X3,HomeBroker!$A$2:$F$368,4,0),0)</f>
        <v>0</v>
      </c>
      <c r="AC3" s="365">
        <f>IFERROR(VLOOKUP($X3,HomeBroker!$A$2:$F$368,5,0),0)</f>
        <v>0</v>
      </c>
      <c r="AD3" s="368">
        <f>IFERROR(VLOOKUP($X3,HomeBroker!$A$2:$M$396,13,0),0)</f>
        <v>0</v>
      </c>
      <c r="AE3" s="369" t="str">
        <f t="shared" ref="AE3:AE42" si="9">IF(AM3&gt;0,ABS($O$18-(AG3-AM3)),"")</f>
        <v/>
      </c>
      <c r="AF3" s="20">
        <f t="shared" ref="AF3:AF42" si="10">SUMIFS(AZ:AZ,BA:BA,AG3)</f>
        <v>0</v>
      </c>
      <c r="AG3" s="404">
        <f>U3</f>
        <v>132</v>
      </c>
      <c r="AH3" s="267">
        <f t="shared" ref="AH3:AH42" ca="1" si="11">IFERROR((NORMSDIST(-(((LN($O$18/$AG3)+($Q$48+($Q$47^2)/2)*$Q$51)/($Q$47*SQRT($Q$51)))-$Q$47*SQRT($Q$51)))*$AG3*EXP(-$Q$48*$Q$51)-NORMSDIST(-((LN($O$18/$AG3)+($Q$48+($Q$47^2)/2)*$Q$51)/($Q$47*SQRT($Q$51))))*$O$18),0)</f>
        <v>0</v>
      </c>
      <c r="AI3" s="364" t="str">
        <f>+IF(AG3&lt;&gt;"",IF(LEN(AG3)=1,CONCATENATE("MERV - XMEV - ",$O$43,"V",AG3,".00",$Q$43," - 24hs"),IF(LEN(AG3)=2,CONCATENATE("MERV - XMEV - ",$O$43,"V",AG3,".0",$Q$43," - 24hs"),+IF(AND(LEN(AG3)=3,AG3&lt;10),CONCATENATE("MERV - XMEV - ",$O$43,"V",REPLACE(TEXT(AG3,"0,00"),2,1,"."),$Q$43," - 24hs"),+IF(AND(LEN(AG3)=3,AG3&gt;=100),CONCATENATE("MERV - XMEV - ",$O$43,"V",AG3,".",$Q$43," - 24hs"),+IF(AND(LEN(AG3)=4,AG3&gt;100),CONCATENATE("MERV - XMEV - ",$O$43,"V",AG3,MID($Q$43,1,1)," - 24hs"),+IF(AND(LEN(AG3)=5,AG3&gt;100),CONCATENATE("MERV - XMEV - ",$O$43,"V",AG3,MID($Q$43,1,1)," - 24hs"),+IF(AND(LEN(AG3)=6,AG3&lt;100),CONCATENATE("MERV - XMEV - ",$O$43,"V",MID($Q$43,1,1)," - 24hs"),+IF(AND(LEN(AG3)=6,AG3&gt;100),CONCATENATE("MERV - XMEV - ",$O$43,"V",AG3*100,MID($Q$43,1,1)),+IF(AND(LEN(AG3)=7,AG3&gt;100),CONCATENATE("MERV - XMEV - ",$O$43,"V",REPLACE(TEXT(AG3,",00"),3,1,""),AG3*100,MID($Q$43,1,1)),0))))))))),"")</f>
        <v>MERV - XMEV - GFGV132.OC - 24hs</v>
      </c>
      <c r="AJ3" s="364" t="str">
        <f>+IF(AG3&lt;&gt;"",IF(LEN(AG3)=1,CONCATENATE(,$O$43,"V",AG3,".00",$Q$43),IF(LEN(AG3)=2,CONCATENATE($O$43,"V",AG3,".0",$Q$43),+IF(AND(LEN(AG3)=3,AG3&lt;10),CONCATENATE($O$43,"V",REPLACE(TEXT(AG3,"0,00"),2,1,"."),$Q$43),+IF(AND(LEN(AG3)=3,AG3&gt;=100),CONCATENATE($O$43,"V",AG3,".",$Q$43),+IF(AND(LEN(AG3)=4,AG3&gt;100),CONCATENATE($O$43,"V",AG3,MID($Q$43,1,1)),+IF(AND(LEN(AG3)=5,AG3&gt;100),CONCATENATE($O$43,"V",AG3,MID($Q$43,1,1)),+IF(AND(LEN(AG3)=6,AG3&lt;100),CONCATENATE($O$43,"V",MID($Q$43,1,1)),+IF(AND(LEN(AG3)=6,AG3&gt;100),CONCATENATE($O$43,"V",AG3*100,MID($Q$43,1,1)),+IF(AND(LEN(AG3)=7,AG3&gt;100),CONCATENATE($O$43,"V",REPLACE(TEXT(AG3,",00"),3,1,""),AG3*100,MID($Q$43,1,1)),0))))))))),"")</f>
        <v>GFGV132.OC</v>
      </c>
      <c r="AK3" s="366">
        <f>IFERROR(VLOOKUP($AJ3,HomeBroker!$A$2:$F$368,2,0),0)</f>
        <v>0</v>
      </c>
      <c r="AL3" s="366">
        <f>IFERROR(VLOOKUP($AJ3,HomeBroker!$A$2:$F$368,3,0),0)</f>
        <v>0</v>
      </c>
      <c r="AM3" s="367">
        <f>IFERROR(VLOOKUP($AJ3,HomeBroker!$A$2:$F$396,6,0),0)</f>
        <v>0</v>
      </c>
      <c r="AN3" s="366">
        <f>IFERROR(VLOOKUP($AJ3,HomeBroker!$A$2:$F$368,4,0),0)</f>
        <v>0</v>
      </c>
      <c r="AO3" s="366">
        <f>IFERROR(VLOOKUP($AJ3,HomeBroker!$A$2:$F$368,5,0),0)</f>
        <v>0</v>
      </c>
      <c r="AP3" s="368">
        <f>IFERROR(VLOOKUP($AJ3,HomeBroker!$A$2:$M$396,13,0),0)</f>
        <v>0</v>
      </c>
      <c r="AQ3" s="17"/>
      <c r="AR3" s="370"/>
      <c r="AS3" s="371" t="s">
        <v>55</v>
      </c>
      <c r="AT3" s="54"/>
      <c r="AU3" s="47"/>
      <c r="AV3" s="258"/>
      <c r="AW3" s="22">
        <f t="shared" ref="AW3:AW257" si="12">+AT3*AV3*-100</f>
        <v>0</v>
      </c>
      <c r="AX3" s="23">
        <f t="shared" ref="AX3:AX257" si="13">IF(AT3&gt;0,+AT3*AV3*(1+($Q$53+0.002)*1.21)*-100,AT3*AV3*(1-($Q$53+0.002)*1.21)*-100)</f>
        <v>0</v>
      </c>
      <c r="AY3" s="372" t="s">
        <v>56</v>
      </c>
      <c r="AZ3" s="54"/>
      <c r="BA3" s="24"/>
      <c r="BB3" s="48"/>
      <c r="BC3" s="25">
        <f t="shared" ref="BC3:BC257" si="14">+AZ3*BB3*-100</f>
        <v>0</v>
      </c>
      <c r="BD3" s="26">
        <f t="shared" ref="BD3:BD257" si="15">IF(AZ3&gt;0,+AZ3*BB3*(1+($Q$53+0.002)*1.21)*-100,AZ3*BB3*(1-($Q$53+0.002)*1.21)*-100)</f>
        <v>0</v>
      </c>
      <c r="BE3" s="373" t="s">
        <v>57</v>
      </c>
      <c r="BF3" s="54"/>
      <c r="BG3" s="48"/>
      <c r="BH3" s="28">
        <f t="shared" ref="BH3:BH257" si="16">-BG3*BF3</f>
        <v>0</v>
      </c>
      <c r="BI3" s="29">
        <f t="shared" ref="BI3:BI257" si="17">IF(BF3&gt;0,-BG3*(1+($Q$52+0.0008)*1.21)*BF3,-BG3*(1-($Q$52+0.0008)*1.21)*BF3)</f>
        <v>0</v>
      </c>
      <c r="BJ3" s="6"/>
      <c r="BK3" s="541" t="s">
        <v>58</v>
      </c>
      <c r="BL3" s="542"/>
      <c r="BM3" s="543">
        <f>O18</f>
        <v>0</v>
      </c>
      <c r="BN3" s="544"/>
      <c r="BO3" s="19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17"/>
      <c r="DD3" s="30">
        <f t="shared" ref="DD3:DD34" si="18">O3</f>
        <v>0</v>
      </c>
      <c r="DE3" s="31">
        <f t="shared" ref="DE3:DE34" si="19">IF($DD3&gt;$C$3,$B$3*100*($DD3-$C$3),0)</f>
        <v>0</v>
      </c>
      <c r="DF3" s="31">
        <f t="shared" ref="DF3:DF34" si="20">IF($DD3&gt;$C$4,$B$4*100*($DD3-$C$4),0)</f>
        <v>0</v>
      </c>
      <c r="DG3" s="31">
        <f t="shared" ref="DG3:DG34" si="21">IF($DD3&gt;$C$5,$B$5*100*($DD3-$C$5),0)</f>
        <v>0</v>
      </c>
      <c r="DH3" s="31">
        <f t="shared" ref="DH3:DH34" si="22">IF($DD3&gt;$C$6,$B$6*100*($DD3-$C$6),0)</f>
        <v>0</v>
      </c>
      <c r="DI3" s="31">
        <f t="shared" ref="DI3:DI34" si="23">IF($DD3&gt;$C$7,$B$7*100*($DD3-$C$7),0)</f>
        <v>0</v>
      </c>
      <c r="DJ3" s="31">
        <f t="shared" ref="DJ3:DJ34" si="24">IF($DD3&gt;$C$8,$B$8*100*($DD3-$C$8),0)</f>
        <v>0</v>
      </c>
      <c r="DK3" s="31">
        <f t="shared" ref="DK3:DK34" si="25">IF($DD3&gt;$C$9,$B$9*100*($DD3-$C$9),0)</f>
        <v>0</v>
      </c>
      <c r="DL3" s="31">
        <f t="shared" ref="DL3:DL34" si="26">IF($DD3&gt;$C$10,$B$10*100*($DD3-$C$10),0)</f>
        <v>0</v>
      </c>
      <c r="DM3" s="31">
        <f t="shared" ref="DM3:DM34" si="27">IF($DD3&gt;$C$11,$B$11*100*($DD3-$C$11),0)</f>
        <v>0</v>
      </c>
      <c r="DN3" s="31">
        <f t="shared" ref="DN3:DN34" si="28">IF($DD3&gt;$C$12,$B$12*100*($DD3-$C$12),0)</f>
        <v>0</v>
      </c>
      <c r="DO3" s="31">
        <f t="shared" ref="DO3:DO34" si="29">IF($DD3&gt;$C$13,$B$13*100*($DD3-$C$13),0)</f>
        <v>0</v>
      </c>
      <c r="DP3" s="31">
        <f t="shared" ref="DP3:DP34" si="30">IF($DD3&gt;$C$14,$B$14*100*($DD3-$C$14),0)</f>
        <v>0</v>
      </c>
      <c r="DQ3" s="31">
        <f t="shared" ref="DQ3:DQ34" si="31">IF($DD3&gt;$C$15,$B$15*100*($DD3-$C$15),0)</f>
        <v>0</v>
      </c>
      <c r="DR3" s="31">
        <f t="shared" ref="DR3:DR34" si="32">IF($DD3&gt;$C$16,$B$16*100*($DD3-$C$16),0)</f>
        <v>0</v>
      </c>
      <c r="DS3" s="31">
        <f t="shared" ref="DS3:DS34" si="33">IF($DD3&gt;$C$17,$B$17*100*($DD3-$C$17),0)</f>
        <v>0</v>
      </c>
      <c r="DT3" s="31">
        <f t="shared" ref="DT3:DT34" si="34">IF($DD3&gt;$C$18,$B$18*100*($DD3-$C$18),0)</f>
        <v>0</v>
      </c>
      <c r="DU3" s="31">
        <f t="shared" ref="DU3:DU34" si="35">IF($DD3&gt;$C$19,$B$19*100*($DD3-$C$19),0)</f>
        <v>0</v>
      </c>
      <c r="DV3" s="31">
        <f t="shared" ref="DV3:DV34" si="36">IF($DD3&gt;$C$20,$B$20*100*($DD3-$C$20),0)</f>
        <v>0</v>
      </c>
      <c r="DW3" s="31">
        <f t="shared" ref="DW3:DW34" si="37">IF($DD3&gt;$C$21,$B$21*100*($DD3-$C$21),0)</f>
        <v>0</v>
      </c>
      <c r="DX3" s="31">
        <f t="shared" ref="DX3:DX34" si="38">IF($DD3&gt;$C$22,$B$22*100*($DD3-$C$22),0)</f>
        <v>0</v>
      </c>
      <c r="DY3" s="31">
        <f t="shared" ref="DY3:DY34" si="39">IF($DD3&gt;$C$23,$B$23*100*($DD3-$C$23),0)</f>
        <v>0</v>
      </c>
      <c r="DZ3" s="31">
        <f t="shared" ref="DZ3:DZ34" si="40">IF($DD3&gt;$C$24,$B$24*100*($DD3-$C$24),0)</f>
        <v>0</v>
      </c>
      <c r="EA3" s="31">
        <f t="shared" ref="EA3:EA34" si="41">IF($DD3&gt;$C$25,$B$25*100*($DD3-$C$25),0)</f>
        <v>0</v>
      </c>
      <c r="EB3" s="31">
        <f t="shared" ref="EB3:EB34" si="42">IF($DD3&gt;$C$26,$B$26*100*($DD3-$C$26),0)</f>
        <v>0</v>
      </c>
      <c r="EC3" s="31">
        <f t="shared" ref="EC3:EC34" si="43">IF($DD3&gt;$C$27,$B$27*100*($DD3-$C$27),0)</f>
        <v>0</v>
      </c>
      <c r="ED3" s="31">
        <f t="shared" ref="ED3:ED34" si="44">IF($DD3&gt;$C$28,$B$28*100*($DD3-$C$28),0)</f>
        <v>0</v>
      </c>
      <c r="EE3" s="31">
        <f t="shared" ref="EE3:EE34" si="45">IF($DD3&gt;$C$29,$B$29*100*($DD3-$C$29),0)</f>
        <v>0</v>
      </c>
      <c r="EF3" s="31">
        <f t="shared" ref="EF3:EF34" si="46">IF($DD3&gt;$C$30,$B$30*100*($DD3-$C$30),0)</f>
        <v>0</v>
      </c>
      <c r="EG3" s="31">
        <f t="shared" ref="EG3:EG34" si="47">IF($DD3&gt;$C$31,$B$31*100*($DD3-$C$31),0)</f>
        <v>0</v>
      </c>
      <c r="EH3" s="31">
        <f t="shared" ref="EH3:EH34" si="48">IF($DD3&gt;$C$32,$B$32*100*($DD3-$C$32),0)</f>
        <v>0</v>
      </c>
      <c r="EI3" s="31">
        <f t="shared" ref="EI3:EI34" si="49">IF($DD3&gt;$C$33,$B$33*100*($DD3-$C$33),0)</f>
        <v>0</v>
      </c>
      <c r="EJ3" s="31">
        <f t="shared" ref="EJ3:EJ34" si="50">IF($DD3&gt;$C$34,$B$34*100*($DD3-$C$34),0)</f>
        <v>0</v>
      </c>
      <c r="EK3" s="31">
        <f t="shared" ref="EK3:EK34" si="51">IF($DD3&gt;$C$35,$B$35*100*($DD3-$C$35),0)</f>
        <v>0</v>
      </c>
      <c r="EL3" s="31">
        <f t="shared" ref="EL3:EL34" si="52">IF($DD3&gt;$C$36,$B$36*100*($DD3-$C$36),0)</f>
        <v>0</v>
      </c>
      <c r="EM3" s="31">
        <f t="shared" ref="EM3:EM34" si="53">IF($DD3&gt;$C$37,$B$37*100*($DD3-$C$37),0)</f>
        <v>0</v>
      </c>
      <c r="EN3" s="76"/>
      <c r="EO3" s="32">
        <f t="shared" ref="EO3:EO34" si="54">SUM(DE3:EM3)</f>
        <v>0</v>
      </c>
      <c r="EP3" s="33"/>
      <c r="EQ3" s="34">
        <f>Q36</f>
        <v>0</v>
      </c>
      <c r="ER3" s="35"/>
      <c r="ES3" s="36">
        <f t="shared" ref="ES3:ES34" si="55">ROUND($EQ$3+EO3+ES36+ES70+ES103,2)</f>
        <v>0</v>
      </c>
      <c r="ET3" s="14"/>
      <c r="EU3" s="30">
        <f t="shared" ref="EU3:EU34" si="56">$O3</f>
        <v>0</v>
      </c>
      <c r="EV3" s="31">
        <f t="shared" ref="EV3:EV34" ca="1" si="57">IFERROR((NORMSDIST(((LN($EU3/$C$3)+($Q$48+($Q$46^2)/2)*$Q$51)/($Q$46*SQRT($Q$51))))*$EU3-NORMSDIST((((LN($EU3/$C$3)+($Q$48+($Q$46^2)/2)*$Q$51)/($Q$46*SQRT($Q$51)))-$Q$46*SQRT(($Q$51))))*$C$3*EXP(-$Q$48*$Q$51))*$B$3*100,0)</f>
        <v>0</v>
      </c>
      <c r="EW3" s="31">
        <f t="shared" ref="EW3:EW34" ca="1" si="58">IFERROR((NORMSDIST(((LN($EU3/$C$4)+($Q$48+($Q$46^2)/2)*$Q$51)/($Q$46*SQRT($Q$51))))*$EU3-NORMSDIST((((LN($EU3/$C$4)+($Q$48+($Q$46^2)/2)*$Q$51)/($Q$46*SQRT($Q$51)))-$Q$46*SQRT(($Q$51))))*$C$4*EXP(-$Q$48*$Q$51))*$B$4*100,0)</f>
        <v>0</v>
      </c>
      <c r="EX3" s="31">
        <f t="shared" ref="EX3:EX34" ca="1" si="59">IFERROR((NORMSDIST(((LN($EU3/$C$5)+($Q$48+($Q$46^2)/2)*$Q$51)/($Q$46*SQRT($Q$51))))*$EU3-NORMSDIST((((LN($EU3/$C$5)+($Q$48+($Q$46^2)/2)*$Q$51)/($Q$46*SQRT($Q$51)))-$Q$46*SQRT(($Q$51))))*$C$5*EXP(-$Q$48*$Q$51))*$B$5*100,0)</f>
        <v>0</v>
      </c>
      <c r="EY3" s="31">
        <f t="shared" ref="EY3:EY34" ca="1" si="60">IFERROR((NORMSDIST(((LN($EU3/$C$6)+($Q$48+($Q$46^2)/2)*$Q$51)/($Q$46*SQRT($Q$51))))*$EU3-NORMSDIST((((LN($EU3/$C$6)+($Q$48+($Q$46^2)/2)*$Q$51)/($Q$46*SQRT($Q$51)))-$Q$46*SQRT(($Q$51))))*$C$6*EXP(-$Q$48*$Q$51))*$B$6*100,0)</f>
        <v>0</v>
      </c>
      <c r="EZ3" s="31">
        <f t="shared" ref="EZ3:EZ34" ca="1" si="61">IFERROR((NORMSDIST(((LN($EU3/$C$7)+($Q$48+($Q$46^2)/2)*$Q$51)/($Q$46*SQRT($Q$51))))*$EU3-NORMSDIST((((LN($EU3/$C$7)+($Q$48+($Q$46^2)/2)*$Q$51)/($Q$46*SQRT($Q$51)))-$Q$46*SQRT(($Q$51))))*$C$7*EXP(-$Q$48*$Q$51))*$B$7*100,0)</f>
        <v>0</v>
      </c>
      <c r="FA3" s="31">
        <f t="shared" ref="FA3:FA34" ca="1" si="62">IFERROR((NORMSDIST(((LN($EU3/$C$8)+($Q$48+($Q$46^2)/2)*$Q$51)/($Q$46*SQRT($Q$51))))*$EU3-NORMSDIST((((LN($EU3/$C$8)+($Q$48+($Q$46^2)/2)*$Q$51)/($Q$46*SQRT($Q$51)))-$Q$46*SQRT(($Q$51))))*$C$8*EXP(-$Q$48*$Q$51))*$B$8*100,0)</f>
        <v>0</v>
      </c>
      <c r="FB3" s="31">
        <f t="shared" ref="FB3:FB34" ca="1" si="63">IFERROR((NORMSDIST(((LN($EU3/$C$9)+($Q$48+($Q$46^2)/2)*$Q$51)/($Q$46*SQRT($Q$51))))*$EU3-NORMSDIST((((LN($EU3/$C$9)+($Q$48+($Q$46^2)/2)*$Q$51)/($Q$46*SQRT($Q$51)))-$Q$46*SQRT(($Q$51))))*$C$9*EXP(-$Q$48*$Q$51))*$B$9*100,0)</f>
        <v>0</v>
      </c>
      <c r="FC3" s="31">
        <f t="shared" ref="FC3:FC34" ca="1" si="64">IFERROR((NORMSDIST(((LN($EU3/$C$10)+($Q$48+($Q$46^2)/2)*$Q$51)/($Q$46*SQRT($Q$51))))*$EU3-NORMSDIST((((LN($EU3/$C$10)+($Q$48+($Q$46^2)/2)*$Q$51)/($Q$46*SQRT($Q$51)))-$Q$46*SQRT(($Q$51))))*$C$10*EXP(-$Q$48*$Q$51))*$B$10*100,0)</f>
        <v>0</v>
      </c>
      <c r="FD3" s="31">
        <f t="shared" ref="FD3:FD34" ca="1" si="65">IFERROR((NORMSDIST(((LN($EU3/$C$11)+($Q$48+($Q$46^2)/2)*$Q$51)/($Q$46*SQRT($Q$51))))*$EU3-NORMSDIST((((LN($EU3/$C$11)+($Q$48+($Q$46^2)/2)*$Q$51)/($Q$46*SQRT($Q$51)))-$Q$46*SQRT(($Q$51))))*$C$11*EXP(-$Q$48*$Q$51))*$B$11*100,0)</f>
        <v>0</v>
      </c>
      <c r="FE3" s="31">
        <f t="shared" ref="FE3:FE34" ca="1" si="66">IFERROR((NORMSDIST(((LN($EU3/$C$12)+($Q$48+($Q$46^2)/2)*$Q$51)/($Q$46*SQRT($Q$51))))*$EU3-NORMSDIST((((LN($EU3/$C$12)+($Q$48+($Q$46^2)/2)*$Q$51)/($Q$46*SQRT($Q$51)))-$Q$46*SQRT(($Q$51))))*$C$12*EXP(-$Q$48*$Q$51))*$B$12*100,0)</f>
        <v>0</v>
      </c>
      <c r="FF3" s="31">
        <f t="shared" ref="FF3:FF34" ca="1" si="67">IFERROR((NORMSDIST(((LN($EU3/$C$13)+($Q$48+($Q$46^2)/2)*$Q$51)/($Q$46*SQRT($Q$51))))*$EU3-NORMSDIST((((LN($EU3/$C$13)+($Q$48+($Q$46^2)/2)*$Q$51)/($Q$46*SQRT($Q$51)))-$Q$46*SQRT(($Q$51))))*$C$13*EXP(-$Q$48*$Q$51))*$B$13*100,0)</f>
        <v>0</v>
      </c>
      <c r="FG3" s="31">
        <f t="shared" ref="FG3:FG34" ca="1" si="68">IFERROR((NORMSDIST(((LN($EU3/$C$14)+($Q$48+($Q$46^2)/2)*$Q$51)/($Q$46*SQRT($Q$51))))*$EU3-NORMSDIST((((LN($EU3/$C$14)+($Q$48+($Q$46^2)/2)*$Q$51)/($Q$46*SQRT($Q$51)))-$Q$46*SQRT(($Q$51))))*$C$14*EXP(-$Q$48*$Q$51))*$B$14*100,0)</f>
        <v>0</v>
      </c>
      <c r="FH3" s="31">
        <f t="shared" ref="FH3:FH34" ca="1" si="69">IFERROR((NORMSDIST(((LN($EU3/$C$15)+($Q$48+($Q$46^2)/2)*$Q$51)/($Q$46*SQRT($Q$51))))*$EU3-NORMSDIST((((LN($EU3/$C$15)+($Q$48+($Q$46^2)/2)*$Q$51)/($Q$46*SQRT($Q$51)))-$Q$46*SQRT(($Q$51))))*$C$15*EXP(-$Q$48*$Q$51))*$B$15*100,0)</f>
        <v>0</v>
      </c>
      <c r="FI3" s="31">
        <f t="shared" ref="FI3:FI34" ca="1" si="70">IFERROR((NORMSDIST(((LN($EU3/$C$16)+($Q$48+($Q$46^2)/2)*$Q$51)/($Q$46*SQRT($Q$51))))*$EU3-NORMSDIST((((LN($EU3/$C$16)+($Q$48+($Q$46^2)/2)*$Q$51)/($Q$46*SQRT($Q$51)))-$Q$46*SQRT(($Q$51))))*$C$16*EXP(-$Q$48*$Q$51))*$B$16*100,0)</f>
        <v>0</v>
      </c>
      <c r="FJ3" s="31">
        <f t="shared" ref="FJ3:FJ34" ca="1" si="71">IFERROR((NORMSDIST(((LN($EU3/$C$17)+($Q$48+($Q$46^2)/2)*$Q$51)/($Q$46*SQRT($Q$51))))*$EU3-NORMSDIST((((LN($EU3/$C$17)+($Q$48+($Q$46^2)/2)*$Q$51)/($Q$46*SQRT($Q$51)))-$Q$46*SQRT(($Q$51))))*$C$17*EXP(-$Q$48*$Q$51))*$B$17*100,0)</f>
        <v>0</v>
      </c>
      <c r="FK3" s="31">
        <f t="shared" ref="FK3:FK34" ca="1" si="72">IFERROR((NORMSDIST(((LN($EU3/$C$18)+($Q$48+($Q$46^2)/2)*$Q$51)/($Q$46*SQRT($Q$51))))*$EU3-NORMSDIST((((LN($EU3/$C$18)+($Q$48+($Q$46^2)/2)*$Q$51)/($Q$46*SQRT($Q$51)))-$Q$46*SQRT(($Q$51))))*$C$18*EXP(-$Q$48*$Q$51))*$B$18*100,0)</f>
        <v>0</v>
      </c>
      <c r="FL3" s="31">
        <f t="shared" ref="FL3:FL34" ca="1" si="73">IFERROR((NORMSDIST(((LN($EU3/$C$19)+($Q$48+($Q$46^2)/2)*$Q$51)/($Q$46*SQRT($Q$51))))*$EU3-NORMSDIST((((LN($EU3/$C$19)+($Q$48+($Q$46^2)/2)*$Q$51)/($Q$46*SQRT($Q$51)))-$Q$46*SQRT(($Q$51))))*$C$19*EXP(-$Q$48*$Q$51))*$B$19*100,0)</f>
        <v>0</v>
      </c>
      <c r="FM3" s="31">
        <f t="shared" ref="FM3:FM34" ca="1" si="74">IFERROR((NORMSDIST(((LN($EU3/$C$20)+($Q$48+($Q$46^2)/2)*$Q$51)/($Q$46*SQRT($Q$51))))*$EU3-NORMSDIST((((LN($EU3/$C$20)+($Q$48+($Q$46^2)/2)*$Q$51)/($Q$46*SQRT($Q$51)))-$Q$46*SQRT(($Q$51))))*$C$20*EXP(-$Q$48*$Q$51))*$B$20*100,0)</f>
        <v>0</v>
      </c>
      <c r="FN3" s="31">
        <f t="shared" ref="FN3:FN34" ca="1" si="75">IFERROR((NORMSDIST(((LN($EU3/$C$21)+($Q$48+($Q$46^2)/2)*$Q$51)/($Q$46*SQRT($Q$51))))*$EU3-NORMSDIST((((LN($EU3/$C$21)+($Q$48+($Q$46^2)/2)*$Q$51)/($Q$46*SQRT($Q$51)))-$Q$46*SQRT(($Q$51))))*$C$21*EXP(-$Q$48*$Q$51))*$B$21*100,0)</f>
        <v>0</v>
      </c>
      <c r="FO3" s="31">
        <f t="shared" ref="FO3:FO34" ca="1" si="76">IFERROR((NORMSDIST(((LN($EU3/$C$22)+($Q$48+($Q$46^2)/2)*$Q$51)/($Q$46*SQRT($Q$51))))*$EU3-NORMSDIST((((LN($EU3/$C$22)+($Q$48+($Q$46^2)/2)*$Q$51)/($Q$46*SQRT($Q$51)))-$Q$46*SQRT(($Q$51))))*$C$22*EXP(-$Q$48*$Q$51))*$B$22*100,0)</f>
        <v>0</v>
      </c>
      <c r="FP3" s="31">
        <f t="shared" ref="FP3:FP34" ca="1" si="77">IFERROR((NORMSDIST(((LN($EU3/$C$23)+($Q$48+($Q$46^2)/2)*$Q$51)/($Q$46*SQRT($Q$51))))*$EU3-NORMSDIST((((LN($EU3/$C$23)+($Q$48+($Q$46^2)/2)*$Q$51)/($Q$46*SQRT($Q$51)))-$Q$46*SQRT(($Q$51))))*$C$23*EXP(-$Q$48*$Q$51))*$B$23*100,0)</f>
        <v>0</v>
      </c>
      <c r="FQ3" s="31">
        <f t="shared" ref="FQ3:FQ34" ca="1" si="78">IFERROR((NORMSDIST(((LN($EU3/$C$24)+($Q$48+($Q$46^2)/2)*$Q$51)/($Q$46*SQRT($Q$51))))*$EU3-NORMSDIST((((LN($EU3/$C$24)+($Q$48+($Q$46^2)/2)*$Q$51)/($Q$46*SQRT($Q$51)))-$Q$46*SQRT(($Q$51))))*$C$24*EXP(-$Q$48*$Q$51))*$B$24*100,0)</f>
        <v>0</v>
      </c>
      <c r="FR3" s="31">
        <f t="shared" ref="FR3:FR34" ca="1" si="79">IFERROR((NORMSDIST(((LN($EU3/$C$25)+($Q$48+($Q$46^2)/2)*$Q$51)/($Q$46*SQRT($Q$51))))*$EU3-NORMSDIST((((LN($EU3/$C$25)+($Q$48+($Q$46^2)/2)*$Q$51)/($Q$46*SQRT($Q$51)))-$Q$46*SQRT(($Q$51))))*$C$25*EXP(-$Q$48*$Q$51))*$B$25*100,0)</f>
        <v>0</v>
      </c>
      <c r="FS3" s="31">
        <f t="shared" ref="FS3:FS34" ca="1" si="80">IFERROR((NORMSDIST(((LN($EU3/$C$26)+($Q$48+($Q$46^2)/2)*$Q$51)/($Q$46*SQRT($Q$51))))*$EU3-NORMSDIST((((LN($EU3/$C$26)+($Q$48+($Q$46^2)/2)*$Q$51)/($Q$46*SQRT($Q$51)))-$Q$46*SQRT(($Q$51))))*$C$26*EXP(-$Q$48*$Q$51))*$B$26*100,0)</f>
        <v>0</v>
      </c>
      <c r="FT3" s="31">
        <f t="shared" ref="FT3:FT34" ca="1" si="81">IFERROR((NORMSDIST(((LN($EU3/$C$27)+($Q$48+($Q$46^2)/2)*$Q$51)/($Q$46*SQRT($Q$51))))*$EU3-NORMSDIST((((LN($EU3/$C$27)+($Q$48+($Q$46^2)/2)*$Q$51)/($Q$46*SQRT($Q$51)))-$Q$46*SQRT(($Q$51))))*$C$27*EXP(-$Q$48*$Q$51))*$B$27*100,0)</f>
        <v>0</v>
      </c>
      <c r="FU3" s="31">
        <f t="shared" ref="FU3:FU34" ca="1" si="82">IFERROR((NORMSDIST(((LN($EU3/$C$28)+($Q$48+($Q$46^2)/2)*$Q$51)/($Q$46*SQRT($Q$51))))*$EU3-NORMSDIST((((LN($EU3/$C$28)+($Q$48+($Q$46^2)/2)*$Q$51)/($Q$46*SQRT($Q$51)))-$Q$46*SQRT(($Q$51))))*$C$28*EXP(-$Q$48*$Q$51))*$B$28*100,0)</f>
        <v>0</v>
      </c>
      <c r="FV3" s="31">
        <f t="shared" ref="FV3:FV34" ca="1" si="83">IFERROR((NORMSDIST(((LN($EU3/$C$29)+($Q$48+($Q$46^2)/2)*$Q$51)/($Q$46*SQRT($Q$51))))*$EU3-NORMSDIST((((LN($EU3/$C$29)+($Q$48+($Q$46^2)/2)*$Q$51)/($Q$46*SQRT($Q$51)))-$Q$46*SQRT(($Q$51))))*$C$29*EXP(-$Q$48*$Q$51))*$B$29*100,0)</f>
        <v>0</v>
      </c>
      <c r="FW3" s="31">
        <f t="shared" ref="FW3:FW34" ca="1" si="84">IFERROR((NORMSDIST(((LN($EU3/$C$30)+($Q$48+($Q$46^2)/2)*$Q$51)/($Q$46*SQRT($Q$51))))*$EU3-NORMSDIST((((LN($EU3/$C$30)+($Q$48+($Q$46^2)/2)*$Q$51)/($Q$46*SQRT($Q$51)))-$Q$46*SQRT(($Q$51))))*$C$30*EXP(-$Q$48*$Q$51))*$B$30*100,0)</f>
        <v>0</v>
      </c>
      <c r="FX3" s="31">
        <f t="shared" ref="FX3:FX34" ca="1" si="85">IFERROR((NORMSDIST(((LN($EU3/$C$31)+($Q$48+($Q$46^2)/2)*$Q$51)/($Q$46*SQRT($Q$51))))*$EU3-NORMSDIST((((LN($EU3/$C$31)+($Q$48+($Q$46^2)/2)*$Q$51)/($Q$46*SQRT($Q$51)))-$Q$46*SQRT(($Q$51))))*$C$31*EXP(-$Q$48*$Q$51))*$B$31*100,0)</f>
        <v>0</v>
      </c>
      <c r="FY3" s="31">
        <f t="shared" ref="FY3:FY34" ca="1" si="86">IFERROR((NORMSDIST(((LN($EU3/$C$32)+($Q$48+($Q$46^2)/2)*$Q$51)/($Q$46*SQRT($Q$51))))*$EU3-NORMSDIST((((LN($EU3/$C$32)+($Q$48+($Q$46^2)/2)*$Q$51)/($Q$46*SQRT($Q$51)))-$Q$46*SQRT(($Q$51))))*$C$32*EXP(-$Q$48*$Q$51))*$B$32*100,0)</f>
        <v>0</v>
      </c>
      <c r="FZ3" s="31">
        <f t="shared" ref="FZ3:FZ34" ca="1" si="87">IFERROR((NORMSDIST(((LN($EU3/$C$33)+($Q$48+($Q$46^2)/2)*$Q$51)/($Q$46*SQRT($Q$51))))*$EU3-NORMSDIST((((LN($EU3/$C$33)+($Q$48+($Q$46^2)/2)*$Q$51)/($Q$46*SQRT($Q$51)))-$Q$46*SQRT(($Q$51))))*$C$33*EXP(-$Q$48*$Q$51))*$B$33*100,0)</f>
        <v>0</v>
      </c>
      <c r="GA3" s="31">
        <f t="shared" ref="GA3:GA34" ca="1" si="88">IFERROR((NORMSDIST(((LN($EU3/$C$34)+($Q$48+($Q$46^2)/2)*$Q$51)/($Q$46*SQRT($Q$51))))*$EU3-NORMSDIST((((LN($EU3/$C$34)+($Q$48+($Q$46^2)/2)*$Q$51)/($Q$46*SQRT($Q$51)))-$Q$46*SQRT(($Q$51))))*$C$34*EXP(-$Q$48*$Q$51))*$B$34*100,0)</f>
        <v>0</v>
      </c>
      <c r="GB3" s="31">
        <f t="shared" ref="GB3:GB34" ca="1" si="89">IFERROR((NORMSDIST(((LN($EU3/$C$35)+($Q$48+($Q$46^2)/2)*$Q$51)/($Q$46*SQRT($Q$51))))*$EU3-NORMSDIST((((LN($EU3/$C$35)+($Q$48+($Q$46^2)/2)*$Q$51)/($Q$46*SQRT($Q$51)))-$Q$46*SQRT(($Q$51))))*$C$35*EXP(-$Q$48*$Q$51))*$B$35*100,0)</f>
        <v>0</v>
      </c>
      <c r="GC3" s="31">
        <f t="shared" ref="GC3:GC34" ca="1" si="90">IFERROR((NORMSDIST(((LN($EU3/$C$36)+($Q$48+($Q$46^2)/2)*$Q$51)/($Q$46*SQRT($Q$51))))*$EU3-NORMSDIST((((LN($EU3/$C$36)+($Q$48+($Q$46^2)/2)*$Q$51)/($Q$46*SQRT($Q$51)))-$Q$46*SQRT(($Q$51))))*$C$36*EXP(-$Q$48*$Q$51))*$B$36*100,0)</f>
        <v>0</v>
      </c>
      <c r="GD3" s="31">
        <f t="shared" ref="GD3:GD34" ca="1" si="91">IFERROR((NORMSDIST(((LN($EU3/$C$37)+($Q$48+($Q$46^2)/2)*$Q$51)/($Q$46*SQRT($Q$51))))*$EU3-NORMSDIST((((LN($EU3/$C$37)+($Q$48+($Q$46^2)/2)*$Q$51)/($Q$46*SQRT($Q$51)))-$Q$46*SQRT(($Q$51))))*$C$37*EXP(-$Q$48*$Q$51))*$B$37*100,0)</f>
        <v>0</v>
      </c>
      <c r="GE3" s="76"/>
      <c r="GF3" s="32">
        <f t="shared" ref="GF3:GF34" ca="1" si="92">SUM(EV3:GD3)</f>
        <v>0</v>
      </c>
      <c r="GG3" s="33"/>
      <c r="GH3" s="34">
        <f>Q36</f>
        <v>0</v>
      </c>
      <c r="GI3" s="35"/>
      <c r="GJ3" s="36">
        <f t="shared" ref="GJ3:GJ34" ca="1" si="93">ROUND($GH$3+GF3+GJ36+GJ70+GJ103,2)</f>
        <v>0</v>
      </c>
      <c r="GK3" s="14"/>
      <c r="GL3" s="14"/>
      <c r="GM3" s="14"/>
      <c r="GN3" s="14"/>
      <c r="GO3" s="14"/>
      <c r="GP3" s="14"/>
      <c r="GQ3" s="14"/>
      <c r="GR3" s="14"/>
      <c r="GS3" s="14"/>
    </row>
    <row r="4" spans="1:201" ht="15.75" x14ac:dyDescent="0.2">
      <c r="A4" s="374" t="s">
        <v>244</v>
      </c>
      <c r="B4" s="321"/>
      <c r="C4" s="360"/>
      <c r="D4" s="347"/>
      <c r="E4" s="271">
        <f t="shared" si="0"/>
        <v>0</v>
      </c>
      <c r="F4" s="284">
        <f t="shared" si="1"/>
        <v>0</v>
      </c>
      <c r="G4" s="15" t="str">
        <f t="shared" ref="G4:G37" si="94">IFERROR(VLOOKUP(C4,$U$3:$AD$50,7,0),"")</f>
        <v/>
      </c>
      <c r="H4" s="16">
        <f t="shared" ref="H4:H67" si="95">IFERROR(+G4*B4*-100,0)</f>
        <v>0</v>
      </c>
      <c r="I4" s="201">
        <f t="shared" si="2"/>
        <v>0</v>
      </c>
      <c r="J4" s="252" t="str">
        <f>IFERROR(D3/D4,"")</f>
        <v/>
      </c>
      <c r="K4" s="262" t="str">
        <f>IFERROR(G3/G4,"")</f>
        <v/>
      </c>
      <c r="L4" s="324" t="str">
        <f>IFERROR(K4/J4-1,"")</f>
        <v/>
      </c>
      <c r="M4" s="337">
        <f t="shared" ref="M4" si="96">I3+I4</f>
        <v>0</v>
      </c>
      <c r="N4" s="155"/>
      <c r="O4" s="143">
        <f t="shared" si="3"/>
        <v>0</v>
      </c>
      <c r="P4" s="37">
        <f t="shared" si="4"/>
        <v>0</v>
      </c>
      <c r="Q4" s="226">
        <f t="shared" ca="1" si="5"/>
        <v>0</v>
      </c>
      <c r="R4" s="19"/>
      <c r="S4" s="363" t="str">
        <f t="shared" si="6"/>
        <v/>
      </c>
      <c r="T4" s="20">
        <f t="shared" si="7"/>
        <v>0</v>
      </c>
      <c r="U4" s="404">
        <v>135</v>
      </c>
      <c r="V4" s="267">
        <f t="shared" ca="1" si="8"/>
        <v>0</v>
      </c>
      <c r="W4" s="364" t="str">
        <f t="shared" ref="W4:W29" si="97">+IF(U4&lt;&gt;"",IF(LEN(U4)=1,CONCATENATE("MERV - XMEV - ",$O$43,"C",U4,".00",$Q$43," - 24hs"),IF(LEN(U4)=2,CONCATENATE("MERV - XMEV - ",$O$43,"C",U4,".0",$Q$43," - 24hs"),+IF(AND(LEN(U4)=3,U4&lt;10),CONCATENATE("MERV - XMEV - ",$O$43,"C",REPLACE(TEXT(U4,"0,00"),2,1,"."),$Q$43," - 24hs"),+IF(AND(LEN(U4)=3,U4&gt;=100),CONCATENATE("MERV - XMEV - ",$O$43,"C",U4,".",$Q$43," - 24hs"),+IF(AND(LEN(U4)=4,U4&gt;100),CONCATENATE("MERV - XMEV - ",$O$43,"C",U4,MID($Q$43,1,1)," - 24hs"),+IF(AND(LEN(U4)=5,U4&gt;100),CONCATENATE("MERV - XMEV - ",$O$43,"C",U4,MID($Q$43,1,1)," - 24hs"),+IF(AND(LEN(U4)=6,U4&lt;100),CONCATENATE("MERV - XMEV - ",$O$43,"C",REPLACE(TEXT(U4,"0,00"),3,1,"0"),MID($Q$43,1,1)),+IF(AND(LEN(U4)=6,U4&gt;100),CONCATENATE("MERV - XMEV - ",$O$43,"C",U4*100,MID($Q$43,1,1)),+IF(AND(LEN(U4)=7,U4&gt;100),CONCATENATE("MERV - XMEV - ",$O$43,"C",REPLACE(TEXT(U4,",00"),3,1,""),U4*100,MID($Q$43,1,1)),0))))))))),"")</f>
        <v>MERV - XMEV - GFGC135.OC - 24hs</v>
      </c>
      <c r="X4" s="364" t="str">
        <f t="shared" ref="X4:X42" si="98">+IF(U4&lt;&gt;"",IF(LEN(U4)=1,CONCATENATE(,$O$43,"C",U4,".00",$Q$43),IF(LEN(U4)=2,CONCATENATE($O$43,"C",U4,".0",$Q$43),+IF(AND(LEN(U4)=3,U4&lt;10),CONCATENATE($O$43,"C",REPLACE(TEXT(U4,"0,00"),2,1,"."),$Q$43),+IF(AND(LEN(U4)=3,U4&gt;=100),CONCATENATE($O$43,"C",U4,".",$Q$43),+IF(AND(LEN(U4)=4,U4&gt;100),CONCATENATE($O$43,"C",U4,MID($Q$43,1,1)),+IF(AND(LEN(U4)=5,U4&gt;100),CONCATENATE($O$43,"C",U4,MID($Q$43,1,1)),+IF(AND(LEN(U4)=6,U4&lt;100),CONCATENATE($O$43,"C",MID($Q$43,1,1)),+IF(AND(LEN(U4)=6,U4&gt;100),CONCATENATE($O$43,"C",U4*100,MID($Q$43,1,1)),+IF(AND(LEN(U4)=7,U4&gt;100),CONCATENATE($O$43,"C",REPLACE(TEXT(U4,",00"),3,1,""),U4*100,MID($Q$43,1,1)),0))))))))),"")</f>
        <v>GFGC135.OC</v>
      </c>
      <c r="Y4" s="365">
        <f>IFERROR(VLOOKUP($X4,HomeBroker!$A$2:$F$368,2,0),0)</f>
        <v>0</v>
      </c>
      <c r="Z4" s="366">
        <f>IFERROR(VLOOKUP($X4,HomeBroker!$A$2:$F$368,3,0),0)</f>
        <v>0</v>
      </c>
      <c r="AA4" s="367">
        <f>IFERROR(VLOOKUP($X4,HomeBroker!$A$2:$F$396,6,0),0)</f>
        <v>0</v>
      </c>
      <c r="AB4" s="366">
        <f>IFERROR(VLOOKUP($X4,HomeBroker!$A$2:$F$368,4,0),0)</f>
        <v>0</v>
      </c>
      <c r="AC4" s="365">
        <f>IFERROR(VLOOKUP($X4,HomeBroker!$A$2:$F$368,5,0),0)</f>
        <v>0</v>
      </c>
      <c r="AD4" s="368">
        <f>IFERROR(VLOOKUP($X4,HomeBroker!$A$2:$M$396,13,0),0)</f>
        <v>0</v>
      </c>
      <c r="AE4" s="369" t="str">
        <f t="shared" si="9"/>
        <v/>
      </c>
      <c r="AF4" s="20">
        <f t="shared" si="10"/>
        <v>0</v>
      </c>
      <c r="AG4" s="404">
        <f t="shared" ref="AG4:AG33" si="99">U4</f>
        <v>135</v>
      </c>
      <c r="AH4" s="267">
        <f t="shared" ca="1" si="11"/>
        <v>0</v>
      </c>
      <c r="AI4" s="364" t="str">
        <f t="shared" ref="AI4:AI42" si="100">+IF(AG4&lt;&gt;"",IF(LEN(AG4)=1,CONCATENATE("MERV - XMEV - ",$O$43,"V",AG4,".00",$Q$43," - 24hs"),IF(LEN(AG4)=2,CONCATENATE("MERV - XMEV - ",$O$43,"V",AG4,".0",$Q$43," - 24hs"),+IF(AND(LEN(AG4)=3,AG4&lt;10),CONCATENATE("MERV - XMEV - ",$O$43,"V",REPLACE(TEXT(AG4,"0,00"),2,1,"."),$Q$43," - 24hs"),+IF(AND(LEN(AG4)=3,AG4&gt;=100),CONCATENATE("MERV - XMEV - ",$O$43,"V",AG4,".",$Q$43," - 24hs"),+IF(AND(LEN(AG4)=4,AG4&gt;100),CONCATENATE("MERV - XMEV - ",$O$43,"V",AG4,MID($Q$43,1,1)," - 24hs"),+IF(AND(LEN(AG4)=5,AG4&gt;100),CONCATENATE("MERV - XMEV - ",$O$43,"V",AG4,MID($Q$43,1,1)," - 24hs"),+IF(AND(LEN(AG4)=6,AG4&lt;100),CONCATENATE("MERV - XMEV - ",$O$43,"V",MID($Q$43,1,1)," - 24hs"),+IF(AND(LEN(AG4)=6,AG4&gt;100),CONCATENATE("MERV - XMEV - ",$O$43,"V",AG4*100,MID($Q$43,1,1)),+IF(AND(LEN(AG4)=7,AG4&gt;100),CONCATENATE("MERV - XMEV - ",$O$43,"V",REPLACE(TEXT(AG4,",00"),3,1,""),AG4*100,MID($Q$43,1,1)),0))))))))),"")</f>
        <v>MERV - XMEV - GFGV135.OC - 24hs</v>
      </c>
      <c r="AJ4" s="364" t="str">
        <f t="shared" ref="AJ4:AJ42" si="101">+IF(AG4&lt;&gt;"",IF(LEN(AG4)=1,CONCATENATE(,$O$43,"V",AG4,".00",$Q$43),IF(LEN(AG4)=2,CONCATENATE($O$43,"V",AG4,".0",$Q$43),+IF(AND(LEN(AG4)=3,AG4&lt;10),CONCATENATE($O$43,"V",REPLACE(TEXT(AG4,"0,00"),2,1,"."),$Q$43),+IF(AND(LEN(AG4)=3,AG4&gt;=100),CONCATENATE($O$43,"V",AG4,".",$Q$43),+IF(AND(LEN(AG4)=4,AG4&gt;100),CONCATENATE($O$43,"V",AG4,MID($Q$43,1,1)),+IF(AND(LEN(AG4)=5,AG4&gt;100),CONCATENATE($O$43,"V",AG4,MID($Q$43,1,1)),+IF(AND(LEN(AG4)=6,AG4&lt;100),CONCATENATE($O$43,"V",MID($Q$43,1,1)),+IF(AND(LEN(AG4)=6,AG4&gt;100),CONCATENATE($O$43,"V",AG4*100,MID($Q$43,1,1)),+IF(AND(LEN(AG4)=7,AG4&gt;100),CONCATENATE($O$43,"V",REPLACE(TEXT(AG4,",00"),3,1,""),AG4*100,MID($Q$43,1,1)),0))))))))),"")</f>
        <v>GFGV135.OC</v>
      </c>
      <c r="AK4" s="366">
        <f>IFERROR(VLOOKUP($AJ4,HomeBroker!$A$2:$F$368,2,0),0)</f>
        <v>0</v>
      </c>
      <c r="AL4" s="366">
        <f>IFERROR(VLOOKUP($AJ4,HomeBroker!$A$2:$F$368,3,0),0)</f>
        <v>0</v>
      </c>
      <c r="AM4" s="367">
        <f>IFERROR(VLOOKUP($AJ4,HomeBroker!$A$2:$F$396,6,0),0)</f>
        <v>0</v>
      </c>
      <c r="AN4" s="366">
        <f>IFERROR(VLOOKUP($AJ4,HomeBroker!$A$2:$F$368,4,0),0)</f>
        <v>0</v>
      </c>
      <c r="AO4" s="366">
        <f>IFERROR(VLOOKUP($AJ4,HomeBroker!$A$2:$F$368,5,0),0)</f>
        <v>0</v>
      </c>
      <c r="AP4" s="368">
        <f>IFERROR(VLOOKUP($AJ4,HomeBroker!$A$2:$M$396,13,0),0)</f>
        <v>0</v>
      </c>
      <c r="AQ4" s="17"/>
      <c r="AR4" s="375"/>
      <c r="AS4" s="376" t="s">
        <v>55</v>
      </c>
      <c r="AT4" s="54"/>
      <c r="AU4" s="47"/>
      <c r="AV4" s="258"/>
      <c r="AW4" s="38">
        <f t="shared" si="12"/>
        <v>0</v>
      </c>
      <c r="AX4" s="39">
        <f t="shared" si="13"/>
        <v>0</v>
      </c>
      <c r="AY4" s="372" t="s">
        <v>56</v>
      </c>
      <c r="AZ4" s="54"/>
      <c r="BA4" s="24"/>
      <c r="BB4" s="48"/>
      <c r="BC4" s="25">
        <f t="shared" si="14"/>
        <v>0</v>
      </c>
      <c r="BD4" s="40">
        <f t="shared" si="15"/>
        <v>0</v>
      </c>
      <c r="BE4" s="373" t="s">
        <v>57</v>
      </c>
      <c r="BF4" s="54"/>
      <c r="BG4" s="48"/>
      <c r="BH4" s="28">
        <f t="shared" si="16"/>
        <v>0</v>
      </c>
      <c r="BI4" s="29">
        <f t="shared" si="17"/>
        <v>0</v>
      </c>
      <c r="BJ4" s="6"/>
      <c r="BK4" s="41" t="s">
        <v>59</v>
      </c>
      <c r="BL4" s="42">
        <v>0.32</v>
      </c>
      <c r="BM4" s="43" t="s">
        <v>60</v>
      </c>
      <c r="BN4" s="44">
        <f ca="1">BL5-TODAY()</f>
        <v>-117</v>
      </c>
      <c r="BO4" s="19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17"/>
      <c r="DD4" s="30">
        <f t="shared" si="18"/>
        <v>0</v>
      </c>
      <c r="DE4" s="31">
        <f t="shared" si="19"/>
        <v>0</v>
      </c>
      <c r="DF4" s="31">
        <f t="shared" si="20"/>
        <v>0</v>
      </c>
      <c r="DG4" s="31">
        <f t="shared" si="21"/>
        <v>0</v>
      </c>
      <c r="DH4" s="31">
        <f t="shared" si="22"/>
        <v>0</v>
      </c>
      <c r="DI4" s="31">
        <f t="shared" si="23"/>
        <v>0</v>
      </c>
      <c r="DJ4" s="31">
        <f t="shared" si="24"/>
        <v>0</v>
      </c>
      <c r="DK4" s="31">
        <f t="shared" si="25"/>
        <v>0</v>
      </c>
      <c r="DL4" s="31">
        <f t="shared" si="26"/>
        <v>0</v>
      </c>
      <c r="DM4" s="31">
        <f t="shared" si="27"/>
        <v>0</v>
      </c>
      <c r="DN4" s="31">
        <f t="shared" si="28"/>
        <v>0</v>
      </c>
      <c r="DO4" s="31">
        <f t="shared" si="29"/>
        <v>0</v>
      </c>
      <c r="DP4" s="31">
        <f t="shared" si="30"/>
        <v>0</v>
      </c>
      <c r="DQ4" s="31">
        <f t="shared" si="31"/>
        <v>0</v>
      </c>
      <c r="DR4" s="31">
        <f t="shared" si="32"/>
        <v>0</v>
      </c>
      <c r="DS4" s="31">
        <f t="shared" si="33"/>
        <v>0</v>
      </c>
      <c r="DT4" s="31">
        <f t="shared" si="34"/>
        <v>0</v>
      </c>
      <c r="DU4" s="31">
        <f t="shared" si="35"/>
        <v>0</v>
      </c>
      <c r="DV4" s="31">
        <f t="shared" si="36"/>
        <v>0</v>
      </c>
      <c r="DW4" s="31">
        <f t="shared" si="37"/>
        <v>0</v>
      </c>
      <c r="DX4" s="31">
        <f t="shared" si="38"/>
        <v>0</v>
      </c>
      <c r="DY4" s="31">
        <f t="shared" si="39"/>
        <v>0</v>
      </c>
      <c r="DZ4" s="31">
        <f t="shared" si="40"/>
        <v>0</v>
      </c>
      <c r="EA4" s="31">
        <f t="shared" si="41"/>
        <v>0</v>
      </c>
      <c r="EB4" s="31">
        <f t="shared" si="42"/>
        <v>0</v>
      </c>
      <c r="EC4" s="31">
        <f t="shared" si="43"/>
        <v>0</v>
      </c>
      <c r="ED4" s="31">
        <f t="shared" si="44"/>
        <v>0</v>
      </c>
      <c r="EE4" s="31">
        <f t="shared" si="45"/>
        <v>0</v>
      </c>
      <c r="EF4" s="31">
        <f t="shared" si="46"/>
        <v>0</v>
      </c>
      <c r="EG4" s="31">
        <f t="shared" si="47"/>
        <v>0</v>
      </c>
      <c r="EH4" s="31">
        <f t="shared" si="48"/>
        <v>0</v>
      </c>
      <c r="EI4" s="31">
        <f t="shared" si="49"/>
        <v>0</v>
      </c>
      <c r="EJ4" s="31">
        <f t="shared" si="50"/>
        <v>0</v>
      </c>
      <c r="EK4" s="31">
        <f t="shared" si="51"/>
        <v>0</v>
      </c>
      <c r="EL4" s="31">
        <f t="shared" si="52"/>
        <v>0</v>
      </c>
      <c r="EM4" s="31">
        <f t="shared" si="53"/>
        <v>0</v>
      </c>
      <c r="EN4" s="76"/>
      <c r="EO4" s="32">
        <f t="shared" si="54"/>
        <v>0</v>
      </c>
      <c r="EP4" s="33"/>
      <c r="EQ4" s="45"/>
      <c r="ER4" s="35"/>
      <c r="ES4" s="36">
        <f t="shared" si="55"/>
        <v>0</v>
      </c>
      <c r="ET4" s="14"/>
      <c r="EU4" s="30">
        <f t="shared" si="56"/>
        <v>0</v>
      </c>
      <c r="EV4" s="31">
        <f t="shared" ca="1" si="57"/>
        <v>0</v>
      </c>
      <c r="EW4" s="31">
        <f t="shared" ca="1" si="58"/>
        <v>0</v>
      </c>
      <c r="EX4" s="31">
        <f t="shared" ca="1" si="59"/>
        <v>0</v>
      </c>
      <c r="EY4" s="31">
        <f t="shared" ca="1" si="60"/>
        <v>0</v>
      </c>
      <c r="EZ4" s="31">
        <f t="shared" ca="1" si="61"/>
        <v>0</v>
      </c>
      <c r="FA4" s="31">
        <f t="shared" ca="1" si="62"/>
        <v>0</v>
      </c>
      <c r="FB4" s="31">
        <f t="shared" ca="1" si="63"/>
        <v>0</v>
      </c>
      <c r="FC4" s="31">
        <f t="shared" ca="1" si="64"/>
        <v>0</v>
      </c>
      <c r="FD4" s="31">
        <f t="shared" ca="1" si="65"/>
        <v>0</v>
      </c>
      <c r="FE4" s="31">
        <f t="shared" ca="1" si="66"/>
        <v>0</v>
      </c>
      <c r="FF4" s="31">
        <f t="shared" ca="1" si="67"/>
        <v>0</v>
      </c>
      <c r="FG4" s="31">
        <f t="shared" ca="1" si="68"/>
        <v>0</v>
      </c>
      <c r="FH4" s="31">
        <f t="shared" ca="1" si="69"/>
        <v>0</v>
      </c>
      <c r="FI4" s="31">
        <f t="shared" ca="1" si="70"/>
        <v>0</v>
      </c>
      <c r="FJ4" s="31">
        <f t="shared" ca="1" si="71"/>
        <v>0</v>
      </c>
      <c r="FK4" s="31">
        <f t="shared" ca="1" si="72"/>
        <v>0</v>
      </c>
      <c r="FL4" s="31">
        <f t="shared" ca="1" si="73"/>
        <v>0</v>
      </c>
      <c r="FM4" s="31">
        <f t="shared" ca="1" si="74"/>
        <v>0</v>
      </c>
      <c r="FN4" s="31">
        <f t="shared" ca="1" si="75"/>
        <v>0</v>
      </c>
      <c r="FO4" s="31">
        <f t="shared" ca="1" si="76"/>
        <v>0</v>
      </c>
      <c r="FP4" s="31">
        <f t="shared" ca="1" si="77"/>
        <v>0</v>
      </c>
      <c r="FQ4" s="31">
        <f t="shared" ca="1" si="78"/>
        <v>0</v>
      </c>
      <c r="FR4" s="31">
        <f t="shared" ca="1" si="79"/>
        <v>0</v>
      </c>
      <c r="FS4" s="31">
        <f t="shared" ca="1" si="80"/>
        <v>0</v>
      </c>
      <c r="FT4" s="31">
        <f t="shared" ca="1" si="81"/>
        <v>0</v>
      </c>
      <c r="FU4" s="31">
        <f t="shared" ca="1" si="82"/>
        <v>0</v>
      </c>
      <c r="FV4" s="31">
        <f t="shared" ca="1" si="83"/>
        <v>0</v>
      </c>
      <c r="FW4" s="31">
        <f t="shared" ca="1" si="84"/>
        <v>0</v>
      </c>
      <c r="FX4" s="31">
        <f t="shared" ca="1" si="85"/>
        <v>0</v>
      </c>
      <c r="FY4" s="31">
        <f t="shared" ca="1" si="86"/>
        <v>0</v>
      </c>
      <c r="FZ4" s="31">
        <f t="shared" ca="1" si="87"/>
        <v>0</v>
      </c>
      <c r="GA4" s="31">
        <f t="shared" ca="1" si="88"/>
        <v>0</v>
      </c>
      <c r="GB4" s="31">
        <f t="shared" ca="1" si="89"/>
        <v>0</v>
      </c>
      <c r="GC4" s="31">
        <f t="shared" ca="1" si="90"/>
        <v>0</v>
      </c>
      <c r="GD4" s="31">
        <f t="shared" ca="1" si="91"/>
        <v>0</v>
      </c>
      <c r="GE4" s="76"/>
      <c r="GF4" s="32">
        <f t="shared" ca="1" si="92"/>
        <v>0</v>
      </c>
      <c r="GG4" s="33"/>
      <c r="GH4" s="45"/>
      <c r="GI4" s="35"/>
      <c r="GJ4" s="36">
        <f t="shared" ca="1" si="93"/>
        <v>0</v>
      </c>
      <c r="GK4" s="14"/>
      <c r="GL4" s="14"/>
      <c r="GM4" s="14"/>
      <c r="GN4" s="14"/>
      <c r="GO4" s="14"/>
      <c r="GP4" s="14"/>
      <c r="GQ4" s="14"/>
      <c r="GR4" s="14"/>
      <c r="GS4" s="14"/>
    </row>
    <row r="5" spans="1:201" ht="16.5" thickBot="1" x14ac:dyDescent="0.25">
      <c r="A5" s="377" t="s">
        <v>242</v>
      </c>
      <c r="B5" s="321"/>
      <c r="C5" s="334"/>
      <c r="D5" s="347"/>
      <c r="E5" s="271">
        <f t="shared" si="0"/>
        <v>0</v>
      </c>
      <c r="F5" s="284">
        <f t="shared" si="1"/>
        <v>0</v>
      </c>
      <c r="G5" s="15" t="str">
        <f t="shared" si="94"/>
        <v/>
      </c>
      <c r="H5" s="16">
        <f t="shared" si="95"/>
        <v>0</v>
      </c>
      <c r="I5" s="201">
        <f t="shared" si="2"/>
        <v>0</v>
      </c>
      <c r="J5" s="251"/>
      <c r="K5" s="121"/>
      <c r="L5" s="323"/>
      <c r="M5" s="323"/>
      <c r="N5" s="155"/>
      <c r="O5" s="143">
        <f t="shared" si="3"/>
        <v>0</v>
      </c>
      <c r="P5" s="37">
        <f t="shared" si="4"/>
        <v>0</v>
      </c>
      <c r="Q5" s="226">
        <f t="shared" ca="1" si="5"/>
        <v>0</v>
      </c>
      <c r="R5" s="19"/>
      <c r="S5" s="363" t="str">
        <f t="shared" si="6"/>
        <v/>
      </c>
      <c r="T5" s="20">
        <f t="shared" si="7"/>
        <v>0</v>
      </c>
      <c r="U5" s="404">
        <v>140</v>
      </c>
      <c r="V5" s="267">
        <f t="shared" ca="1" si="8"/>
        <v>0</v>
      </c>
      <c r="W5" s="364" t="str">
        <f t="shared" si="97"/>
        <v>MERV - XMEV - GFGC140.OC - 24hs</v>
      </c>
      <c r="X5" s="364" t="str">
        <f t="shared" si="98"/>
        <v>GFGC140.OC</v>
      </c>
      <c r="Y5" s="365">
        <f>IFERROR(VLOOKUP($X5,HomeBroker!$A$2:$F$368,2,0),0)</f>
        <v>0</v>
      </c>
      <c r="Z5" s="366">
        <f>IFERROR(VLOOKUP($X5,HomeBroker!$A$2:$F$368,3,0),0)</f>
        <v>0</v>
      </c>
      <c r="AA5" s="367">
        <f>IFERROR(VLOOKUP($X5,HomeBroker!$A$2:$F$396,6,0),0)</f>
        <v>0</v>
      </c>
      <c r="AB5" s="366">
        <f>IFERROR(VLOOKUP($X5,HomeBroker!$A$2:$F$368,4,0),0)</f>
        <v>0</v>
      </c>
      <c r="AC5" s="365">
        <f>IFERROR(VLOOKUP($X5,HomeBroker!$A$2:$F$368,5,0),0)</f>
        <v>0</v>
      </c>
      <c r="AD5" s="368">
        <f>IFERROR(VLOOKUP($X5,HomeBroker!$A$2:$M$396,13,0),0)</f>
        <v>0</v>
      </c>
      <c r="AE5" s="369" t="str">
        <f t="shared" si="9"/>
        <v/>
      </c>
      <c r="AF5" s="20">
        <f t="shared" si="10"/>
        <v>0</v>
      </c>
      <c r="AG5" s="404">
        <f t="shared" si="99"/>
        <v>140</v>
      </c>
      <c r="AH5" s="267">
        <f t="shared" ca="1" si="11"/>
        <v>0</v>
      </c>
      <c r="AI5" s="364" t="str">
        <f t="shared" si="100"/>
        <v>MERV - XMEV - GFGV140.OC - 24hs</v>
      </c>
      <c r="AJ5" s="364" t="str">
        <f t="shared" si="101"/>
        <v>GFGV140.OC</v>
      </c>
      <c r="AK5" s="366">
        <f>IFERROR(VLOOKUP($AJ5,HomeBroker!$A$2:$F$368,2,0),0)</f>
        <v>0</v>
      </c>
      <c r="AL5" s="366">
        <f>IFERROR(VLOOKUP($AJ5,HomeBroker!$A$2:$F$368,3,0),0)</f>
        <v>0</v>
      </c>
      <c r="AM5" s="367">
        <f>IFERROR(VLOOKUP($AJ5,HomeBroker!$A$2:$F$396,6,0),0)</f>
        <v>0</v>
      </c>
      <c r="AN5" s="366">
        <f>IFERROR(VLOOKUP($AJ5,HomeBroker!$A$2:$F$368,4,0),0)</f>
        <v>0</v>
      </c>
      <c r="AO5" s="366">
        <f>IFERROR(VLOOKUP($AJ5,HomeBroker!$A$2:$F$368,5,0),0)</f>
        <v>0</v>
      </c>
      <c r="AP5" s="368">
        <f>IFERROR(VLOOKUP($AJ5,HomeBroker!$A$2:$M$396,13,0),0)</f>
        <v>0</v>
      </c>
      <c r="AQ5" s="17"/>
      <c r="AR5" s="375"/>
      <c r="AS5" s="376" t="s">
        <v>55</v>
      </c>
      <c r="AT5" s="54"/>
      <c r="AU5" s="254"/>
      <c r="AV5" s="259"/>
      <c r="AW5" s="38">
        <f t="shared" si="12"/>
        <v>0</v>
      </c>
      <c r="AX5" s="39">
        <f t="shared" si="13"/>
        <v>0</v>
      </c>
      <c r="AY5" s="372" t="s">
        <v>56</v>
      </c>
      <c r="AZ5" s="54"/>
      <c r="BA5" s="24"/>
      <c r="BB5" s="48"/>
      <c r="BC5" s="25">
        <f t="shared" si="14"/>
        <v>0</v>
      </c>
      <c r="BD5" s="40">
        <f t="shared" si="15"/>
        <v>0</v>
      </c>
      <c r="BE5" s="373" t="s">
        <v>57</v>
      </c>
      <c r="BF5" s="54"/>
      <c r="BG5" s="48"/>
      <c r="BH5" s="28">
        <f t="shared" si="16"/>
        <v>0</v>
      </c>
      <c r="BI5" s="29">
        <f t="shared" si="17"/>
        <v>0</v>
      </c>
      <c r="BJ5" s="6"/>
      <c r="BK5" s="49" t="s">
        <v>61</v>
      </c>
      <c r="BL5" s="50">
        <v>44670</v>
      </c>
      <c r="BM5" s="51">
        <f ca="1">BM3*BL4*BN4/365</f>
        <v>0</v>
      </c>
      <c r="BN5" s="52">
        <f ca="1">IFERROR(BM5/BM3,0)</f>
        <v>0</v>
      </c>
      <c r="BO5" s="19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17"/>
      <c r="DD5" s="30">
        <f t="shared" si="18"/>
        <v>0</v>
      </c>
      <c r="DE5" s="31">
        <f t="shared" si="19"/>
        <v>0</v>
      </c>
      <c r="DF5" s="31">
        <f t="shared" si="20"/>
        <v>0</v>
      </c>
      <c r="DG5" s="31">
        <f t="shared" si="21"/>
        <v>0</v>
      </c>
      <c r="DH5" s="31">
        <f t="shared" si="22"/>
        <v>0</v>
      </c>
      <c r="DI5" s="31">
        <f t="shared" si="23"/>
        <v>0</v>
      </c>
      <c r="DJ5" s="31">
        <f t="shared" si="24"/>
        <v>0</v>
      </c>
      <c r="DK5" s="31">
        <f t="shared" si="25"/>
        <v>0</v>
      </c>
      <c r="DL5" s="31">
        <f t="shared" si="26"/>
        <v>0</v>
      </c>
      <c r="DM5" s="31">
        <f t="shared" si="27"/>
        <v>0</v>
      </c>
      <c r="DN5" s="31">
        <f t="shared" si="28"/>
        <v>0</v>
      </c>
      <c r="DO5" s="31">
        <f t="shared" si="29"/>
        <v>0</v>
      </c>
      <c r="DP5" s="31">
        <f t="shared" si="30"/>
        <v>0</v>
      </c>
      <c r="DQ5" s="31">
        <f t="shared" si="31"/>
        <v>0</v>
      </c>
      <c r="DR5" s="31">
        <f t="shared" si="32"/>
        <v>0</v>
      </c>
      <c r="DS5" s="31">
        <f t="shared" si="33"/>
        <v>0</v>
      </c>
      <c r="DT5" s="31">
        <f t="shared" si="34"/>
        <v>0</v>
      </c>
      <c r="DU5" s="31">
        <f t="shared" si="35"/>
        <v>0</v>
      </c>
      <c r="DV5" s="31">
        <f t="shared" si="36"/>
        <v>0</v>
      </c>
      <c r="DW5" s="31">
        <f t="shared" si="37"/>
        <v>0</v>
      </c>
      <c r="DX5" s="31">
        <f t="shared" si="38"/>
        <v>0</v>
      </c>
      <c r="DY5" s="31">
        <f t="shared" si="39"/>
        <v>0</v>
      </c>
      <c r="DZ5" s="31">
        <f t="shared" si="40"/>
        <v>0</v>
      </c>
      <c r="EA5" s="31">
        <f t="shared" si="41"/>
        <v>0</v>
      </c>
      <c r="EB5" s="31">
        <f t="shared" si="42"/>
        <v>0</v>
      </c>
      <c r="EC5" s="31">
        <f t="shared" si="43"/>
        <v>0</v>
      </c>
      <c r="ED5" s="31">
        <f t="shared" si="44"/>
        <v>0</v>
      </c>
      <c r="EE5" s="31">
        <f t="shared" si="45"/>
        <v>0</v>
      </c>
      <c r="EF5" s="31">
        <f t="shared" si="46"/>
        <v>0</v>
      </c>
      <c r="EG5" s="31">
        <f t="shared" si="47"/>
        <v>0</v>
      </c>
      <c r="EH5" s="31">
        <f t="shared" si="48"/>
        <v>0</v>
      </c>
      <c r="EI5" s="31">
        <f t="shared" si="49"/>
        <v>0</v>
      </c>
      <c r="EJ5" s="31">
        <f t="shared" si="50"/>
        <v>0</v>
      </c>
      <c r="EK5" s="31">
        <f t="shared" si="51"/>
        <v>0</v>
      </c>
      <c r="EL5" s="31">
        <f t="shared" si="52"/>
        <v>0</v>
      </c>
      <c r="EM5" s="31">
        <f t="shared" si="53"/>
        <v>0</v>
      </c>
      <c r="EN5" s="76"/>
      <c r="EO5" s="32">
        <f t="shared" si="54"/>
        <v>0</v>
      </c>
      <c r="EP5" s="33"/>
      <c r="EQ5" s="45"/>
      <c r="ER5" s="35"/>
      <c r="ES5" s="36">
        <f t="shared" si="55"/>
        <v>0</v>
      </c>
      <c r="ET5" s="14"/>
      <c r="EU5" s="30">
        <f t="shared" si="56"/>
        <v>0</v>
      </c>
      <c r="EV5" s="31">
        <f t="shared" ca="1" si="57"/>
        <v>0</v>
      </c>
      <c r="EW5" s="31">
        <f t="shared" ca="1" si="58"/>
        <v>0</v>
      </c>
      <c r="EX5" s="31">
        <f t="shared" ca="1" si="59"/>
        <v>0</v>
      </c>
      <c r="EY5" s="31">
        <f t="shared" ca="1" si="60"/>
        <v>0</v>
      </c>
      <c r="EZ5" s="31">
        <f t="shared" ca="1" si="61"/>
        <v>0</v>
      </c>
      <c r="FA5" s="31">
        <f t="shared" ca="1" si="62"/>
        <v>0</v>
      </c>
      <c r="FB5" s="31">
        <f t="shared" ca="1" si="63"/>
        <v>0</v>
      </c>
      <c r="FC5" s="31">
        <f t="shared" ca="1" si="64"/>
        <v>0</v>
      </c>
      <c r="FD5" s="31">
        <f t="shared" ca="1" si="65"/>
        <v>0</v>
      </c>
      <c r="FE5" s="31">
        <f t="shared" ca="1" si="66"/>
        <v>0</v>
      </c>
      <c r="FF5" s="31">
        <f t="shared" ca="1" si="67"/>
        <v>0</v>
      </c>
      <c r="FG5" s="31">
        <f t="shared" ca="1" si="68"/>
        <v>0</v>
      </c>
      <c r="FH5" s="31">
        <f t="shared" ca="1" si="69"/>
        <v>0</v>
      </c>
      <c r="FI5" s="31">
        <f t="shared" ca="1" si="70"/>
        <v>0</v>
      </c>
      <c r="FJ5" s="31">
        <f t="shared" ca="1" si="71"/>
        <v>0</v>
      </c>
      <c r="FK5" s="31">
        <f t="shared" ca="1" si="72"/>
        <v>0</v>
      </c>
      <c r="FL5" s="31">
        <f t="shared" ca="1" si="73"/>
        <v>0</v>
      </c>
      <c r="FM5" s="31">
        <f t="shared" ca="1" si="74"/>
        <v>0</v>
      </c>
      <c r="FN5" s="31">
        <f t="shared" ca="1" si="75"/>
        <v>0</v>
      </c>
      <c r="FO5" s="31">
        <f t="shared" ca="1" si="76"/>
        <v>0</v>
      </c>
      <c r="FP5" s="31">
        <f t="shared" ca="1" si="77"/>
        <v>0</v>
      </c>
      <c r="FQ5" s="31">
        <f t="shared" ca="1" si="78"/>
        <v>0</v>
      </c>
      <c r="FR5" s="31">
        <f t="shared" ca="1" si="79"/>
        <v>0</v>
      </c>
      <c r="FS5" s="31">
        <f t="shared" ca="1" si="80"/>
        <v>0</v>
      </c>
      <c r="FT5" s="31">
        <f t="shared" ca="1" si="81"/>
        <v>0</v>
      </c>
      <c r="FU5" s="31">
        <f t="shared" ca="1" si="82"/>
        <v>0</v>
      </c>
      <c r="FV5" s="31">
        <f t="shared" ca="1" si="83"/>
        <v>0</v>
      </c>
      <c r="FW5" s="31">
        <f t="shared" ca="1" si="84"/>
        <v>0</v>
      </c>
      <c r="FX5" s="31">
        <f t="shared" ca="1" si="85"/>
        <v>0</v>
      </c>
      <c r="FY5" s="31">
        <f t="shared" ca="1" si="86"/>
        <v>0</v>
      </c>
      <c r="FZ5" s="31">
        <f t="shared" ca="1" si="87"/>
        <v>0</v>
      </c>
      <c r="GA5" s="31">
        <f t="shared" ca="1" si="88"/>
        <v>0</v>
      </c>
      <c r="GB5" s="31">
        <f t="shared" ca="1" si="89"/>
        <v>0</v>
      </c>
      <c r="GC5" s="31">
        <f t="shared" ca="1" si="90"/>
        <v>0</v>
      </c>
      <c r="GD5" s="31">
        <f t="shared" ca="1" si="91"/>
        <v>0</v>
      </c>
      <c r="GE5" s="76"/>
      <c r="GF5" s="32">
        <f t="shared" ca="1" si="92"/>
        <v>0</v>
      </c>
      <c r="GG5" s="33"/>
      <c r="GH5" s="45"/>
      <c r="GI5" s="35"/>
      <c r="GJ5" s="36">
        <f t="shared" ca="1" si="93"/>
        <v>0</v>
      </c>
      <c r="GK5" s="14"/>
      <c r="GL5" s="14"/>
      <c r="GM5" s="14"/>
      <c r="GN5" s="14"/>
      <c r="GO5" s="14"/>
      <c r="GP5" s="14"/>
      <c r="GQ5" s="14"/>
      <c r="GR5" s="14"/>
      <c r="GS5" s="14"/>
    </row>
    <row r="6" spans="1:201" ht="15.75" x14ac:dyDescent="0.2">
      <c r="A6" s="362" t="s">
        <v>243</v>
      </c>
      <c r="B6" s="321"/>
      <c r="C6" s="334"/>
      <c r="D6" s="347"/>
      <c r="E6" s="271">
        <f t="shared" si="0"/>
        <v>0</v>
      </c>
      <c r="F6" s="284">
        <f t="shared" si="1"/>
        <v>0</v>
      </c>
      <c r="G6" s="15" t="str">
        <f t="shared" si="94"/>
        <v/>
      </c>
      <c r="H6" s="322">
        <f t="shared" si="95"/>
        <v>0</v>
      </c>
      <c r="I6" s="201">
        <f t="shared" si="2"/>
        <v>0</v>
      </c>
      <c r="J6" s="251"/>
      <c r="K6" s="121"/>
      <c r="L6" s="323"/>
      <c r="M6" s="323"/>
      <c r="N6" s="155"/>
      <c r="O6" s="143">
        <f t="shared" si="3"/>
        <v>0</v>
      </c>
      <c r="P6" s="53">
        <f t="shared" si="4"/>
        <v>0</v>
      </c>
      <c r="Q6" s="227">
        <f t="shared" ca="1" si="5"/>
        <v>0</v>
      </c>
      <c r="R6" s="19"/>
      <c r="S6" s="363" t="str">
        <f t="shared" si="6"/>
        <v/>
      </c>
      <c r="T6" s="20">
        <f t="shared" si="7"/>
        <v>0</v>
      </c>
      <c r="U6" s="404">
        <v>145</v>
      </c>
      <c r="V6" s="267">
        <f t="shared" ca="1" si="8"/>
        <v>0</v>
      </c>
      <c r="W6" s="364" t="str">
        <f t="shared" si="97"/>
        <v>MERV - XMEV - GFGC145.OC - 24hs</v>
      </c>
      <c r="X6" s="364" t="str">
        <f t="shared" si="98"/>
        <v>GFGC145.OC</v>
      </c>
      <c r="Y6" s="365">
        <f>IFERROR(VLOOKUP($X6,HomeBroker!$A$2:$F$368,2,0),0)</f>
        <v>0</v>
      </c>
      <c r="Z6" s="366">
        <f>IFERROR(VLOOKUP($X6,HomeBroker!$A$2:$F$368,3,0),0)</f>
        <v>0</v>
      </c>
      <c r="AA6" s="367">
        <f>IFERROR(VLOOKUP($X6,HomeBroker!$A$2:$F$396,6,0),0)</f>
        <v>0</v>
      </c>
      <c r="AB6" s="366">
        <f>IFERROR(VLOOKUP($X6,HomeBroker!$A$2:$F$368,4,0),0)</f>
        <v>0</v>
      </c>
      <c r="AC6" s="365">
        <f>IFERROR(VLOOKUP($X6,HomeBroker!$A$2:$F$368,5,0),0)</f>
        <v>0</v>
      </c>
      <c r="AD6" s="368">
        <f>IFERROR(VLOOKUP($X6,HomeBroker!$A$2:$M$396,13,0),0)</f>
        <v>0</v>
      </c>
      <c r="AE6" s="369" t="str">
        <f t="shared" si="9"/>
        <v/>
      </c>
      <c r="AF6" s="20">
        <f t="shared" si="10"/>
        <v>0</v>
      </c>
      <c r="AG6" s="404">
        <f t="shared" si="99"/>
        <v>145</v>
      </c>
      <c r="AH6" s="267">
        <f t="shared" ca="1" si="11"/>
        <v>0</v>
      </c>
      <c r="AI6" s="364" t="str">
        <f t="shared" si="100"/>
        <v>MERV - XMEV - GFGV145.OC - 24hs</v>
      </c>
      <c r="AJ6" s="364" t="str">
        <f t="shared" si="101"/>
        <v>GFGV145.OC</v>
      </c>
      <c r="AK6" s="366">
        <f>IFERROR(VLOOKUP($AJ6,HomeBroker!$A$2:$F$368,2,0),0)</f>
        <v>0</v>
      </c>
      <c r="AL6" s="366">
        <f>IFERROR(VLOOKUP($AJ6,HomeBroker!$A$2:$F$368,3,0),0)</f>
        <v>0</v>
      </c>
      <c r="AM6" s="367">
        <f>IFERROR(VLOOKUP($AJ6,HomeBroker!$A$2:$F$396,6,0),0)</f>
        <v>0</v>
      </c>
      <c r="AN6" s="366">
        <f>IFERROR(VLOOKUP($AJ6,HomeBroker!$A$2:$F$368,4,0),0)</f>
        <v>0</v>
      </c>
      <c r="AO6" s="366">
        <f>IFERROR(VLOOKUP($AJ6,HomeBroker!$A$2:$F$368,5,0),0)</f>
        <v>0</v>
      </c>
      <c r="AP6" s="368">
        <f>IFERROR(VLOOKUP($AJ6,HomeBroker!$A$2:$M$396,13,0),0)</f>
        <v>0</v>
      </c>
      <c r="AQ6" s="17"/>
      <c r="AR6" s="375"/>
      <c r="AS6" s="376" t="s">
        <v>55</v>
      </c>
      <c r="AT6" s="54"/>
      <c r="AU6" s="254"/>
      <c r="AV6" s="259"/>
      <c r="AW6" s="38">
        <f t="shared" si="12"/>
        <v>0</v>
      </c>
      <c r="AX6" s="39">
        <f t="shared" si="13"/>
        <v>0</v>
      </c>
      <c r="AY6" s="372" t="s">
        <v>56</v>
      </c>
      <c r="AZ6" s="54"/>
      <c r="BA6" s="64"/>
      <c r="BB6" s="48"/>
      <c r="BC6" s="25">
        <f t="shared" si="14"/>
        <v>0</v>
      </c>
      <c r="BD6" s="40">
        <f t="shared" si="15"/>
        <v>0</v>
      </c>
      <c r="BE6" s="373" t="s">
        <v>57</v>
      </c>
      <c r="BF6" s="54"/>
      <c r="BG6" s="48"/>
      <c r="BH6" s="28">
        <f t="shared" si="16"/>
        <v>0</v>
      </c>
      <c r="BI6" s="29">
        <f t="shared" si="17"/>
        <v>0</v>
      </c>
      <c r="BJ6" s="6"/>
      <c r="BK6" s="55" t="s">
        <v>62</v>
      </c>
      <c r="BL6" s="56"/>
      <c r="BM6" s="545">
        <f ca="1">IFERROR(BM3*BL4*BL7/365,0)</f>
        <v>0</v>
      </c>
      <c r="BN6" s="547">
        <f ca="1">IFERROR(BM6/BM3,0)</f>
        <v>0</v>
      </c>
      <c r="BO6" s="19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17"/>
      <c r="DD6" s="30">
        <f t="shared" si="18"/>
        <v>0</v>
      </c>
      <c r="DE6" s="31">
        <f t="shared" si="19"/>
        <v>0</v>
      </c>
      <c r="DF6" s="31">
        <f t="shared" si="20"/>
        <v>0</v>
      </c>
      <c r="DG6" s="31">
        <f t="shared" si="21"/>
        <v>0</v>
      </c>
      <c r="DH6" s="31">
        <f t="shared" si="22"/>
        <v>0</v>
      </c>
      <c r="DI6" s="31">
        <f t="shared" si="23"/>
        <v>0</v>
      </c>
      <c r="DJ6" s="31">
        <f t="shared" si="24"/>
        <v>0</v>
      </c>
      <c r="DK6" s="31">
        <f t="shared" si="25"/>
        <v>0</v>
      </c>
      <c r="DL6" s="31">
        <f t="shared" si="26"/>
        <v>0</v>
      </c>
      <c r="DM6" s="31">
        <f t="shared" si="27"/>
        <v>0</v>
      </c>
      <c r="DN6" s="31">
        <f t="shared" si="28"/>
        <v>0</v>
      </c>
      <c r="DO6" s="31">
        <f t="shared" si="29"/>
        <v>0</v>
      </c>
      <c r="DP6" s="31">
        <f t="shared" si="30"/>
        <v>0</v>
      </c>
      <c r="DQ6" s="31">
        <f t="shared" si="31"/>
        <v>0</v>
      </c>
      <c r="DR6" s="31">
        <f t="shared" si="32"/>
        <v>0</v>
      </c>
      <c r="DS6" s="31">
        <f t="shared" si="33"/>
        <v>0</v>
      </c>
      <c r="DT6" s="31">
        <f t="shared" si="34"/>
        <v>0</v>
      </c>
      <c r="DU6" s="31">
        <f t="shared" si="35"/>
        <v>0</v>
      </c>
      <c r="DV6" s="31">
        <f t="shared" si="36"/>
        <v>0</v>
      </c>
      <c r="DW6" s="31">
        <f t="shared" si="37"/>
        <v>0</v>
      </c>
      <c r="DX6" s="31">
        <f t="shared" si="38"/>
        <v>0</v>
      </c>
      <c r="DY6" s="31">
        <f t="shared" si="39"/>
        <v>0</v>
      </c>
      <c r="DZ6" s="31">
        <f t="shared" si="40"/>
        <v>0</v>
      </c>
      <c r="EA6" s="31">
        <f t="shared" si="41"/>
        <v>0</v>
      </c>
      <c r="EB6" s="31">
        <f t="shared" si="42"/>
        <v>0</v>
      </c>
      <c r="EC6" s="31">
        <f t="shared" si="43"/>
        <v>0</v>
      </c>
      <c r="ED6" s="31">
        <f t="shared" si="44"/>
        <v>0</v>
      </c>
      <c r="EE6" s="31">
        <f t="shared" si="45"/>
        <v>0</v>
      </c>
      <c r="EF6" s="31">
        <f t="shared" si="46"/>
        <v>0</v>
      </c>
      <c r="EG6" s="31">
        <f t="shared" si="47"/>
        <v>0</v>
      </c>
      <c r="EH6" s="31">
        <f t="shared" si="48"/>
        <v>0</v>
      </c>
      <c r="EI6" s="31">
        <f t="shared" si="49"/>
        <v>0</v>
      </c>
      <c r="EJ6" s="31">
        <f t="shared" si="50"/>
        <v>0</v>
      </c>
      <c r="EK6" s="31">
        <f t="shared" si="51"/>
        <v>0</v>
      </c>
      <c r="EL6" s="31">
        <f t="shared" si="52"/>
        <v>0</v>
      </c>
      <c r="EM6" s="31">
        <f t="shared" si="53"/>
        <v>0</v>
      </c>
      <c r="EN6" s="76"/>
      <c r="EO6" s="32">
        <f t="shared" si="54"/>
        <v>0</v>
      </c>
      <c r="EP6" s="33"/>
      <c r="EQ6" s="45"/>
      <c r="ER6" s="35"/>
      <c r="ES6" s="36">
        <f t="shared" si="55"/>
        <v>0</v>
      </c>
      <c r="ET6" s="14"/>
      <c r="EU6" s="30">
        <f t="shared" si="56"/>
        <v>0</v>
      </c>
      <c r="EV6" s="31">
        <f t="shared" ca="1" si="57"/>
        <v>0</v>
      </c>
      <c r="EW6" s="31">
        <f t="shared" ca="1" si="58"/>
        <v>0</v>
      </c>
      <c r="EX6" s="31">
        <f t="shared" ca="1" si="59"/>
        <v>0</v>
      </c>
      <c r="EY6" s="31">
        <f t="shared" ca="1" si="60"/>
        <v>0</v>
      </c>
      <c r="EZ6" s="31">
        <f t="shared" ca="1" si="61"/>
        <v>0</v>
      </c>
      <c r="FA6" s="31">
        <f t="shared" ca="1" si="62"/>
        <v>0</v>
      </c>
      <c r="FB6" s="31">
        <f t="shared" ca="1" si="63"/>
        <v>0</v>
      </c>
      <c r="FC6" s="31">
        <f t="shared" ca="1" si="64"/>
        <v>0</v>
      </c>
      <c r="FD6" s="31">
        <f t="shared" ca="1" si="65"/>
        <v>0</v>
      </c>
      <c r="FE6" s="31">
        <f t="shared" ca="1" si="66"/>
        <v>0</v>
      </c>
      <c r="FF6" s="31">
        <f t="shared" ca="1" si="67"/>
        <v>0</v>
      </c>
      <c r="FG6" s="31">
        <f t="shared" ca="1" si="68"/>
        <v>0</v>
      </c>
      <c r="FH6" s="31">
        <f t="shared" ca="1" si="69"/>
        <v>0</v>
      </c>
      <c r="FI6" s="31">
        <f t="shared" ca="1" si="70"/>
        <v>0</v>
      </c>
      <c r="FJ6" s="31">
        <f t="shared" ca="1" si="71"/>
        <v>0</v>
      </c>
      <c r="FK6" s="31">
        <f t="shared" ca="1" si="72"/>
        <v>0</v>
      </c>
      <c r="FL6" s="31">
        <f t="shared" ca="1" si="73"/>
        <v>0</v>
      </c>
      <c r="FM6" s="31">
        <f t="shared" ca="1" si="74"/>
        <v>0</v>
      </c>
      <c r="FN6" s="31">
        <f t="shared" ca="1" si="75"/>
        <v>0</v>
      </c>
      <c r="FO6" s="31">
        <f t="shared" ca="1" si="76"/>
        <v>0</v>
      </c>
      <c r="FP6" s="31">
        <f t="shared" ca="1" si="77"/>
        <v>0</v>
      </c>
      <c r="FQ6" s="31">
        <f t="shared" ca="1" si="78"/>
        <v>0</v>
      </c>
      <c r="FR6" s="31">
        <f t="shared" ca="1" si="79"/>
        <v>0</v>
      </c>
      <c r="FS6" s="31">
        <f t="shared" ca="1" si="80"/>
        <v>0</v>
      </c>
      <c r="FT6" s="31">
        <f t="shared" ca="1" si="81"/>
        <v>0</v>
      </c>
      <c r="FU6" s="31">
        <f t="shared" ca="1" si="82"/>
        <v>0</v>
      </c>
      <c r="FV6" s="31">
        <f t="shared" ca="1" si="83"/>
        <v>0</v>
      </c>
      <c r="FW6" s="31">
        <f t="shared" ca="1" si="84"/>
        <v>0</v>
      </c>
      <c r="FX6" s="31">
        <f t="shared" ca="1" si="85"/>
        <v>0</v>
      </c>
      <c r="FY6" s="31">
        <f t="shared" ca="1" si="86"/>
        <v>0</v>
      </c>
      <c r="FZ6" s="31">
        <f t="shared" ca="1" si="87"/>
        <v>0</v>
      </c>
      <c r="GA6" s="31">
        <f t="shared" ca="1" si="88"/>
        <v>0</v>
      </c>
      <c r="GB6" s="31">
        <f t="shared" ca="1" si="89"/>
        <v>0</v>
      </c>
      <c r="GC6" s="31">
        <f t="shared" ca="1" si="90"/>
        <v>0</v>
      </c>
      <c r="GD6" s="31">
        <f t="shared" ca="1" si="91"/>
        <v>0</v>
      </c>
      <c r="GE6" s="76"/>
      <c r="GF6" s="32">
        <f t="shared" ca="1" si="92"/>
        <v>0</v>
      </c>
      <c r="GG6" s="33"/>
      <c r="GH6" s="45"/>
      <c r="GI6" s="35"/>
      <c r="GJ6" s="36">
        <f t="shared" ca="1" si="93"/>
        <v>0</v>
      </c>
      <c r="GK6" s="14"/>
      <c r="GL6" s="14"/>
      <c r="GM6" s="14"/>
      <c r="GN6" s="14"/>
      <c r="GO6" s="14"/>
      <c r="GP6" s="14"/>
      <c r="GQ6" s="14"/>
      <c r="GR6" s="14"/>
      <c r="GS6" s="14"/>
    </row>
    <row r="7" spans="1:201" ht="16.5" thickBot="1" x14ac:dyDescent="0.25">
      <c r="A7" s="374" t="s">
        <v>244</v>
      </c>
      <c r="B7" s="321"/>
      <c r="C7" s="334"/>
      <c r="D7" s="347"/>
      <c r="E7" s="271">
        <f t="shared" si="0"/>
        <v>0</v>
      </c>
      <c r="F7" s="284">
        <f t="shared" si="1"/>
        <v>0</v>
      </c>
      <c r="G7" s="15" t="str">
        <f t="shared" si="94"/>
        <v/>
      </c>
      <c r="H7" s="16">
        <f t="shared" si="95"/>
        <v>0</v>
      </c>
      <c r="I7" s="201">
        <f t="shared" si="2"/>
        <v>0</v>
      </c>
      <c r="J7" s="252" t="str">
        <f t="shared" ref="J7" si="102">IFERROR(D6/D7,"")</f>
        <v/>
      </c>
      <c r="K7" s="262" t="str">
        <f t="shared" ref="K7" si="103">IFERROR(G6/G7,"")</f>
        <v/>
      </c>
      <c r="L7" s="324" t="str">
        <f t="shared" ref="L7" si="104">IFERROR(K7/J7-1,"")</f>
        <v/>
      </c>
      <c r="M7" s="337">
        <f t="shared" ref="M7" si="105">I6+I7</f>
        <v>0</v>
      </c>
      <c r="N7" s="154" t="e">
        <f>-1+(O7/$O$18)</f>
        <v>#DIV/0!</v>
      </c>
      <c r="O7" s="143">
        <f t="shared" si="3"/>
        <v>0</v>
      </c>
      <c r="P7" s="37">
        <f t="shared" si="4"/>
        <v>0</v>
      </c>
      <c r="Q7" s="226">
        <f t="shared" ca="1" si="5"/>
        <v>0</v>
      </c>
      <c r="R7" s="19"/>
      <c r="S7" s="363" t="str">
        <f t="shared" si="6"/>
        <v/>
      </c>
      <c r="T7" s="20">
        <f t="shared" si="7"/>
        <v>0</v>
      </c>
      <c r="U7" s="404">
        <v>150</v>
      </c>
      <c r="V7" s="267">
        <f t="shared" ca="1" si="8"/>
        <v>0</v>
      </c>
      <c r="W7" s="364" t="str">
        <f t="shared" si="97"/>
        <v>MERV - XMEV - GFGC150.OC - 24hs</v>
      </c>
      <c r="X7" s="364" t="str">
        <f t="shared" si="98"/>
        <v>GFGC150.OC</v>
      </c>
      <c r="Y7" s="365">
        <f>IFERROR(VLOOKUP($X7,HomeBroker!$A$2:$F$368,2,0),0)</f>
        <v>0</v>
      </c>
      <c r="Z7" s="366">
        <f>IFERROR(VLOOKUP($X7,HomeBroker!$A$2:$F$368,3,0),0)</f>
        <v>0</v>
      </c>
      <c r="AA7" s="367">
        <f>IFERROR(VLOOKUP($X7,HomeBroker!$A$2:$F$396,6,0),0)</f>
        <v>0</v>
      </c>
      <c r="AB7" s="366">
        <f>IFERROR(VLOOKUP($X7,HomeBroker!$A$2:$F$368,4,0),0)</f>
        <v>0</v>
      </c>
      <c r="AC7" s="365">
        <f>IFERROR(VLOOKUP($X7,HomeBroker!$A$2:$F$368,5,0),0)</f>
        <v>0</v>
      </c>
      <c r="AD7" s="368">
        <f>IFERROR(VLOOKUP($X7,HomeBroker!$A$2:$M$396,13,0),0)</f>
        <v>0</v>
      </c>
      <c r="AE7" s="369" t="str">
        <f t="shared" si="9"/>
        <v/>
      </c>
      <c r="AF7" s="20">
        <f t="shared" si="10"/>
        <v>0</v>
      </c>
      <c r="AG7" s="404">
        <f t="shared" si="99"/>
        <v>150</v>
      </c>
      <c r="AH7" s="267">
        <f t="shared" ca="1" si="11"/>
        <v>0</v>
      </c>
      <c r="AI7" s="364" t="str">
        <f t="shared" si="100"/>
        <v>MERV - XMEV - GFGV150.OC - 24hs</v>
      </c>
      <c r="AJ7" s="364" t="str">
        <f t="shared" si="101"/>
        <v>GFGV150.OC</v>
      </c>
      <c r="AK7" s="366">
        <f>IFERROR(VLOOKUP($AJ7,HomeBroker!$A$2:$F$368,2,0),0)</f>
        <v>0</v>
      </c>
      <c r="AL7" s="366">
        <f>IFERROR(VLOOKUP($AJ7,HomeBroker!$A$2:$F$368,3,0),0)</f>
        <v>0</v>
      </c>
      <c r="AM7" s="367">
        <f>IFERROR(VLOOKUP($AJ7,HomeBroker!$A$2:$F$396,6,0),0)</f>
        <v>0</v>
      </c>
      <c r="AN7" s="366">
        <f>IFERROR(VLOOKUP($AJ7,HomeBroker!$A$2:$F$368,4,0),0)</f>
        <v>0</v>
      </c>
      <c r="AO7" s="366">
        <f>IFERROR(VLOOKUP($AJ7,HomeBroker!$A$2:$F$368,5,0),0)</f>
        <v>0</v>
      </c>
      <c r="AP7" s="368">
        <f>IFERROR(VLOOKUP($AJ7,HomeBroker!$A$2:$M$396,13,0),0)</f>
        <v>0</v>
      </c>
      <c r="AQ7" s="17"/>
      <c r="AR7" s="375"/>
      <c r="AS7" s="376" t="s">
        <v>55</v>
      </c>
      <c r="AT7" s="54"/>
      <c r="AU7" s="254"/>
      <c r="AV7" s="259"/>
      <c r="AW7" s="38">
        <f t="shared" si="12"/>
        <v>0</v>
      </c>
      <c r="AX7" s="39">
        <f t="shared" si="13"/>
        <v>0</v>
      </c>
      <c r="AY7" s="372" t="s">
        <v>56</v>
      </c>
      <c r="AZ7" s="54"/>
      <c r="BA7" s="64"/>
      <c r="BB7" s="48"/>
      <c r="BC7" s="25">
        <f t="shared" si="14"/>
        <v>0</v>
      </c>
      <c r="BD7" s="40">
        <f t="shared" si="15"/>
        <v>0</v>
      </c>
      <c r="BE7" s="373" t="s">
        <v>57</v>
      </c>
      <c r="BF7" s="54"/>
      <c r="BG7" s="48"/>
      <c r="BH7" s="28">
        <f t="shared" si="16"/>
        <v>0</v>
      </c>
      <c r="BI7" s="29">
        <f t="shared" si="17"/>
        <v>0</v>
      </c>
      <c r="BJ7" s="6"/>
      <c r="BK7" s="58" t="s">
        <v>60</v>
      </c>
      <c r="BL7" s="59" t="str">
        <f ca="1">IF(BL6&lt;&gt;"",BL6-TODAY(),"")</f>
        <v/>
      </c>
      <c r="BM7" s="546"/>
      <c r="BN7" s="548"/>
      <c r="BO7" s="19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17"/>
      <c r="DD7" s="30">
        <f t="shared" si="18"/>
        <v>0</v>
      </c>
      <c r="DE7" s="31">
        <f t="shared" si="19"/>
        <v>0</v>
      </c>
      <c r="DF7" s="31">
        <f t="shared" si="20"/>
        <v>0</v>
      </c>
      <c r="DG7" s="31">
        <f t="shared" si="21"/>
        <v>0</v>
      </c>
      <c r="DH7" s="31">
        <f t="shared" si="22"/>
        <v>0</v>
      </c>
      <c r="DI7" s="31">
        <f t="shared" si="23"/>
        <v>0</v>
      </c>
      <c r="DJ7" s="31">
        <f t="shared" si="24"/>
        <v>0</v>
      </c>
      <c r="DK7" s="31">
        <f t="shared" si="25"/>
        <v>0</v>
      </c>
      <c r="DL7" s="31">
        <f t="shared" si="26"/>
        <v>0</v>
      </c>
      <c r="DM7" s="31">
        <f t="shared" si="27"/>
        <v>0</v>
      </c>
      <c r="DN7" s="31">
        <f t="shared" si="28"/>
        <v>0</v>
      </c>
      <c r="DO7" s="31">
        <f t="shared" si="29"/>
        <v>0</v>
      </c>
      <c r="DP7" s="31">
        <f t="shared" si="30"/>
        <v>0</v>
      </c>
      <c r="DQ7" s="31">
        <f t="shared" si="31"/>
        <v>0</v>
      </c>
      <c r="DR7" s="31">
        <f t="shared" si="32"/>
        <v>0</v>
      </c>
      <c r="DS7" s="31">
        <f t="shared" si="33"/>
        <v>0</v>
      </c>
      <c r="DT7" s="31">
        <f t="shared" si="34"/>
        <v>0</v>
      </c>
      <c r="DU7" s="31">
        <f t="shared" si="35"/>
        <v>0</v>
      </c>
      <c r="DV7" s="31">
        <f t="shared" si="36"/>
        <v>0</v>
      </c>
      <c r="DW7" s="31">
        <f t="shared" si="37"/>
        <v>0</v>
      </c>
      <c r="DX7" s="31">
        <f t="shared" si="38"/>
        <v>0</v>
      </c>
      <c r="DY7" s="31">
        <f t="shared" si="39"/>
        <v>0</v>
      </c>
      <c r="DZ7" s="31">
        <f t="shared" si="40"/>
        <v>0</v>
      </c>
      <c r="EA7" s="31">
        <f t="shared" si="41"/>
        <v>0</v>
      </c>
      <c r="EB7" s="31">
        <f t="shared" si="42"/>
        <v>0</v>
      </c>
      <c r="EC7" s="31">
        <f t="shared" si="43"/>
        <v>0</v>
      </c>
      <c r="ED7" s="31">
        <f t="shared" si="44"/>
        <v>0</v>
      </c>
      <c r="EE7" s="31">
        <f t="shared" si="45"/>
        <v>0</v>
      </c>
      <c r="EF7" s="31">
        <f t="shared" si="46"/>
        <v>0</v>
      </c>
      <c r="EG7" s="31">
        <f t="shared" si="47"/>
        <v>0</v>
      </c>
      <c r="EH7" s="31">
        <f t="shared" si="48"/>
        <v>0</v>
      </c>
      <c r="EI7" s="31">
        <f t="shared" si="49"/>
        <v>0</v>
      </c>
      <c r="EJ7" s="31">
        <f t="shared" si="50"/>
        <v>0</v>
      </c>
      <c r="EK7" s="31">
        <f t="shared" si="51"/>
        <v>0</v>
      </c>
      <c r="EL7" s="31">
        <f t="shared" si="52"/>
        <v>0</v>
      </c>
      <c r="EM7" s="31">
        <f t="shared" si="53"/>
        <v>0</v>
      </c>
      <c r="EN7" s="76"/>
      <c r="EO7" s="32">
        <f t="shared" si="54"/>
        <v>0</v>
      </c>
      <c r="EP7" s="33"/>
      <c r="EQ7" s="45"/>
      <c r="ER7" s="35"/>
      <c r="ES7" s="36">
        <f t="shared" si="55"/>
        <v>0</v>
      </c>
      <c r="ET7" s="14"/>
      <c r="EU7" s="30">
        <f t="shared" si="56"/>
        <v>0</v>
      </c>
      <c r="EV7" s="31">
        <f t="shared" ca="1" si="57"/>
        <v>0</v>
      </c>
      <c r="EW7" s="31">
        <f t="shared" ca="1" si="58"/>
        <v>0</v>
      </c>
      <c r="EX7" s="31">
        <f t="shared" ca="1" si="59"/>
        <v>0</v>
      </c>
      <c r="EY7" s="31">
        <f t="shared" ca="1" si="60"/>
        <v>0</v>
      </c>
      <c r="EZ7" s="31">
        <f t="shared" ca="1" si="61"/>
        <v>0</v>
      </c>
      <c r="FA7" s="31">
        <f t="shared" ca="1" si="62"/>
        <v>0</v>
      </c>
      <c r="FB7" s="31">
        <f t="shared" ca="1" si="63"/>
        <v>0</v>
      </c>
      <c r="FC7" s="31">
        <f t="shared" ca="1" si="64"/>
        <v>0</v>
      </c>
      <c r="FD7" s="31">
        <f t="shared" ca="1" si="65"/>
        <v>0</v>
      </c>
      <c r="FE7" s="31">
        <f t="shared" ca="1" si="66"/>
        <v>0</v>
      </c>
      <c r="FF7" s="31">
        <f t="shared" ca="1" si="67"/>
        <v>0</v>
      </c>
      <c r="FG7" s="31">
        <f t="shared" ca="1" si="68"/>
        <v>0</v>
      </c>
      <c r="FH7" s="31">
        <f t="shared" ca="1" si="69"/>
        <v>0</v>
      </c>
      <c r="FI7" s="31">
        <f t="shared" ca="1" si="70"/>
        <v>0</v>
      </c>
      <c r="FJ7" s="31">
        <f t="shared" ca="1" si="71"/>
        <v>0</v>
      </c>
      <c r="FK7" s="31">
        <f t="shared" ca="1" si="72"/>
        <v>0</v>
      </c>
      <c r="FL7" s="31">
        <f t="shared" ca="1" si="73"/>
        <v>0</v>
      </c>
      <c r="FM7" s="31">
        <f t="shared" ca="1" si="74"/>
        <v>0</v>
      </c>
      <c r="FN7" s="31">
        <f t="shared" ca="1" si="75"/>
        <v>0</v>
      </c>
      <c r="FO7" s="31">
        <f t="shared" ca="1" si="76"/>
        <v>0</v>
      </c>
      <c r="FP7" s="31">
        <f t="shared" ca="1" si="77"/>
        <v>0</v>
      </c>
      <c r="FQ7" s="31">
        <f t="shared" ca="1" si="78"/>
        <v>0</v>
      </c>
      <c r="FR7" s="31">
        <f t="shared" ca="1" si="79"/>
        <v>0</v>
      </c>
      <c r="FS7" s="31">
        <f t="shared" ca="1" si="80"/>
        <v>0</v>
      </c>
      <c r="FT7" s="31">
        <f t="shared" ca="1" si="81"/>
        <v>0</v>
      </c>
      <c r="FU7" s="31">
        <f t="shared" ca="1" si="82"/>
        <v>0</v>
      </c>
      <c r="FV7" s="31">
        <f t="shared" ca="1" si="83"/>
        <v>0</v>
      </c>
      <c r="FW7" s="31">
        <f t="shared" ca="1" si="84"/>
        <v>0</v>
      </c>
      <c r="FX7" s="31">
        <f t="shared" ca="1" si="85"/>
        <v>0</v>
      </c>
      <c r="FY7" s="31">
        <f t="shared" ca="1" si="86"/>
        <v>0</v>
      </c>
      <c r="FZ7" s="31">
        <f t="shared" ca="1" si="87"/>
        <v>0</v>
      </c>
      <c r="GA7" s="31">
        <f t="shared" ca="1" si="88"/>
        <v>0</v>
      </c>
      <c r="GB7" s="31">
        <f t="shared" ca="1" si="89"/>
        <v>0</v>
      </c>
      <c r="GC7" s="31">
        <f t="shared" ca="1" si="90"/>
        <v>0</v>
      </c>
      <c r="GD7" s="31">
        <f t="shared" ca="1" si="91"/>
        <v>0</v>
      </c>
      <c r="GE7" s="76"/>
      <c r="GF7" s="32">
        <f t="shared" ca="1" si="92"/>
        <v>0</v>
      </c>
      <c r="GG7" s="33"/>
      <c r="GH7" s="45"/>
      <c r="GI7" s="35"/>
      <c r="GJ7" s="36">
        <f t="shared" ca="1" si="93"/>
        <v>0</v>
      </c>
      <c r="GK7" s="14"/>
      <c r="GL7" s="14"/>
      <c r="GM7" s="14"/>
      <c r="GN7" s="14"/>
      <c r="GO7" s="14"/>
      <c r="GP7" s="14"/>
      <c r="GQ7" s="14"/>
      <c r="GR7" s="14"/>
      <c r="GS7" s="14"/>
    </row>
    <row r="8" spans="1:201" x14ac:dyDescent="0.2">
      <c r="A8" s="377" t="s">
        <v>242</v>
      </c>
      <c r="B8" s="321"/>
      <c r="C8" s="334"/>
      <c r="D8" s="347"/>
      <c r="E8" s="271">
        <f t="shared" si="0"/>
        <v>0</v>
      </c>
      <c r="F8" s="284">
        <f t="shared" si="1"/>
        <v>0</v>
      </c>
      <c r="G8" s="15" t="str">
        <f t="shared" si="94"/>
        <v/>
      </c>
      <c r="H8" s="16">
        <f t="shared" si="95"/>
        <v>0</v>
      </c>
      <c r="I8" s="201">
        <f t="shared" si="2"/>
        <v>0</v>
      </c>
      <c r="J8" s="251"/>
      <c r="K8" s="121"/>
      <c r="L8" s="323"/>
      <c r="M8" s="323"/>
      <c r="N8" s="151"/>
      <c r="O8" s="144">
        <f t="shared" si="3"/>
        <v>0</v>
      </c>
      <c r="P8" s="37">
        <f t="shared" si="4"/>
        <v>0</v>
      </c>
      <c r="Q8" s="226">
        <f t="shared" ca="1" si="5"/>
        <v>0</v>
      </c>
      <c r="R8" s="19"/>
      <c r="S8" s="363" t="str">
        <f t="shared" si="6"/>
        <v/>
      </c>
      <c r="T8" s="20">
        <f t="shared" si="7"/>
        <v>0</v>
      </c>
      <c r="U8" s="404">
        <v>155</v>
      </c>
      <c r="V8" s="267">
        <f t="shared" ca="1" si="8"/>
        <v>0</v>
      </c>
      <c r="W8" s="364" t="str">
        <f t="shared" si="97"/>
        <v>MERV - XMEV - GFGC155.OC - 24hs</v>
      </c>
      <c r="X8" s="364" t="str">
        <f t="shared" si="98"/>
        <v>GFGC155.OC</v>
      </c>
      <c r="Y8" s="365">
        <f>IFERROR(VLOOKUP($X8,HomeBroker!$A$2:$F$368,2,0),0)</f>
        <v>0</v>
      </c>
      <c r="Z8" s="366">
        <f>IFERROR(VLOOKUP($X8,HomeBroker!$A$2:$F$368,3,0),0)</f>
        <v>0</v>
      </c>
      <c r="AA8" s="367">
        <f>IFERROR(VLOOKUP($X8,HomeBroker!$A$2:$F$396,6,0),0)</f>
        <v>0</v>
      </c>
      <c r="AB8" s="366">
        <f>IFERROR(VLOOKUP($X8,HomeBroker!$A$2:$F$368,4,0),0)</f>
        <v>0</v>
      </c>
      <c r="AC8" s="365">
        <f>IFERROR(VLOOKUP($X8,HomeBroker!$A$2:$F$368,5,0),0)</f>
        <v>0</v>
      </c>
      <c r="AD8" s="368">
        <f>IFERROR(VLOOKUP($X8,HomeBroker!$A$2:$M$396,13,0),0)</f>
        <v>0</v>
      </c>
      <c r="AE8" s="369" t="str">
        <f t="shared" si="9"/>
        <v/>
      </c>
      <c r="AF8" s="20">
        <f t="shared" si="10"/>
        <v>0</v>
      </c>
      <c r="AG8" s="404">
        <f t="shared" si="99"/>
        <v>155</v>
      </c>
      <c r="AH8" s="267">
        <f t="shared" ca="1" si="11"/>
        <v>0</v>
      </c>
      <c r="AI8" s="364" t="str">
        <f t="shared" si="100"/>
        <v>MERV - XMEV - GFGV155.OC - 24hs</v>
      </c>
      <c r="AJ8" s="364" t="str">
        <f t="shared" si="101"/>
        <v>GFGV155.OC</v>
      </c>
      <c r="AK8" s="366">
        <f>IFERROR(VLOOKUP($AJ8,HomeBroker!$A$2:$F$368,2,0),0)</f>
        <v>0</v>
      </c>
      <c r="AL8" s="366">
        <f>IFERROR(VLOOKUP($AJ8,HomeBroker!$A$2:$F$368,3,0),0)</f>
        <v>0</v>
      </c>
      <c r="AM8" s="367">
        <f>IFERROR(VLOOKUP($AJ8,HomeBroker!$A$2:$F$396,6,0),0)</f>
        <v>0</v>
      </c>
      <c r="AN8" s="366">
        <f>IFERROR(VLOOKUP($AJ8,HomeBroker!$A$2:$F$368,4,0),0)</f>
        <v>0</v>
      </c>
      <c r="AO8" s="366">
        <f>IFERROR(VLOOKUP($AJ8,HomeBroker!$A$2:$F$368,5,0),0)</f>
        <v>0</v>
      </c>
      <c r="AP8" s="368">
        <f>IFERROR(VLOOKUP($AJ8,HomeBroker!$A$2:$M$396,13,0),0)</f>
        <v>0</v>
      </c>
      <c r="AQ8" s="17"/>
      <c r="AR8" s="375"/>
      <c r="AS8" s="376" t="s">
        <v>55</v>
      </c>
      <c r="AT8" s="54"/>
      <c r="AU8" s="254"/>
      <c r="AV8" s="259"/>
      <c r="AW8" s="38">
        <f t="shared" si="12"/>
        <v>0</v>
      </c>
      <c r="AX8" s="39">
        <f t="shared" si="13"/>
        <v>0</v>
      </c>
      <c r="AY8" s="372" t="s">
        <v>56</v>
      </c>
      <c r="AZ8" s="54"/>
      <c r="BA8" s="64"/>
      <c r="BB8" s="48"/>
      <c r="BC8" s="25">
        <f t="shared" si="14"/>
        <v>0</v>
      </c>
      <c r="BD8" s="40">
        <f t="shared" si="15"/>
        <v>0</v>
      </c>
      <c r="BE8" s="373" t="s">
        <v>57</v>
      </c>
      <c r="BF8" s="54"/>
      <c r="BG8" s="48"/>
      <c r="BH8" s="28">
        <f t="shared" si="16"/>
        <v>0</v>
      </c>
      <c r="BI8" s="29">
        <f t="shared" si="17"/>
        <v>0</v>
      </c>
      <c r="BJ8" s="6"/>
      <c r="BK8" s="60"/>
      <c r="BL8" s="60"/>
      <c r="BM8" s="60"/>
      <c r="BN8" s="60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17"/>
      <c r="DD8" s="30">
        <f t="shared" si="18"/>
        <v>0</v>
      </c>
      <c r="DE8" s="31">
        <f t="shared" si="19"/>
        <v>0</v>
      </c>
      <c r="DF8" s="31">
        <f t="shared" si="20"/>
        <v>0</v>
      </c>
      <c r="DG8" s="31">
        <f t="shared" si="21"/>
        <v>0</v>
      </c>
      <c r="DH8" s="31">
        <f t="shared" si="22"/>
        <v>0</v>
      </c>
      <c r="DI8" s="31">
        <f t="shared" si="23"/>
        <v>0</v>
      </c>
      <c r="DJ8" s="31">
        <f t="shared" si="24"/>
        <v>0</v>
      </c>
      <c r="DK8" s="31">
        <f t="shared" si="25"/>
        <v>0</v>
      </c>
      <c r="DL8" s="31">
        <f t="shared" si="26"/>
        <v>0</v>
      </c>
      <c r="DM8" s="31">
        <f t="shared" si="27"/>
        <v>0</v>
      </c>
      <c r="DN8" s="31">
        <f t="shared" si="28"/>
        <v>0</v>
      </c>
      <c r="DO8" s="31">
        <f t="shared" si="29"/>
        <v>0</v>
      </c>
      <c r="DP8" s="31">
        <f t="shared" si="30"/>
        <v>0</v>
      </c>
      <c r="DQ8" s="31">
        <f t="shared" si="31"/>
        <v>0</v>
      </c>
      <c r="DR8" s="31">
        <f t="shared" si="32"/>
        <v>0</v>
      </c>
      <c r="DS8" s="31">
        <f t="shared" si="33"/>
        <v>0</v>
      </c>
      <c r="DT8" s="31">
        <f t="shared" si="34"/>
        <v>0</v>
      </c>
      <c r="DU8" s="31">
        <f t="shared" si="35"/>
        <v>0</v>
      </c>
      <c r="DV8" s="31">
        <f t="shared" si="36"/>
        <v>0</v>
      </c>
      <c r="DW8" s="31">
        <f t="shared" si="37"/>
        <v>0</v>
      </c>
      <c r="DX8" s="31">
        <f t="shared" si="38"/>
        <v>0</v>
      </c>
      <c r="DY8" s="31">
        <f t="shared" si="39"/>
        <v>0</v>
      </c>
      <c r="DZ8" s="31">
        <f t="shared" si="40"/>
        <v>0</v>
      </c>
      <c r="EA8" s="31">
        <f t="shared" si="41"/>
        <v>0</v>
      </c>
      <c r="EB8" s="31">
        <f t="shared" si="42"/>
        <v>0</v>
      </c>
      <c r="EC8" s="31">
        <f t="shared" si="43"/>
        <v>0</v>
      </c>
      <c r="ED8" s="31">
        <f t="shared" si="44"/>
        <v>0</v>
      </c>
      <c r="EE8" s="31">
        <f t="shared" si="45"/>
        <v>0</v>
      </c>
      <c r="EF8" s="31">
        <f t="shared" si="46"/>
        <v>0</v>
      </c>
      <c r="EG8" s="31">
        <f t="shared" si="47"/>
        <v>0</v>
      </c>
      <c r="EH8" s="31">
        <f t="shared" si="48"/>
        <v>0</v>
      </c>
      <c r="EI8" s="31">
        <f t="shared" si="49"/>
        <v>0</v>
      </c>
      <c r="EJ8" s="31">
        <f t="shared" si="50"/>
        <v>0</v>
      </c>
      <c r="EK8" s="31">
        <f t="shared" si="51"/>
        <v>0</v>
      </c>
      <c r="EL8" s="31">
        <f t="shared" si="52"/>
        <v>0</v>
      </c>
      <c r="EM8" s="31">
        <f t="shared" si="53"/>
        <v>0</v>
      </c>
      <c r="EN8" s="76"/>
      <c r="EO8" s="32">
        <f t="shared" si="54"/>
        <v>0</v>
      </c>
      <c r="EP8" s="33"/>
      <c r="EQ8" s="45"/>
      <c r="ER8" s="35"/>
      <c r="ES8" s="36">
        <f t="shared" si="55"/>
        <v>0</v>
      </c>
      <c r="ET8" s="14"/>
      <c r="EU8" s="30">
        <f t="shared" si="56"/>
        <v>0</v>
      </c>
      <c r="EV8" s="31">
        <f t="shared" ca="1" si="57"/>
        <v>0</v>
      </c>
      <c r="EW8" s="31">
        <f t="shared" ca="1" si="58"/>
        <v>0</v>
      </c>
      <c r="EX8" s="31">
        <f t="shared" ca="1" si="59"/>
        <v>0</v>
      </c>
      <c r="EY8" s="31">
        <f t="shared" ca="1" si="60"/>
        <v>0</v>
      </c>
      <c r="EZ8" s="31">
        <f t="shared" ca="1" si="61"/>
        <v>0</v>
      </c>
      <c r="FA8" s="31">
        <f t="shared" ca="1" si="62"/>
        <v>0</v>
      </c>
      <c r="FB8" s="31">
        <f t="shared" ca="1" si="63"/>
        <v>0</v>
      </c>
      <c r="FC8" s="31">
        <f t="shared" ca="1" si="64"/>
        <v>0</v>
      </c>
      <c r="FD8" s="31">
        <f t="shared" ca="1" si="65"/>
        <v>0</v>
      </c>
      <c r="FE8" s="31">
        <f t="shared" ca="1" si="66"/>
        <v>0</v>
      </c>
      <c r="FF8" s="31">
        <f t="shared" ca="1" si="67"/>
        <v>0</v>
      </c>
      <c r="FG8" s="31">
        <f t="shared" ca="1" si="68"/>
        <v>0</v>
      </c>
      <c r="FH8" s="31">
        <f t="shared" ca="1" si="69"/>
        <v>0</v>
      </c>
      <c r="FI8" s="31">
        <f t="shared" ca="1" si="70"/>
        <v>0</v>
      </c>
      <c r="FJ8" s="31">
        <f t="shared" ca="1" si="71"/>
        <v>0</v>
      </c>
      <c r="FK8" s="31">
        <f t="shared" ca="1" si="72"/>
        <v>0</v>
      </c>
      <c r="FL8" s="31">
        <f t="shared" ca="1" si="73"/>
        <v>0</v>
      </c>
      <c r="FM8" s="31">
        <f t="shared" ca="1" si="74"/>
        <v>0</v>
      </c>
      <c r="FN8" s="31">
        <f t="shared" ca="1" si="75"/>
        <v>0</v>
      </c>
      <c r="FO8" s="31">
        <f t="shared" ca="1" si="76"/>
        <v>0</v>
      </c>
      <c r="FP8" s="31">
        <f t="shared" ca="1" si="77"/>
        <v>0</v>
      </c>
      <c r="FQ8" s="31">
        <f t="shared" ca="1" si="78"/>
        <v>0</v>
      </c>
      <c r="FR8" s="31">
        <f t="shared" ca="1" si="79"/>
        <v>0</v>
      </c>
      <c r="FS8" s="31">
        <f t="shared" ca="1" si="80"/>
        <v>0</v>
      </c>
      <c r="FT8" s="31">
        <f t="shared" ca="1" si="81"/>
        <v>0</v>
      </c>
      <c r="FU8" s="31">
        <f t="shared" ca="1" si="82"/>
        <v>0</v>
      </c>
      <c r="FV8" s="31">
        <f t="shared" ca="1" si="83"/>
        <v>0</v>
      </c>
      <c r="FW8" s="31">
        <f t="shared" ca="1" si="84"/>
        <v>0</v>
      </c>
      <c r="FX8" s="31">
        <f t="shared" ca="1" si="85"/>
        <v>0</v>
      </c>
      <c r="FY8" s="31">
        <f t="shared" ca="1" si="86"/>
        <v>0</v>
      </c>
      <c r="FZ8" s="31">
        <f t="shared" ca="1" si="87"/>
        <v>0</v>
      </c>
      <c r="GA8" s="31">
        <f t="shared" ca="1" si="88"/>
        <v>0</v>
      </c>
      <c r="GB8" s="31">
        <f t="shared" ca="1" si="89"/>
        <v>0</v>
      </c>
      <c r="GC8" s="31">
        <f t="shared" ca="1" si="90"/>
        <v>0</v>
      </c>
      <c r="GD8" s="31">
        <f t="shared" ca="1" si="91"/>
        <v>0</v>
      </c>
      <c r="GE8" s="76"/>
      <c r="GF8" s="32">
        <f t="shared" ca="1" si="92"/>
        <v>0</v>
      </c>
      <c r="GG8" s="33"/>
      <c r="GH8" s="45"/>
      <c r="GI8" s="35"/>
      <c r="GJ8" s="36">
        <f t="shared" ca="1" si="93"/>
        <v>0</v>
      </c>
      <c r="GK8" s="14"/>
      <c r="GL8" s="14"/>
      <c r="GM8" s="14"/>
      <c r="GN8" s="14"/>
      <c r="GO8" s="14"/>
      <c r="GP8" s="14"/>
      <c r="GQ8" s="14"/>
      <c r="GR8" s="14"/>
      <c r="GS8" s="14"/>
    </row>
    <row r="9" spans="1:201" x14ac:dyDescent="0.2">
      <c r="A9" s="362" t="s">
        <v>243</v>
      </c>
      <c r="B9" s="321"/>
      <c r="C9" s="334"/>
      <c r="D9" s="347"/>
      <c r="E9" s="271">
        <f t="shared" si="0"/>
        <v>0</v>
      </c>
      <c r="F9" s="284">
        <f t="shared" si="1"/>
        <v>0</v>
      </c>
      <c r="G9" s="15" t="str">
        <f t="shared" si="94"/>
        <v/>
      </c>
      <c r="H9" s="16">
        <f t="shared" si="95"/>
        <v>0</v>
      </c>
      <c r="I9" s="201">
        <f t="shared" si="2"/>
        <v>0</v>
      </c>
      <c r="J9" s="251"/>
      <c r="K9" s="121"/>
      <c r="L9" s="323"/>
      <c r="M9" s="323"/>
      <c r="N9" s="152"/>
      <c r="O9" s="144">
        <f t="shared" si="3"/>
        <v>0</v>
      </c>
      <c r="P9" s="53">
        <f t="shared" si="4"/>
        <v>0</v>
      </c>
      <c r="Q9" s="227">
        <f t="shared" ca="1" si="5"/>
        <v>0</v>
      </c>
      <c r="R9" s="19"/>
      <c r="S9" s="363" t="str">
        <f t="shared" si="6"/>
        <v/>
      </c>
      <c r="T9" s="20">
        <f t="shared" si="7"/>
        <v>0</v>
      </c>
      <c r="U9" s="404">
        <v>160</v>
      </c>
      <c r="V9" s="267">
        <f t="shared" ca="1" si="8"/>
        <v>0</v>
      </c>
      <c r="W9" s="364" t="str">
        <f t="shared" si="97"/>
        <v>MERV - XMEV - GFGC160.OC - 24hs</v>
      </c>
      <c r="X9" s="364" t="str">
        <f t="shared" si="98"/>
        <v>GFGC160.OC</v>
      </c>
      <c r="Y9" s="365">
        <f>IFERROR(VLOOKUP($X9,HomeBroker!$A$2:$F$368,2,0),0)</f>
        <v>0</v>
      </c>
      <c r="Z9" s="366">
        <f>IFERROR(VLOOKUP($X9,HomeBroker!$A$2:$F$368,3,0),0)</f>
        <v>0</v>
      </c>
      <c r="AA9" s="367">
        <f>IFERROR(VLOOKUP($X9,HomeBroker!$A$2:$F$396,6,0),0)</f>
        <v>0</v>
      </c>
      <c r="AB9" s="366">
        <f>IFERROR(VLOOKUP($X9,HomeBroker!$A$2:$F$368,4,0),0)</f>
        <v>0</v>
      </c>
      <c r="AC9" s="365">
        <f>IFERROR(VLOOKUP($X9,HomeBroker!$A$2:$F$368,5,0),0)</f>
        <v>0</v>
      </c>
      <c r="AD9" s="368">
        <f>IFERROR(VLOOKUP($X9,HomeBroker!$A$2:$M$396,13,0),0)</f>
        <v>0</v>
      </c>
      <c r="AE9" s="369" t="str">
        <f t="shared" si="9"/>
        <v/>
      </c>
      <c r="AF9" s="20">
        <f t="shared" si="10"/>
        <v>0</v>
      </c>
      <c r="AG9" s="404">
        <f t="shared" si="99"/>
        <v>160</v>
      </c>
      <c r="AH9" s="267">
        <f t="shared" ca="1" si="11"/>
        <v>0</v>
      </c>
      <c r="AI9" s="364" t="str">
        <f t="shared" si="100"/>
        <v>MERV - XMEV - GFGV160.OC - 24hs</v>
      </c>
      <c r="AJ9" s="364" t="str">
        <f t="shared" si="101"/>
        <v>GFGV160.OC</v>
      </c>
      <c r="AK9" s="366">
        <f>IFERROR(VLOOKUP($AJ9,HomeBroker!$A$2:$F$368,2,0),0)</f>
        <v>0</v>
      </c>
      <c r="AL9" s="366">
        <f>IFERROR(VLOOKUP($AJ9,HomeBroker!$A$2:$F$368,3,0),0)</f>
        <v>0</v>
      </c>
      <c r="AM9" s="367">
        <f>IFERROR(VLOOKUP($AJ9,HomeBroker!$A$2:$F$396,6,0),0)</f>
        <v>0</v>
      </c>
      <c r="AN9" s="366">
        <f>IFERROR(VLOOKUP($AJ9,HomeBroker!$A$2:$F$368,4,0),0)</f>
        <v>0</v>
      </c>
      <c r="AO9" s="366">
        <f>IFERROR(VLOOKUP($AJ9,HomeBroker!$A$2:$F$368,5,0),0)</f>
        <v>0</v>
      </c>
      <c r="AP9" s="368">
        <f>IFERROR(VLOOKUP($AJ9,HomeBroker!$A$2:$M$396,13,0),0)</f>
        <v>0</v>
      </c>
      <c r="AQ9" s="17"/>
      <c r="AR9" s="375"/>
      <c r="AS9" s="376" t="s">
        <v>55</v>
      </c>
      <c r="AT9" s="54"/>
      <c r="AU9" s="254"/>
      <c r="AV9" s="259"/>
      <c r="AW9" s="38">
        <f t="shared" si="12"/>
        <v>0</v>
      </c>
      <c r="AX9" s="39">
        <f t="shared" si="13"/>
        <v>0</v>
      </c>
      <c r="AY9" s="372" t="s">
        <v>56</v>
      </c>
      <c r="AZ9" s="54"/>
      <c r="BA9" s="64"/>
      <c r="BB9" s="48"/>
      <c r="BC9" s="25">
        <f t="shared" si="14"/>
        <v>0</v>
      </c>
      <c r="BD9" s="40">
        <f t="shared" si="15"/>
        <v>0</v>
      </c>
      <c r="BE9" s="373" t="s">
        <v>57</v>
      </c>
      <c r="BF9" s="54"/>
      <c r="BG9" s="48"/>
      <c r="BH9" s="28">
        <f t="shared" si="16"/>
        <v>0</v>
      </c>
      <c r="BI9" s="29">
        <f t="shared" si="17"/>
        <v>0</v>
      </c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17"/>
      <c r="DD9" s="30">
        <f t="shared" si="18"/>
        <v>0</v>
      </c>
      <c r="DE9" s="31">
        <f t="shared" si="19"/>
        <v>0</v>
      </c>
      <c r="DF9" s="31">
        <f t="shared" si="20"/>
        <v>0</v>
      </c>
      <c r="DG9" s="31">
        <f t="shared" si="21"/>
        <v>0</v>
      </c>
      <c r="DH9" s="31">
        <f t="shared" si="22"/>
        <v>0</v>
      </c>
      <c r="DI9" s="31">
        <f t="shared" si="23"/>
        <v>0</v>
      </c>
      <c r="DJ9" s="31">
        <f t="shared" si="24"/>
        <v>0</v>
      </c>
      <c r="DK9" s="31">
        <f t="shared" si="25"/>
        <v>0</v>
      </c>
      <c r="DL9" s="31">
        <f t="shared" si="26"/>
        <v>0</v>
      </c>
      <c r="DM9" s="31">
        <f t="shared" si="27"/>
        <v>0</v>
      </c>
      <c r="DN9" s="31">
        <f t="shared" si="28"/>
        <v>0</v>
      </c>
      <c r="DO9" s="31">
        <f t="shared" si="29"/>
        <v>0</v>
      </c>
      <c r="DP9" s="31">
        <f t="shared" si="30"/>
        <v>0</v>
      </c>
      <c r="DQ9" s="31">
        <f t="shared" si="31"/>
        <v>0</v>
      </c>
      <c r="DR9" s="31">
        <f t="shared" si="32"/>
        <v>0</v>
      </c>
      <c r="DS9" s="31">
        <f t="shared" si="33"/>
        <v>0</v>
      </c>
      <c r="DT9" s="31">
        <f t="shared" si="34"/>
        <v>0</v>
      </c>
      <c r="DU9" s="31">
        <f t="shared" si="35"/>
        <v>0</v>
      </c>
      <c r="DV9" s="31">
        <f t="shared" si="36"/>
        <v>0</v>
      </c>
      <c r="DW9" s="31">
        <f t="shared" si="37"/>
        <v>0</v>
      </c>
      <c r="DX9" s="31">
        <f t="shared" si="38"/>
        <v>0</v>
      </c>
      <c r="DY9" s="31">
        <f t="shared" si="39"/>
        <v>0</v>
      </c>
      <c r="DZ9" s="31">
        <f t="shared" si="40"/>
        <v>0</v>
      </c>
      <c r="EA9" s="31">
        <f t="shared" si="41"/>
        <v>0</v>
      </c>
      <c r="EB9" s="31">
        <f t="shared" si="42"/>
        <v>0</v>
      </c>
      <c r="EC9" s="31">
        <f t="shared" si="43"/>
        <v>0</v>
      </c>
      <c r="ED9" s="31">
        <f t="shared" si="44"/>
        <v>0</v>
      </c>
      <c r="EE9" s="31">
        <f t="shared" si="45"/>
        <v>0</v>
      </c>
      <c r="EF9" s="31">
        <f t="shared" si="46"/>
        <v>0</v>
      </c>
      <c r="EG9" s="31">
        <f t="shared" si="47"/>
        <v>0</v>
      </c>
      <c r="EH9" s="31">
        <f t="shared" si="48"/>
        <v>0</v>
      </c>
      <c r="EI9" s="31">
        <f t="shared" si="49"/>
        <v>0</v>
      </c>
      <c r="EJ9" s="31">
        <f t="shared" si="50"/>
        <v>0</v>
      </c>
      <c r="EK9" s="31">
        <f t="shared" si="51"/>
        <v>0</v>
      </c>
      <c r="EL9" s="31">
        <f t="shared" si="52"/>
        <v>0</v>
      </c>
      <c r="EM9" s="31">
        <f t="shared" si="53"/>
        <v>0</v>
      </c>
      <c r="EN9" s="76"/>
      <c r="EO9" s="32">
        <f t="shared" si="54"/>
        <v>0</v>
      </c>
      <c r="EP9" s="33"/>
      <c r="EQ9" s="45"/>
      <c r="ER9" s="35"/>
      <c r="ES9" s="36">
        <f t="shared" si="55"/>
        <v>0</v>
      </c>
      <c r="ET9" s="14"/>
      <c r="EU9" s="30">
        <f t="shared" si="56"/>
        <v>0</v>
      </c>
      <c r="EV9" s="31">
        <f t="shared" ca="1" si="57"/>
        <v>0</v>
      </c>
      <c r="EW9" s="31">
        <f t="shared" ca="1" si="58"/>
        <v>0</v>
      </c>
      <c r="EX9" s="31">
        <f t="shared" ca="1" si="59"/>
        <v>0</v>
      </c>
      <c r="EY9" s="31">
        <f t="shared" ca="1" si="60"/>
        <v>0</v>
      </c>
      <c r="EZ9" s="31">
        <f t="shared" ca="1" si="61"/>
        <v>0</v>
      </c>
      <c r="FA9" s="31">
        <f t="shared" ca="1" si="62"/>
        <v>0</v>
      </c>
      <c r="FB9" s="31">
        <f t="shared" ca="1" si="63"/>
        <v>0</v>
      </c>
      <c r="FC9" s="31">
        <f t="shared" ca="1" si="64"/>
        <v>0</v>
      </c>
      <c r="FD9" s="31">
        <f t="shared" ca="1" si="65"/>
        <v>0</v>
      </c>
      <c r="FE9" s="31">
        <f t="shared" ca="1" si="66"/>
        <v>0</v>
      </c>
      <c r="FF9" s="31">
        <f t="shared" ca="1" si="67"/>
        <v>0</v>
      </c>
      <c r="FG9" s="31">
        <f t="shared" ca="1" si="68"/>
        <v>0</v>
      </c>
      <c r="FH9" s="31">
        <f t="shared" ca="1" si="69"/>
        <v>0</v>
      </c>
      <c r="FI9" s="31">
        <f t="shared" ca="1" si="70"/>
        <v>0</v>
      </c>
      <c r="FJ9" s="31">
        <f t="shared" ca="1" si="71"/>
        <v>0</v>
      </c>
      <c r="FK9" s="31">
        <f t="shared" ca="1" si="72"/>
        <v>0</v>
      </c>
      <c r="FL9" s="31">
        <f t="shared" ca="1" si="73"/>
        <v>0</v>
      </c>
      <c r="FM9" s="31">
        <f t="shared" ca="1" si="74"/>
        <v>0</v>
      </c>
      <c r="FN9" s="31">
        <f t="shared" ca="1" si="75"/>
        <v>0</v>
      </c>
      <c r="FO9" s="31">
        <f t="shared" ca="1" si="76"/>
        <v>0</v>
      </c>
      <c r="FP9" s="31">
        <f t="shared" ca="1" si="77"/>
        <v>0</v>
      </c>
      <c r="FQ9" s="31">
        <f t="shared" ca="1" si="78"/>
        <v>0</v>
      </c>
      <c r="FR9" s="31">
        <f t="shared" ca="1" si="79"/>
        <v>0</v>
      </c>
      <c r="FS9" s="31">
        <f t="shared" ca="1" si="80"/>
        <v>0</v>
      </c>
      <c r="FT9" s="31">
        <f t="shared" ca="1" si="81"/>
        <v>0</v>
      </c>
      <c r="FU9" s="31">
        <f t="shared" ca="1" si="82"/>
        <v>0</v>
      </c>
      <c r="FV9" s="31">
        <f t="shared" ca="1" si="83"/>
        <v>0</v>
      </c>
      <c r="FW9" s="31">
        <f t="shared" ca="1" si="84"/>
        <v>0</v>
      </c>
      <c r="FX9" s="31">
        <f t="shared" ca="1" si="85"/>
        <v>0</v>
      </c>
      <c r="FY9" s="31">
        <f t="shared" ca="1" si="86"/>
        <v>0</v>
      </c>
      <c r="FZ9" s="31">
        <f t="shared" ca="1" si="87"/>
        <v>0</v>
      </c>
      <c r="GA9" s="31">
        <f t="shared" ca="1" si="88"/>
        <v>0</v>
      </c>
      <c r="GB9" s="31">
        <f t="shared" ca="1" si="89"/>
        <v>0</v>
      </c>
      <c r="GC9" s="31">
        <f t="shared" ca="1" si="90"/>
        <v>0</v>
      </c>
      <c r="GD9" s="31">
        <f t="shared" ca="1" si="91"/>
        <v>0</v>
      </c>
      <c r="GE9" s="76"/>
      <c r="GF9" s="32">
        <f t="shared" ca="1" si="92"/>
        <v>0</v>
      </c>
      <c r="GG9" s="33"/>
      <c r="GH9" s="45"/>
      <c r="GI9" s="35"/>
      <c r="GJ9" s="36">
        <f t="shared" ca="1" si="93"/>
        <v>0</v>
      </c>
      <c r="GK9" s="14"/>
      <c r="GL9" s="14"/>
      <c r="GM9" s="14"/>
      <c r="GN9" s="14"/>
      <c r="GO9" s="14"/>
      <c r="GP9" s="14"/>
      <c r="GQ9" s="14"/>
      <c r="GR9" s="14"/>
      <c r="GS9" s="14"/>
    </row>
    <row r="10" spans="1:201" x14ac:dyDescent="0.2">
      <c r="A10" s="374" t="s">
        <v>244</v>
      </c>
      <c r="B10" s="321"/>
      <c r="C10" s="334"/>
      <c r="D10" s="347"/>
      <c r="E10" s="271">
        <f t="shared" si="0"/>
        <v>0</v>
      </c>
      <c r="F10" s="284">
        <f t="shared" si="1"/>
        <v>0</v>
      </c>
      <c r="G10" s="15" t="str">
        <f t="shared" si="94"/>
        <v/>
      </c>
      <c r="H10" s="16">
        <f t="shared" si="95"/>
        <v>0</v>
      </c>
      <c r="I10" s="201">
        <f t="shared" si="2"/>
        <v>0</v>
      </c>
      <c r="J10" s="252" t="str">
        <f t="shared" ref="J10" si="106">IFERROR(D9/D10,"")</f>
        <v/>
      </c>
      <c r="K10" s="262" t="str">
        <f t="shared" ref="K10" si="107">IFERROR(G9/G10,"")</f>
        <v/>
      </c>
      <c r="L10" s="324" t="str">
        <f t="shared" ref="L10" si="108">IFERROR(K10/J10-1,"")</f>
        <v/>
      </c>
      <c r="M10" s="337">
        <f t="shared" ref="M10" si="109">I9+I10</f>
        <v>0</v>
      </c>
      <c r="N10" s="152"/>
      <c r="O10" s="144">
        <f t="shared" si="3"/>
        <v>0</v>
      </c>
      <c r="P10" s="37">
        <f t="shared" si="4"/>
        <v>0</v>
      </c>
      <c r="Q10" s="226">
        <f t="shared" ca="1" si="5"/>
        <v>0</v>
      </c>
      <c r="R10" s="19"/>
      <c r="S10" s="363" t="str">
        <f>IF(AA10&gt;0,ABS((U10+AA10)),"")</f>
        <v/>
      </c>
      <c r="T10" s="20">
        <f t="shared" si="7"/>
        <v>0</v>
      </c>
      <c r="U10" s="404">
        <v>165</v>
      </c>
      <c r="V10" s="267">
        <f t="shared" ca="1" si="8"/>
        <v>0</v>
      </c>
      <c r="W10" s="364" t="str">
        <f t="shared" si="97"/>
        <v>MERV - XMEV - GFGC165.OC - 24hs</v>
      </c>
      <c r="X10" s="364" t="str">
        <f t="shared" si="98"/>
        <v>GFGC165.OC</v>
      </c>
      <c r="Y10" s="365">
        <f>IFERROR(VLOOKUP($X10,HomeBroker!$A$2:$F$368,2,0),0)</f>
        <v>0</v>
      </c>
      <c r="Z10" s="366">
        <f>IFERROR(VLOOKUP($X10,HomeBroker!$A$2:$F$368,3,0),0)</f>
        <v>0</v>
      </c>
      <c r="AA10" s="367">
        <f>IFERROR(VLOOKUP($X10,HomeBroker!$A$2:$F$396,6,0),0)</f>
        <v>0</v>
      </c>
      <c r="AB10" s="366">
        <f>IFERROR(VLOOKUP($X10,HomeBroker!$A$2:$F$368,4,0),0)</f>
        <v>0</v>
      </c>
      <c r="AC10" s="365">
        <f>IFERROR(VLOOKUP($X10,HomeBroker!$A$2:$F$368,5,0),0)</f>
        <v>0</v>
      </c>
      <c r="AD10" s="368">
        <f>IFERROR(VLOOKUP($X10,HomeBroker!$A$2:$M$396,13,0),0)</f>
        <v>0</v>
      </c>
      <c r="AE10" s="369" t="str">
        <f t="shared" si="9"/>
        <v/>
      </c>
      <c r="AF10" s="20">
        <f t="shared" si="10"/>
        <v>0</v>
      </c>
      <c r="AG10" s="404">
        <f t="shared" si="99"/>
        <v>165</v>
      </c>
      <c r="AH10" s="267">
        <f t="shared" ca="1" si="11"/>
        <v>0</v>
      </c>
      <c r="AI10" s="364" t="str">
        <f t="shared" si="100"/>
        <v>MERV - XMEV - GFGV165.OC - 24hs</v>
      </c>
      <c r="AJ10" s="364" t="str">
        <f t="shared" si="101"/>
        <v>GFGV165.OC</v>
      </c>
      <c r="AK10" s="366">
        <f>IFERROR(VLOOKUP($AJ10,HomeBroker!$A$2:$F$368,2,0),0)</f>
        <v>0</v>
      </c>
      <c r="AL10" s="366">
        <f>IFERROR(VLOOKUP($AJ10,HomeBroker!$A$2:$F$368,3,0),0)</f>
        <v>0</v>
      </c>
      <c r="AM10" s="367">
        <f>IFERROR(VLOOKUP($AJ10,HomeBroker!$A$2:$F$396,6,0),0)</f>
        <v>0</v>
      </c>
      <c r="AN10" s="366">
        <f>IFERROR(VLOOKUP($AJ10,HomeBroker!$A$2:$F$368,4,0),0)</f>
        <v>0</v>
      </c>
      <c r="AO10" s="366">
        <f>IFERROR(VLOOKUP($AJ10,HomeBroker!$A$2:$F$368,5,0),0)</f>
        <v>0</v>
      </c>
      <c r="AP10" s="368">
        <f>IFERROR(VLOOKUP($AJ10,HomeBroker!$A$2:$M$396,13,0),0)</f>
        <v>0</v>
      </c>
      <c r="AQ10" s="17"/>
      <c r="AR10" s="375"/>
      <c r="AS10" s="376" t="s">
        <v>55</v>
      </c>
      <c r="AT10" s="54"/>
      <c r="AU10" s="254"/>
      <c r="AV10" s="259"/>
      <c r="AW10" s="38">
        <f t="shared" si="12"/>
        <v>0</v>
      </c>
      <c r="AX10" s="39">
        <f t="shared" si="13"/>
        <v>0</v>
      </c>
      <c r="AY10" s="372" t="s">
        <v>56</v>
      </c>
      <c r="AZ10" s="54"/>
      <c r="BA10" s="64"/>
      <c r="BB10" s="48"/>
      <c r="BC10" s="25">
        <f t="shared" si="14"/>
        <v>0</v>
      </c>
      <c r="BD10" s="40">
        <f t="shared" si="15"/>
        <v>0</v>
      </c>
      <c r="BE10" s="373" t="s">
        <v>57</v>
      </c>
      <c r="BF10" s="54"/>
      <c r="BG10" s="48"/>
      <c r="BH10" s="28">
        <f t="shared" si="16"/>
        <v>0</v>
      </c>
      <c r="BI10" s="29">
        <f t="shared" si="17"/>
        <v>0</v>
      </c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17"/>
      <c r="DD10" s="30">
        <f t="shared" si="18"/>
        <v>0</v>
      </c>
      <c r="DE10" s="31">
        <f t="shared" si="19"/>
        <v>0</v>
      </c>
      <c r="DF10" s="31">
        <f t="shared" si="20"/>
        <v>0</v>
      </c>
      <c r="DG10" s="31">
        <f t="shared" si="21"/>
        <v>0</v>
      </c>
      <c r="DH10" s="31">
        <f t="shared" si="22"/>
        <v>0</v>
      </c>
      <c r="DI10" s="31">
        <f t="shared" si="23"/>
        <v>0</v>
      </c>
      <c r="DJ10" s="31">
        <f t="shared" si="24"/>
        <v>0</v>
      </c>
      <c r="DK10" s="31">
        <f t="shared" si="25"/>
        <v>0</v>
      </c>
      <c r="DL10" s="31">
        <f t="shared" si="26"/>
        <v>0</v>
      </c>
      <c r="DM10" s="31">
        <f t="shared" si="27"/>
        <v>0</v>
      </c>
      <c r="DN10" s="31">
        <f t="shared" si="28"/>
        <v>0</v>
      </c>
      <c r="DO10" s="31">
        <f t="shared" si="29"/>
        <v>0</v>
      </c>
      <c r="DP10" s="31">
        <f t="shared" si="30"/>
        <v>0</v>
      </c>
      <c r="DQ10" s="31">
        <f t="shared" si="31"/>
        <v>0</v>
      </c>
      <c r="DR10" s="31">
        <f t="shared" si="32"/>
        <v>0</v>
      </c>
      <c r="DS10" s="31">
        <f t="shared" si="33"/>
        <v>0</v>
      </c>
      <c r="DT10" s="31">
        <f t="shared" si="34"/>
        <v>0</v>
      </c>
      <c r="DU10" s="31">
        <f t="shared" si="35"/>
        <v>0</v>
      </c>
      <c r="DV10" s="31">
        <f t="shared" si="36"/>
        <v>0</v>
      </c>
      <c r="DW10" s="31">
        <f t="shared" si="37"/>
        <v>0</v>
      </c>
      <c r="DX10" s="31">
        <f t="shared" si="38"/>
        <v>0</v>
      </c>
      <c r="DY10" s="31">
        <f t="shared" si="39"/>
        <v>0</v>
      </c>
      <c r="DZ10" s="31">
        <f t="shared" si="40"/>
        <v>0</v>
      </c>
      <c r="EA10" s="31">
        <f t="shared" si="41"/>
        <v>0</v>
      </c>
      <c r="EB10" s="31">
        <f t="shared" si="42"/>
        <v>0</v>
      </c>
      <c r="EC10" s="31">
        <f t="shared" si="43"/>
        <v>0</v>
      </c>
      <c r="ED10" s="31">
        <f t="shared" si="44"/>
        <v>0</v>
      </c>
      <c r="EE10" s="31">
        <f t="shared" si="45"/>
        <v>0</v>
      </c>
      <c r="EF10" s="31">
        <f t="shared" si="46"/>
        <v>0</v>
      </c>
      <c r="EG10" s="31">
        <f t="shared" si="47"/>
        <v>0</v>
      </c>
      <c r="EH10" s="31">
        <f t="shared" si="48"/>
        <v>0</v>
      </c>
      <c r="EI10" s="31">
        <f t="shared" si="49"/>
        <v>0</v>
      </c>
      <c r="EJ10" s="31">
        <f t="shared" si="50"/>
        <v>0</v>
      </c>
      <c r="EK10" s="31">
        <f t="shared" si="51"/>
        <v>0</v>
      </c>
      <c r="EL10" s="31">
        <f t="shared" si="52"/>
        <v>0</v>
      </c>
      <c r="EM10" s="31">
        <f t="shared" si="53"/>
        <v>0</v>
      </c>
      <c r="EN10" s="76"/>
      <c r="EO10" s="32">
        <f t="shared" si="54"/>
        <v>0</v>
      </c>
      <c r="EP10" s="33"/>
      <c r="EQ10" s="45"/>
      <c r="ER10" s="35"/>
      <c r="ES10" s="36">
        <f t="shared" si="55"/>
        <v>0</v>
      </c>
      <c r="ET10" s="14"/>
      <c r="EU10" s="30">
        <f t="shared" si="56"/>
        <v>0</v>
      </c>
      <c r="EV10" s="31">
        <f t="shared" ca="1" si="57"/>
        <v>0</v>
      </c>
      <c r="EW10" s="31">
        <f t="shared" ca="1" si="58"/>
        <v>0</v>
      </c>
      <c r="EX10" s="31">
        <f t="shared" ca="1" si="59"/>
        <v>0</v>
      </c>
      <c r="EY10" s="31">
        <f t="shared" ca="1" si="60"/>
        <v>0</v>
      </c>
      <c r="EZ10" s="31">
        <f t="shared" ca="1" si="61"/>
        <v>0</v>
      </c>
      <c r="FA10" s="31">
        <f t="shared" ca="1" si="62"/>
        <v>0</v>
      </c>
      <c r="FB10" s="31">
        <f t="shared" ca="1" si="63"/>
        <v>0</v>
      </c>
      <c r="FC10" s="31">
        <f t="shared" ca="1" si="64"/>
        <v>0</v>
      </c>
      <c r="FD10" s="31">
        <f t="shared" ca="1" si="65"/>
        <v>0</v>
      </c>
      <c r="FE10" s="31">
        <f t="shared" ca="1" si="66"/>
        <v>0</v>
      </c>
      <c r="FF10" s="31">
        <f t="shared" ca="1" si="67"/>
        <v>0</v>
      </c>
      <c r="FG10" s="31">
        <f t="shared" ca="1" si="68"/>
        <v>0</v>
      </c>
      <c r="FH10" s="31">
        <f t="shared" ca="1" si="69"/>
        <v>0</v>
      </c>
      <c r="FI10" s="31">
        <f t="shared" ca="1" si="70"/>
        <v>0</v>
      </c>
      <c r="FJ10" s="31">
        <f t="shared" ca="1" si="71"/>
        <v>0</v>
      </c>
      <c r="FK10" s="31">
        <f t="shared" ca="1" si="72"/>
        <v>0</v>
      </c>
      <c r="FL10" s="31">
        <f t="shared" ca="1" si="73"/>
        <v>0</v>
      </c>
      <c r="FM10" s="31">
        <f t="shared" ca="1" si="74"/>
        <v>0</v>
      </c>
      <c r="FN10" s="31">
        <f t="shared" ca="1" si="75"/>
        <v>0</v>
      </c>
      <c r="FO10" s="31">
        <f t="shared" ca="1" si="76"/>
        <v>0</v>
      </c>
      <c r="FP10" s="31">
        <f t="shared" ca="1" si="77"/>
        <v>0</v>
      </c>
      <c r="FQ10" s="31">
        <f t="shared" ca="1" si="78"/>
        <v>0</v>
      </c>
      <c r="FR10" s="31">
        <f t="shared" ca="1" si="79"/>
        <v>0</v>
      </c>
      <c r="FS10" s="31">
        <f t="shared" ca="1" si="80"/>
        <v>0</v>
      </c>
      <c r="FT10" s="31">
        <f t="shared" ca="1" si="81"/>
        <v>0</v>
      </c>
      <c r="FU10" s="31">
        <f t="shared" ca="1" si="82"/>
        <v>0</v>
      </c>
      <c r="FV10" s="31">
        <f t="shared" ca="1" si="83"/>
        <v>0</v>
      </c>
      <c r="FW10" s="31">
        <f t="shared" ca="1" si="84"/>
        <v>0</v>
      </c>
      <c r="FX10" s="31">
        <f t="shared" ca="1" si="85"/>
        <v>0</v>
      </c>
      <c r="FY10" s="31">
        <f t="shared" ca="1" si="86"/>
        <v>0</v>
      </c>
      <c r="FZ10" s="31">
        <f t="shared" ca="1" si="87"/>
        <v>0</v>
      </c>
      <c r="GA10" s="31">
        <f t="shared" ca="1" si="88"/>
        <v>0</v>
      </c>
      <c r="GB10" s="31">
        <f t="shared" ca="1" si="89"/>
        <v>0</v>
      </c>
      <c r="GC10" s="31">
        <f t="shared" ca="1" si="90"/>
        <v>0</v>
      </c>
      <c r="GD10" s="31">
        <f t="shared" ca="1" si="91"/>
        <v>0</v>
      </c>
      <c r="GE10" s="76"/>
      <c r="GF10" s="32">
        <f t="shared" ca="1" si="92"/>
        <v>0</v>
      </c>
      <c r="GG10" s="33"/>
      <c r="GH10" s="45"/>
      <c r="GI10" s="35"/>
      <c r="GJ10" s="36">
        <f t="shared" ca="1" si="93"/>
        <v>0</v>
      </c>
      <c r="GK10" s="14"/>
      <c r="GL10" s="14"/>
      <c r="GM10" s="14"/>
      <c r="GN10" s="14"/>
      <c r="GO10" s="14"/>
      <c r="GP10" s="14"/>
      <c r="GQ10" s="14"/>
      <c r="GR10" s="14"/>
      <c r="GS10" s="14"/>
    </row>
    <row r="11" spans="1:201" x14ac:dyDescent="0.2">
      <c r="A11" s="377" t="s">
        <v>242</v>
      </c>
      <c r="B11" s="321"/>
      <c r="C11" s="334"/>
      <c r="D11" s="347"/>
      <c r="E11" s="271">
        <f t="shared" si="0"/>
        <v>0</v>
      </c>
      <c r="F11" s="284">
        <f t="shared" si="1"/>
        <v>0</v>
      </c>
      <c r="G11" s="15" t="str">
        <f t="shared" si="94"/>
        <v/>
      </c>
      <c r="H11" s="16">
        <f t="shared" si="95"/>
        <v>0</v>
      </c>
      <c r="I11" s="201">
        <f t="shared" si="2"/>
        <v>0</v>
      </c>
      <c r="J11" s="251"/>
      <c r="K11" s="121"/>
      <c r="L11" s="323"/>
      <c r="M11" s="323"/>
      <c r="N11" s="152"/>
      <c r="O11" s="144">
        <f t="shared" si="3"/>
        <v>0</v>
      </c>
      <c r="P11" s="37">
        <f t="shared" si="4"/>
        <v>0</v>
      </c>
      <c r="Q11" s="226">
        <f t="shared" ca="1" si="5"/>
        <v>0</v>
      </c>
      <c r="R11" s="19"/>
      <c r="S11" s="363" t="str">
        <f t="shared" ref="S11:S42" si="110">IF(AA11&gt;0,ABS((U11+AA11)),"")</f>
        <v/>
      </c>
      <c r="T11" s="20">
        <f t="shared" si="7"/>
        <v>0</v>
      </c>
      <c r="U11" s="404">
        <v>170</v>
      </c>
      <c r="V11" s="267">
        <f t="shared" ca="1" si="8"/>
        <v>0</v>
      </c>
      <c r="W11" s="364" t="str">
        <f t="shared" si="97"/>
        <v>MERV - XMEV - GFGC170.OC - 24hs</v>
      </c>
      <c r="X11" s="364" t="str">
        <f t="shared" si="98"/>
        <v>GFGC170.OC</v>
      </c>
      <c r="Y11" s="365">
        <f>IFERROR(VLOOKUP($X11,HomeBroker!$A$2:$F$368,2,0),0)</f>
        <v>0</v>
      </c>
      <c r="Z11" s="366">
        <f>IFERROR(VLOOKUP($X11,HomeBroker!$A$2:$F$368,3,0),0)</f>
        <v>0</v>
      </c>
      <c r="AA11" s="367">
        <f>IFERROR(VLOOKUP($X11,HomeBroker!$A$2:$F$396,6,0),0)</f>
        <v>0</v>
      </c>
      <c r="AB11" s="366">
        <f>IFERROR(VLOOKUP($X11,HomeBroker!$A$2:$F$368,4,0),0)</f>
        <v>0</v>
      </c>
      <c r="AC11" s="365">
        <f>IFERROR(VLOOKUP($X11,HomeBroker!$A$2:$F$368,5,0),0)</f>
        <v>0</v>
      </c>
      <c r="AD11" s="368">
        <f>IFERROR(VLOOKUP($X11,HomeBroker!$A$2:$M$396,13,0),0)</f>
        <v>0</v>
      </c>
      <c r="AE11" s="369" t="str">
        <f t="shared" si="9"/>
        <v/>
      </c>
      <c r="AF11" s="20">
        <f t="shared" si="10"/>
        <v>0</v>
      </c>
      <c r="AG11" s="404">
        <f t="shared" si="99"/>
        <v>170</v>
      </c>
      <c r="AH11" s="267">
        <f t="shared" ca="1" si="11"/>
        <v>0</v>
      </c>
      <c r="AI11" s="364" t="str">
        <f t="shared" si="100"/>
        <v>MERV - XMEV - GFGV170.OC - 24hs</v>
      </c>
      <c r="AJ11" s="364" t="str">
        <f t="shared" si="101"/>
        <v>GFGV170.OC</v>
      </c>
      <c r="AK11" s="366">
        <f>IFERROR(VLOOKUP($AJ11,HomeBroker!$A$2:$F$368,2,0),0)</f>
        <v>0</v>
      </c>
      <c r="AL11" s="366">
        <f>IFERROR(VLOOKUP($AJ11,HomeBroker!$A$2:$F$368,3,0),0)</f>
        <v>0</v>
      </c>
      <c r="AM11" s="367">
        <f>IFERROR(VLOOKUP($AJ11,HomeBroker!$A$2:$F$396,6,0),0)</f>
        <v>0</v>
      </c>
      <c r="AN11" s="366">
        <f>IFERROR(VLOOKUP($AJ11,HomeBroker!$A$2:$F$368,4,0),0)</f>
        <v>0</v>
      </c>
      <c r="AO11" s="366">
        <f>IFERROR(VLOOKUP($AJ11,HomeBroker!$A$2:$F$368,5,0),0)</f>
        <v>0</v>
      </c>
      <c r="AP11" s="368">
        <f>IFERROR(VLOOKUP($AJ11,HomeBroker!$A$2:$M$396,13,0),0)</f>
        <v>0</v>
      </c>
      <c r="AQ11" s="17"/>
      <c r="AR11" s="375"/>
      <c r="AS11" s="376" t="s">
        <v>55</v>
      </c>
      <c r="AT11" s="54"/>
      <c r="AU11" s="254"/>
      <c r="AV11" s="259"/>
      <c r="AW11" s="38">
        <f t="shared" si="12"/>
        <v>0</v>
      </c>
      <c r="AX11" s="39">
        <f t="shared" si="13"/>
        <v>0</v>
      </c>
      <c r="AY11" s="372" t="s">
        <v>56</v>
      </c>
      <c r="AZ11" s="54"/>
      <c r="BA11" s="64"/>
      <c r="BB11" s="48"/>
      <c r="BC11" s="25">
        <f t="shared" si="14"/>
        <v>0</v>
      </c>
      <c r="BD11" s="40">
        <f t="shared" si="15"/>
        <v>0</v>
      </c>
      <c r="BE11" s="373" t="s">
        <v>57</v>
      </c>
      <c r="BF11" s="54"/>
      <c r="BG11" s="48"/>
      <c r="BH11" s="28">
        <f t="shared" si="16"/>
        <v>0</v>
      </c>
      <c r="BI11" s="29">
        <f t="shared" si="17"/>
        <v>0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17"/>
      <c r="DD11" s="30">
        <f t="shared" si="18"/>
        <v>0</v>
      </c>
      <c r="DE11" s="31">
        <f t="shared" si="19"/>
        <v>0</v>
      </c>
      <c r="DF11" s="31">
        <f t="shared" si="20"/>
        <v>0</v>
      </c>
      <c r="DG11" s="31">
        <f t="shared" si="21"/>
        <v>0</v>
      </c>
      <c r="DH11" s="31">
        <f t="shared" si="22"/>
        <v>0</v>
      </c>
      <c r="DI11" s="31">
        <f t="shared" si="23"/>
        <v>0</v>
      </c>
      <c r="DJ11" s="31">
        <f t="shared" si="24"/>
        <v>0</v>
      </c>
      <c r="DK11" s="31">
        <f t="shared" si="25"/>
        <v>0</v>
      </c>
      <c r="DL11" s="31">
        <f t="shared" si="26"/>
        <v>0</v>
      </c>
      <c r="DM11" s="31">
        <f t="shared" si="27"/>
        <v>0</v>
      </c>
      <c r="DN11" s="31">
        <f t="shared" si="28"/>
        <v>0</v>
      </c>
      <c r="DO11" s="31">
        <f t="shared" si="29"/>
        <v>0</v>
      </c>
      <c r="DP11" s="31">
        <f t="shared" si="30"/>
        <v>0</v>
      </c>
      <c r="DQ11" s="31">
        <f t="shared" si="31"/>
        <v>0</v>
      </c>
      <c r="DR11" s="31">
        <f t="shared" si="32"/>
        <v>0</v>
      </c>
      <c r="DS11" s="31">
        <f t="shared" si="33"/>
        <v>0</v>
      </c>
      <c r="DT11" s="31">
        <f t="shared" si="34"/>
        <v>0</v>
      </c>
      <c r="DU11" s="31">
        <f t="shared" si="35"/>
        <v>0</v>
      </c>
      <c r="DV11" s="31">
        <f t="shared" si="36"/>
        <v>0</v>
      </c>
      <c r="DW11" s="31">
        <f t="shared" si="37"/>
        <v>0</v>
      </c>
      <c r="DX11" s="31">
        <f t="shared" si="38"/>
        <v>0</v>
      </c>
      <c r="DY11" s="31">
        <f t="shared" si="39"/>
        <v>0</v>
      </c>
      <c r="DZ11" s="31">
        <f t="shared" si="40"/>
        <v>0</v>
      </c>
      <c r="EA11" s="31">
        <f t="shared" si="41"/>
        <v>0</v>
      </c>
      <c r="EB11" s="31">
        <f t="shared" si="42"/>
        <v>0</v>
      </c>
      <c r="EC11" s="31">
        <f t="shared" si="43"/>
        <v>0</v>
      </c>
      <c r="ED11" s="31">
        <f t="shared" si="44"/>
        <v>0</v>
      </c>
      <c r="EE11" s="31">
        <f t="shared" si="45"/>
        <v>0</v>
      </c>
      <c r="EF11" s="31">
        <f t="shared" si="46"/>
        <v>0</v>
      </c>
      <c r="EG11" s="31">
        <f t="shared" si="47"/>
        <v>0</v>
      </c>
      <c r="EH11" s="31">
        <f t="shared" si="48"/>
        <v>0</v>
      </c>
      <c r="EI11" s="31">
        <f t="shared" si="49"/>
        <v>0</v>
      </c>
      <c r="EJ11" s="31">
        <f t="shared" si="50"/>
        <v>0</v>
      </c>
      <c r="EK11" s="31">
        <f t="shared" si="51"/>
        <v>0</v>
      </c>
      <c r="EL11" s="31">
        <f t="shared" si="52"/>
        <v>0</v>
      </c>
      <c r="EM11" s="31">
        <f t="shared" si="53"/>
        <v>0</v>
      </c>
      <c r="EN11" s="76"/>
      <c r="EO11" s="32">
        <f t="shared" si="54"/>
        <v>0</v>
      </c>
      <c r="EP11" s="33"/>
      <c r="EQ11" s="45"/>
      <c r="ER11" s="35"/>
      <c r="ES11" s="36">
        <f t="shared" si="55"/>
        <v>0</v>
      </c>
      <c r="ET11" s="14"/>
      <c r="EU11" s="30">
        <f t="shared" si="56"/>
        <v>0</v>
      </c>
      <c r="EV11" s="31">
        <f t="shared" ca="1" si="57"/>
        <v>0</v>
      </c>
      <c r="EW11" s="31">
        <f t="shared" ca="1" si="58"/>
        <v>0</v>
      </c>
      <c r="EX11" s="31">
        <f t="shared" ca="1" si="59"/>
        <v>0</v>
      </c>
      <c r="EY11" s="31">
        <f t="shared" ca="1" si="60"/>
        <v>0</v>
      </c>
      <c r="EZ11" s="31">
        <f t="shared" ca="1" si="61"/>
        <v>0</v>
      </c>
      <c r="FA11" s="31">
        <f t="shared" ca="1" si="62"/>
        <v>0</v>
      </c>
      <c r="FB11" s="31">
        <f t="shared" ca="1" si="63"/>
        <v>0</v>
      </c>
      <c r="FC11" s="31">
        <f t="shared" ca="1" si="64"/>
        <v>0</v>
      </c>
      <c r="FD11" s="31">
        <f t="shared" ca="1" si="65"/>
        <v>0</v>
      </c>
      <c r="FE11" s="31">
        <f t="shared" ca="1" si="66"/>
        <v>0</v>
      </c>
      <c r="FF11" s="31">
        <f t="shared" ca="1" si="67"/>
        <v>0</v>
      </c>
      <c r="FG11" s="31">
        <f t="shared" ca="1" si="68"/>
        <v>0</v>
      </c>
      <c r="FH11" s="31">
        <f t="shared" ca="1" si="69"/>
        <v>0</v>
      </c>
      <c r="FI11" s="31">
        <f t="shared" ca="1" si="70"/>
        <v>0</v>
      </c>
      <c r="FJ11" s="31">
        <f t="shared" ca="1" si="71"/>
        <v>0</v>
      </c>
      <c r="FK11" s="31">
        <f t="shared" ca="1" si="72"/>
        <v>0</v>
      </c>
      <c r="FL11" s="31">
        <f t="shared" ca="1" si="73"/>
        <v>0</v>
      </c>
      <c r="FM11" s="31">
        <f t="shared" ca="1" si="74"/>
        <v>0</v>
      </c>
      <c r="FN11" s="31">
        <f t="shared" ca="1" si="75"/>
        <v>0</v>
      </c>
      <c r="FO11" s="31">
        <f t="shared" ca="1" si="76"/>
        <v>0</v>
      </c>
      <c r="FP11" s="31">
        <f t="shared" ca="1" si="77"/>
        <v>0</v>
      </c>
      <c r="FQ11" s="31">
        <f t="shared" ca="1" si="78"/>
        <v>0</v>
      </c>
      <c r="FR11" s="31">
        <f t="shared" ca="1" si="79"/>
        <v>0</v>
      </c>
      <c r="FS11" s="31">
        <f t="shared" ca="1" si="80"/>
        <v>0</v>
      </c>
      <c r="FT11" s="31">
        <f t="shared" ca="1" si="81"/>
        <v>0</v>
      </c>
      <c r="FU11" s="31">
        <f t="shared" ca="1" si="82"/>
        <v>0</v>
      </c>
      <c r="FV11" s="31">
        <f t="shared" ca="1" si="83"/>
        <v>0</v>
      </c>
      <c r="FW11" s="31">
        <f t="shared" ca="1" si="84"/>
        <v>0</v>
      </c>
      <c r="FX11" s="31">
        <f t="shared" ca="1" si="85"/>
        <v>0</v>
      </c>
      <c r="FY11" s="31">
        <f t="shared" ca="1" si="86"/>
        <v>0</v>
      </c>
      <c r="FZ11" s="31">
        <f t="shared" ca="1" si="87"/>
        <v>0</v>
      </c>
      <c r="GA11" s="31">
        <f t="shared" ca="1" si="88"/>
        <v>0</v>
      </c>
      <c r="GB11" s="31">
        <f t="shared" ca="1" si="89"/>
        <v>0</v>
      </c>
      <c r="GC11" s="31">
        <f t="shared" ca="1" si="90"/>
        <v>0</v>
      </c>
      <c r="GD11" s="31">
        <f t="shared" ca="1" si="91"/>
        <v>0</v>
      </c>
      <c r="GE11" s="76"/>
      <c r="GF11" s="32">
        <f t="shared" ca="1" si="92"/>
        <v>0</v>
      </c>
      <c r="GG11" s="33"/>
      <c r="GH11" s="45"/>
      <c r="GI11" s="35"/>
      <c r="GJ11" s="36">
        <f t="shared" ca="1" si="93"/>
        <v>0</v>
      </c>
      <c r="GK11" s="14"/>
      <c r="GL11" s="14"/>
      <c r="GM11" s="14"/>
      <c r="GN11" s="14"/>
      <c r="GO11" s="14"/>
      <c r="GP11" s="14"/>
      <c r="GQ11" s="14"/>
      <c r="GR11" s="14"/>
      <c r="GS11" s="14"/>
    </row>
    <row r="12" spans="1:201" x14ac:dyDescent="0.2">
      <c r="A12" s="362" t="s">
        <v>243</v>
      </c>
      <c r="B12" s="321"/>
      <c r="C12" s="334"/>
      <c r="D12" s="347"/>
      <c r="E12" s="271">
        <f t="shared" si="0"/>
        <v>0</v>
      </c>
      <c r="F12" s="284">
        <f t="shared" si="1"/>
        <v>0</v>
      </c>
      <c r="G12" s="15" t="str">
        <f t="shared" si="94"/>
        <v/>
      </c>
      <c r="H12" s="16">
        <f t="shared" si="95"/>
        <v>0</v>
      </c>
      <c r="I12" s="201">
        <f t="shared" si="2"/>
        <v>0</v>
      </c>
      <c r="J12" s="251"/>
      <c r="K12" s="121"/>
      <c r="L12" s="323"/>
      <c r="M12" s="323"/>
      <c r="N12" s="152" t="e">
        <f t="shared" ref="N12:N17" si="111">-1+(O12/$O$18)</f>
        <v>#DIV/0!</v>
      </c>
      <c r="O12" s="144">
        <f t="shared" si="3"/>
        <v>0</v>
      </c>
      <c r="P12" s="53">
        <f t="shared" si="4"/>
        <v>0</v>
      </c>
      <c r="Q12" s="227">
        <f t="shared" ca="1" si="5"/>
        <v>0</v>
      </c>
      <c r="R12" s="19"/>
      <c r="S12" s="363" t="str">
        <f t="shared" si="110"/>
        <v/>
      </c>
      <c r="T12" s="20">
        <f t="shared" si="7"/>
        <v>0</v>
      </c>
      <c r="U12" s="404">
        <v>175</v>
      </c>
      <c r="V12" s="267">
        <f t="shared" ca="1" si="8"/>
        <v>0</v>
      </c>
      <c r="W12" s="364" t="str">
        <f t="shared" si="97"/>
        <v>MERV - XMEV - GFGC175.OC - 24hs</v>
      </c>
      <c r="X12" s="364" t="str">
        <f t="shared" si="98"/>
        <v>GFGC175.OC</v>
      </c>
      <c r="Y12" s="365">
        <f>IFERROR(VLOOKUP($X12,HomeBroker!$A$2:$F$368,2,0),0)</f>
        <v>0</v>
      </c>
      <c r="Z12" s="366">
        <f>IFERROR(VLOOKUP($X12,HomeBroker!$A$2:$F$368,3,0),0)</f>
        <v>0</v>
      </c>
      <c r="AA12" s="367">
        <f>IFERROR(VLOOKUP($X12,HomeBroker!$A$2:$F$396,6,0),0)</f>
        <v>0</v>
      </c>
      <c r="AB12" s="366">
        <f>IFERROR(VLOOKUP($X12,HomeBroker!$A$2:$F$368,4,0),0)</f>
        <v>0</v>
      </c>
      <c r="AC12" s="365">
        <f>IFERROR(VLOOKUP($X12,HomeBroker!$A$2:$F$368,5,0),0)</f>
        <v>0</v>
      </c>
      <c r="AD12" s="368">
        <f>IFERROR(VLOOKUP($X12,HomeBroker!$A$2:$M$396,13,0),0)</f>
        <v>0</v>
      </c>
      <c r="AE12" s="369" t="str">
        <f t="shared" si="9"/>
        <v/>
      </c>
      <c r="AF12" s="20">
        <f t="shared" si="10"/>
        <v>0</v>
      </c>
      <c r="AG12" s="404">
        <f t="shared" si="99"/>
        <v>175</v>
      </c>
      <c r="AH12" s="267">
        <f t="shared" ca="1" si="11"/>
        <v>0</v>
      </c>
      <c r="AI12" s="364" t="str">
        <f t="shared" si="100"/>
        <v>MERV - XMEV - GFGV175.OC - 24hs</v>
      </c>
      <c r="AJ12" s="364" t="str">
        <f t="shared" si="101"/>
        <v>GFGV175.OC</v>
      </c>
      <c r="AK12" s="366">
        <f>IFERROR(VLOOKUP($AJ12,HomeBroker!$A$2:$F$368,2,0),0)</f>
        <v>0</v>
      </c>
      <c r="AL12" s="366">
        <f>IFERROR(VLOOKUP($AJ12,HomeBroker!$A$2:$F$368,3,0),0)</f>
        <v>0</v>
      </c>
      <c r="AM12" s="367">
        <f>IFERROR(VLOOKUP($AJ12,HomeBroker!$A$2:$F$396,6,0),0)</f>
        <v>0</v>
      </c>
      <c r="AN12" s="366">
        <f>IFERROR(VLOOKUP($AJ12,HomeBroker!$A$2:$F$368,4,0),0)</f>
        <v>0</v>
      </c>
      <c r="AO12" s="366">
        <f>IFERROR(VLOOKUP($AJ12,HomeBroker!$A$2:$F$368,5,0),0)</f>
        <v>0</v>
      </c>
      <c r="AP12" s="368">
        <f>IFERROR(VLOOKUP($AJ12,HomeBroker!$A$2:$M$396,13,0),0)</f>
        <v>0</v>
      </c>
      <c r="AQ12" s="17"/>
      <c r="AR12" s="375"/>
      <c r="AS12" s="376" t="s">
        <v>55</v>
      </c>
      <c r="AT12" s="54"/>
      <c r="AU12" s="254"/>
      <c r="AV12" s="259"/>
      <c r="AW12" s="38">
        <f t="shared" si="12"/>
        <v>0</v>
      </c>
      <c r="AX12" s="39">
        <f t="shared" si="13"/>
        <v>0</v>
      </c>
      <c r="AY12" s="372" t="s">
        <v>56</v>
      </c>
      <c r="AZ12" s="54"/>
      <c r="BA12" s="64"/>
      <c r="BB12" s="48"/>
      <c r="BC12" s="25">
        <f t="shared" si="14"/>
        <v>0</v>
      </c>
      <c r="BD12" s="40">
        <f t="shared" si="15"/>
        <v>0</v>
      </c>
      <c r="BE12" s="373" t="s">
        <v>57</v>
      </c>
      <c r="BF12" s="54"/>
      <c r="BG12" s="48"/>
      <c r="BH12" s="28">
        <f t="shared" si="16"/>
        <v>0</v>
      </c>
      <c r="BI12" s="29">
        <f t="shared" si="17"/>
        <v>0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17"/>
      <c r="DD12" s="30">
        <f t="shared" si="18"/>
        <v>0</v>
      </c>
      <c r="DE12" s="31">
        <f t="shared" si="19"/>
        <v>0</v>
      </c>
      <c r="DF12" s="31">
        <f t="shared" si="20"/>
        <v>0</v>
      </c>
      <c r="DG12" s="31">
        <f t="shared" si="21"/>
        <v>0</v>
      </c>
      <c r="DH12" s="31">
        <f t="shared" si="22"/>
        <v>0</v>
      </c>
      <c r="DI12" s="31">
        <f t="shared" si="23"/>
        <v>0</v>
      </c>
      <c r="DJ12" s="31">
        <f t="shared" si="24"/>
        <v>0</v>
      </c>
      <c r="DK12" s="31">
        <f t="shared" si="25"/>
        <v>0</v>
      </c>
      <c r="DL12" s="31">
        <f t="shared" si="26"/>
        <v>0</v>
      </c>
      <c r="DM12" s="31">
        <f t="shared" si="27"/>
        <v>0</v>
      </c>
      <c r="DN12" s="31">
        <f t="shared" si="28"/>
        <v>0</v>
      </c>
      <c r="DO12" s="31">
        <f t="shared" si="29"/>
        <v>0</v>
      </c>
      <c r="DP12" s="31">
        <f t="shared" si="30"/>
        <v>0</v>
      </c>
      <c r="DQ12" s="31">
        <f t="shared" si="31"/>
        <v>0</v>
      </c>
      <c r="DR12" s="31">
        <f t="shared" si="32"/>
        <v>0</v>
      </c>
      <c r="DS12" s="31">
        <f t="shared" si="33"/>
        <v>0</v>
      </c>
      <c r="DT12" s="31">
        <f t="shared" si="34"/>
        <v>0</v>
      </c>
      <c r="DU12" s="31">
        <f t="shared" si="35"/>
        <v>0</v>
      </c>
      <c r="DV12" s="31">
        <f t="shared" si="36"/>
        <v>0</v>
      </c>
      <c r="DW12" s="31">
        <f t="shared" si="37"/>
        <v>0</v>
      </c>
      <c r="DX12" s="31">
        <f t="shared" si="38"/>
        <v>0</v>
      </c>
      <c r="DY12" s="31">
        <f t="shared" si="39"/>
        <v>0</v>
      </c>
      <c r="DZ12" s="31">
        <f t="shared" si="40"/>
        <v>0</v>
      </c>
      <c r="EA12" s="31">
        <f t="shared" si="41"/>
        <v>0</v>
      </c>
      <c r="EB12" s="31">
        <f t="shared" si="42"/>
        <v>0</v>
      </c>
      <c r="EC12" s="31">
        <f t="shared" si="43"/>
        <v>0</v>
      </c>
      <c r="ED12" s="31">
        <f t="shared" si="44"/>
        <v>0</v>
      </c>
      <c r="EE12" s="31">
        <f t="shared" si="45"/>
        <v>0</v>
      </c>
      <c r="EF12" s="31">
        <f t="shared" si="46"/>
        <v>0</v>
      </c>
      <c r="EG12" s="31">
        <f t="shared" si="47"/>
        <v>0</v>
      </c>
      <c r="EH12" s="31">
        <f t="shared" si="48"/>
        <v>0</v>
      </c>
      <c r="EI12" s="31">
        <f t="shared" si="49"/>
        <v>0</v>
      </c>
      <c r="EJ12" s="31">
        <f t="shared" si="50"/>
        <v>0</v>
      </c>
      <c r="EK12" s="31">
        <f t="shared" si="51"/>
        <v>0</v>
      </c>
      <c r="EL12" s="31">
        <f t="shared" si="52"/>
        <v>0</v>
      </c>
      <c r="EM12" s="31">
        <f t="shared" si="53"/>
        <v>0</v>
      </c>
      <c r="EN12" s="76"/>
      <c r="EO12" s="32">
        <f t="shared" si="54"/>
        <v>0</v>
      </c>
      <c r="EP12" s="33"/>
      <c r="EQ12" s="45"/>
      <c r="ER12" s="35"/>
      <c r="ES12" s="36">
        <f t="shared" si="55"/>
        <v>0</v>
      </c>
      <c r="ET12" s="14"/>
      <c r="EU12" s="30">
        <f t="shared" si="56"/>
        <v>0</v>
      </c>
      <c r="EV12" s="31">
        <f t="shared" ca="1" si="57"/>
        <v>0</v>
      </c>
      <c r="EW12" s="31">
        <f t="shared" ca="1" si="58"/>
        <v>0</v>
      </c>
      <c r="EX12" s="31">
        <f t="shared" ca="1" si="59"/>
        <v>0</v>
      </c>
      <c r="EY12" s="31">
        <f t="shared" ca="1" si="60"/>
        <v>0</v>
      </c>
      <c r="EZ12" s="31">
        <f t="shared" ca="1" si="61"/>
        <v>0</v>
      </c>
      <c r="FA12" s="31">
        <f t="shared" ca="1" si="62"/>
        <v>0</v>
      </c>
      <c r="FB12" s="31">
        <f t="shared" ca="1" si="63"/>
        <v>0</v>
      </c>
      <c r="FC12" s="31">
        <f t="shared" ca="1" si="64"/>
        <v>0</v>
      </c>
      <c r="FD12" s="31">
        <f t="shared" ca="1" si="65"/>
        <v>0</v>
      </c>
      <c r="FE12" s="31">
        <f t="shared" ca="1" si="66"/>
        <v>0</v>
      </c>
      <c r="FF12" s="31">
        <f t="shared" ca="1" si="67"/>
        <v>0</v>
      </c>
      <c r="FG12" s="31">
        <f t="shared" ca="1" si="68"/>
        <v>0</v>
      </c>
      <c r="FH12" s="31">
        <f t="shared" ca="1" si="69"/>
        <v>0</v>
      </c>
      <c r="FI12" s="31">
        <f t="shared" ca="1" si="70"/>
        <v>0</v>
      </c>
      <c r="FJ12" s="31">
        <f t="shared" ca="1" si="71"/>
        <v>0</v>
      </c>
      <c r="FK12" s="31">
        <f t="shared" ca="1" si="72"/>
        <v>0</v>
      </c>
      <c r="FL12" s="31">
        <f t="shared" ca="1" si="73"/>
        <v>0</v>
      </c>
      <c r="FM12" s="31">
        <f t="shared" ca="1" si="74"/>
        <v>0</v>
      </c>
      <c r="FN12" s="31">
        <f t="shared" ca="1" si="75"/>
        <v>0</v>
      </c>
      <c r="FO12" s="31">
        <f t="shared" ca="1" si="76"/>
        <v>0</v>
      </c>
      <c r="FP12" s="31">
        <f t="shared" ca="1" si="77"/>
        <v>0</v>
      </c>
      <c r="FQ12" s="31">
        <f t="shared" ca="1" si="78"/>
        <v>0</v>
      </c>
      <c r="FR12" s="31">
        <f t="shared" ca="1" si="79"/>
        <v>0</v>
      </c>
      <c r="FS12" s="31">
        <f t="shared" ca="1" si="80"/>
        <v>0</v>
      </c>
      <c r="FT12" s="31">
        <f t="shared" ca="1" si="81"/>
        <v>0</v>
      </c>
      <c r="FU12" s="31">
        <f t="shared" ca="1" si="82"/>
        <v>0</v>
      </c>
      <c r="FV12" s="31">
        <f t="shared" ca="1" si="83"/>
        <v>0</v>
      </c>
      <c r="FW12" s="31">
        <f t="shared" ca="1" si="84"/>
        <v>0</v>
      </c>
      <c r="FX12" s="31">
        <f t="shared" ca="1" si="85"/>
        <v>0</v>
      </c>
      <c r="FY12" s="31">
        <f t="shared" ca="1" si="86"/>
        <v>0</v>
      </c>
      <c r="FZ12" s="31">
        <f t="shared" ca="1" si="87"/>
        <v>0</v>
      </c>
      <c r="GA12" s="31">
        <f t="shared" ca="1" si="88"/>
        <v>0</v>
      </c>
      <c r="GB12" s="31">
        <f t="shared" ca="1" si="89"/>
        <v>0</v>
      </c>
      <c r="GC12" s="31">
        <f t="shared" ca="1" si="90"/>
        <v>0</v>
      </c>
      <c r="GD12" s="31">
        <f t="shared" ca="1" si="91"/>
        <v>0</v>
      </c>
      <c r="GE12" s="76"/>
      <c r="GF12" s="32">
        <f t="shared" ca="1" si="92"/>
        <v>0</v>
      </c>
      <c r="GG12" s="33"/>
      <c r="GH12" s="45"/>
      <c r="GI12" s="35"/>
      <c r="GJ12" s="36">
        <f t="shared" ca="1" si="93"/>
        <v>0</v>
      </c>
      <c r="GK12" s="14"/>
      <c r="GL12" s="14"/>
      <c r="GM12" s="14"/>
      <c r="GN12" s="14"/>
      <c r="GO12" s="14"/>
      <c r="GP12" s="14"/>
      <c r="GQ12" s="14"/>
      <c r="GR12" s="14"/>
      <c r="GS12" s="14"/>
    </row>
    <row r="13" spans="1:201" x14ac:dyDescent="0.2">
      <c r="A13" s="374" t="s">
        <v>244</v>
      </c>
      <c r="B13" s="321"/>
      <c r="C13" s="334"/>
      <c r="D13" s="347"/>
      <c r="E13" s="271">
        <f t="shared" si="0"/>
        <v>0</v>
      </c>
      <c r="F13" s="284">
        <f t="shared" si="1"/>
        <v>0</v>
      </c>
      <c r="G13" s="15" t="str">
        <f t="shared" si="94"/>
        <v/>
      </c>
      <c r="H13" s="16">
        <f t="shared" si="95"/>
        <v>0</v>
      </c>
      <c r="I13" s="201">
        <f t="shared" si="2"/>
        <v>0</v>
      </c>
      <c r="J13" s="252" t="str">
        <f t="shared" ref="J13" si="112">IFERROR(D12/D13,"")</f>
        <v/>
      </c>
      <c r="K13" s="262" t="str">
        <f t="shared" ref="K13" si="113">IFERROR(G12/G13,"")</f>
        <v/>
      </c>
      <c r="L13" s="324" t="str">
        <f t="shared" ref="L13" si="114">IFERROR(K13/J13-1,"")</f>
        <v/>
      </c>
      <c r="M13" s="337">
        <f t="shared" ref="M13" si="115">I12+I13</f>
        <v>0</v>
      </c>
      <c r="N13" s="149" t="e">
        <f t="shared" si="111"/>
        <v>#DIV/0!</v>
      </c>
      <c r="O13" s="145">
        <f t="shared" si="3"/>
        <v>0</v>
      </c>
      <c r="P13" s="37">
        <f t="shared" si="4"/>
        <v>0</v>
      </c>
      <c r="Q13" s="226">
        <f t="shared" ca="1" si="5"/>
        <v>0</v>
      </c>
      <c r="R13" s="19"/>
      <c r="S13" s="363" t="str">
        <f t="shared" si="110"/>
        <v/>
      </c>
      <c r="T13" s="20">
        <f t="shared" si="7"/>
        <v>0</v>
      </c>
      <c r="U13" s="404">
        <v>180</v>
      </c>
      <c r="V13" s="267">
        <f t="shared" ca="1" si="8"/>
        <v>0</v>
      </c>
      <c r="W13" s="364" t="str">
        <f t="shared" si="97"/>
        <v>MERV - XMEV - GFGC180.OC - 24hs</v>
      </c>
      <c r="X13" s="364" t="str">
        <f t="shared" si="98"/>
        <v>GFGC180.OC</v>
      </c>
      <c r="Y13" s="365">
        <f>IFERROR(VLOOKUP($X13,HomeBroker!$A$2:$F$368,2,0),0)</f>
        <v>0</v>
      </c>
      <c r="Z13" s="366">
        <f>IFERROR(VLOOKUP($X13,HomeBroker!$A$2:$F$368,3,0),0)</f>
        <v>0</v>
      </c>
      <c r="AA13" s="367">
        <f>IFERROR(VLOOKUP($X13,HomeBroker!$A$2:$F$396,6,0),0)</f>
        <v>0</v>
      </c>
      <c r="AB13" s="366">
        <f>IFERROR(VLOOKUP($X13,HomeBroker!$A$2:$F$368,4,0),0)</f>
        <v>0</v>
      </c>
      <c r="AC13" s="365">
        <f>IFERROR(VLOOKUP($X13,HomeBroker!$A$2:$F$368,5,0),0)</f>
        <v>0</v>
      </c>
      <c r="AD13" s="368">
        <f>IFERROR(VLOOKUP($X13,HomeBroker!$A$2:$M$396,13,0),0)</f>
        <v>0</v>
      </c>
      <c r="AE13" s="369" t="str">
        <f t="shared" si="9"/>
        <v/>
      </c>
      <c r="AF13" s="61">
        <f t="shared" si="10"/>
        <v>0</v>
      </c>
      <c r="AG13" s="404">
        <f t="shared" si="99"/>
        <v>180</v>
      </c>
      <c r="AH13" s="267">
        <f t="shared" ca="1" si="11"/>
        <v>0</v>
      </c>
      <c r="AI13" s="364" t="str">
        <f t="shared" si="100"/>
        <v>MERV - XMEV - GFGV180.OC - 24hs</v>
      </c>
      <c r="AJ13" s="364" t="str">
        <f t="shared" si="101"/>
        <v>GFGV180.OC</v>
      </c>
      <c r="AK13" s="366">
        <f>IFERROR(VLOOKUP($AJ13,HomeBroker!$A$2:$F$368,2,0),0)</f>
        <v>0</v>
      </c>
      <c r="AL13" s="366">
        <f>IFERROR(VLOOKUP($AJ13,HomeBroker!$A$2:$F$368,3,0),0)</f>
        <v>0</v>
      </c>
      <c r="AM13" s="367">
        <f>IFERROR(VLOOKUP($AJ13,HomeBroker!$A$2:$F$396,6,0),0)</f>
        <v>0</v>
      </c>
      <c r="AN13" s="366">
        <f>IFERROR(VLOOKUP($AJ13,HomeBroker!$A$2:$F$368,4,0),0)</f>
        <v>0</v>
      </c>
      <c r="AO13" s="366">
        <f>IFERROR(VLOOKUP($AJ13,HomeBroker!$A$2:$F$368,5,0),0)</f>
        <v>0</v>
      </c>
      <c r="AP13" s="368">
        <f>IFERROR(VLOOKUP($AJ13,HomeBroker!$A$2:$M$396,13,0),0)</f>
        <v>0</v>
      </c>
      <c r="AQ13" s="17"/>
      <c r="AR13" s="375"/>
      <c r="AS13" s="376" t="s">
        <v>55</v>
      </c>
      <c r="AT13" s="54"/>
      <c r="AU13" s="254"/>
      <c r="AV13" s="259"/>
      <c r="AW13" s="38">
        <f t="shared" si="12"/>
        <v>0</v>
      </c>
      <c r="AX13" s="39">
        <f t="shared" si="13"/>
        <v>0</v>
      </c>
      <c r="AY13" s="372" t="s">
        <v>56</v>
      </c>
      <c r="AZ13" s="54"/>
      <c r="BA13" s="64"/>
      <c r="BB13" s="48"/>
      <c r="BC13" s="25">
        <f t="shared" si="14"/>
        <v>0</v>
      </c>
      <c r="BD13" s="40">
        <f t="shared" si="15"/>
        <v>0</v>
      </c>
      <c r="BE13" s="373" t="s">
        <v>57</v>
      </c>
      <c r="BF13" s="54"/>
      <c r="BG13" s="48"/>
      <c r="BH13" s="28">
        <f t="shared" si="16"/>
        <v>0</v>
      </c>
      <c r="BI13" s="29">
        <f t="shared" si="17"/>
        <v>0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17"/>
      <c r="DD13" s="30">
        <f t="shared" si="18"/>
        <v>0</v>
      </c>
      <c r="DE13" s="31">
        <f t="shared" si="19"/>
        <v>0</v>
      </c>
      <c r="DF13" s="31">
        <f t="shared" si="20"/>
        <v>0</v>
      </c>
      <c r="DG13" s="31">
        <f t="shared" si="21"/>
        <v>0</v>
      </c>
      <c r="DH13" s="31">
        <f t="shared" si="22"/>
        <v>0</v>
      </c>
      <c r="DI13" s="31">
        <f t="shared" si="23"/>
        <v>0</v>
      </c>
      <c r="DJ13" s="31">
        <f t="shared" si="24"/>
        <v>0</v>
      </c>
      <c r="DK13" s="31">
        <f t="shared" si="25"/>
        <v>0</v>
      </c>
      <c r="DL13" s="31">
        <f t="shared" si="26"/>
        <v>0</v>
      </c>
      <c r="DM13" s="31">
        <f t="shared" si="27"/>
        <v>0</v>
      </c>
      <c r="DN13" s="31">
        <f t="shared" si="28"/>
        <v>0</v>
      </c>
      <c r="DO13" s="31">
        <f t="shared" si="29"/>
        <v>0</v>
      </c>
      <c r="DP13" s="31">
        <f t="shared" si="30"/>
        <v>0</v>
      </c>
      <c r="DQ13" s="31">
        <f t="shared" si="31"/>
        <v>0</v>
      </c>
      <c r="DR13" s="31">
        <f t="shared" si="32"/>
        <v>0</v>
      </c>
      <c r="DS13" s="31">
        <f t="shared" si="33"/>
        <v>0</v>
      </c>
      <c r="DT13" s="31">
        <f t="shared" si="34"/>
        <v>0</v>
      </c>
      <c r="DU13" s="31">
        <f t="shared" si="35"/>
        <v>0</v>
      </c>
      <c r="DV13" s="31">
        <f t="shared" si="36"/>
        <v>0</v>
      </c>
      <c r="DW13" s="31">
        <f t="shared" si="37"/>
        <v>0</v>
      </c>
      <c r="DX13" s="31">
        <f t="shared" si="38"/>
        <v>0</v>
      </c>
      <c r="DY13" s="31">
        <f t="shared" si="39"/>
        <v>0</v>
      </c>
      <c r="DZ13" s="31">
        <f t="shared" si="40"/>
        <v>0</v>
      </c>
      <c r="EA13" s="31">
        <f t="shared" si="41"/>
        <v>0</v>
      </c>
      <c r="EB13" s="31">
        <f t="shared" si="42"/>
        <v>0</v>
      </c>
      <c r="EC13" s="31">
        <f t="shared" si="43"/>
        <v>0</v>
      </c>
      <c r="ED13" s="31">
        <f t="shared" si="44"/>
        <v>0</v>
      </c>
      <c r="EE13" s="31">
        <f t="shared" si="45"/>
        <v>0</v>
      </c>
      <c r="EF13" s="31">
        <f t="shared" si="46"/>
        <v>0</v>
      </c>
      <c r="EG13" s="31">
        <f t="shared" si="47"/>
        <v>0</v>
      </c>
      <c r="EH13" s="31">
        <f t="shared" si="48"/>
        <v>0</v>
      </c>
      <c r="EI13" s="31">
        <f t="shared" si="49"/>
        <v>0</v>
      </c>
      <c r="EJ13" s="31">
        <f t="shared" si="50"/>
        <v>0</v>
      </c>
      <c r="EK13" s="31">
        <f t="shared" si="51"/>
        <v>0</v>
      </c>
      <c r="EL13" s="31">
        <f t="shared" si="52"/>
        <v>0</v>
      </c>
      <c r="EM13" s="31">
        <f t="shared" si="53"/>
        <v>0</v>
      </c>
      <c r="EN13" s="76"/>
      <c r="EO13" s="32">
        <f t="shared" si="54"/>
        <v>0</v>
      </c>
      <c r="EP13" s="33"/>
      <c r="EQ13" s="45"/>
      <c r="ER13" s="35"/>
      <c r="ES13" s="36">
        <f t="shared" si="55"/>
        <v>0</v>
      </c>
      <c r="ET13" s="14"/>
      <c r="EU13" s="30">
        <f t="shared" si="56"/>
        <v>0</v>
      </c>
      <c r="EV13" s="31">
        <f t="shared" ca="1" si="57"/>
        <v>0</v>
      </c>
      <c r="EW13" s="31">
        <f t="shared" ca="1" si="58"/>
        <v>0</v>
      </c>
      <c r="EX13" s="31">
        <f t="shared" ca="1" si="59"/>
        <v>0</v>
      </c>
      <c r="EY13" s="31">
        <f t="shared" ca="1" si="60"/>
        <v>0</v>
      </c>
      <c r="EZ13" s="31">
        <f t="shared" ca="1" si="61"/>
        <v>0</v>
      </c>
      <c r="FA13" s="31">
        <f t="shared" ca="1" si="62"/>
        <v>0</v>
      </c>
      <c r="FB13" s="31">
        <f t="shared" ca="1" si="63"/>
        <v>0</v>
      </c>
      <c r="FC13" s="31">
        <f t="shared" ca="1" si="64"/>
        <v>0</v>
      </c>
      <c r="FD13" s="31">
        <f t="shared" ca="1" si="65"/>
        <v>0</v>
      </c>
      <c r="FE13" s="31">
        <f t="shared" ca="1" si="66"/>
        <v>0</v>
      </c>
      <c r="FF13" s="31">
        <f t="shared" ca="1" si="67"/>
        <v>0</v>
      </c>
      <c r="FG13" s="31">
        <f t="shared" ca="1" si="68"/>
        <v>0</v>
      </c>
      <c r="FH13" s="31">
        <f t="shared" ca="1" si="69"/>
        <v>0</v>
      </c>
      <c r="FI13" s="31">
        <f t="shared" ca="1" si="70"/>
        <v>0</v>
      </c>
      <c r="FJ13" s="31">
        <f t="shared" ca="1" si="71"/>
        <v>0</v>
      </c>
      <c r="FK13" s="31">
        <f t="shared" ca="1" si="72"/>
        <v>0</v>
      </c>
      <c r="FL13" s="31">
        <f t="shared" ca="1" si="73"/>
        <v>0</v>
      </c>
      <c r="FM13" s="31">
        <f t="shared" ca="1" si="74"/>
        <v>0</v>
      </c>
      <c r="FN13" s="31">
        <f t="shared" ca="1" si="75"/>
        <v>0</v>
      </c>
      <c r="FO13" s="31">
        <f t="shared" ca="1" si="76"/>
        <v>0</v>
      </c>
      <c r="FP13" s="31">
        <f t="shared" ca="1" si="77"/>
        <v>0</v>
      </c>
      <c r="FQ13" s="31">
        <f t="shared" ca="1" si="78"/>
        <v>0</v>
      </c>
      <c r="FR13" s="31">
        <f t="shared" ca="1" si="79"/>
        <v>0</v>
      </c>
      <c r="FS13" s="31">
        <f t="shared" ca="1" si="80"/>
        <v>0</v>
      </c>
      <c r="FT13" s="31">
        <f t="shared" ca="1" si="81"/>
        <v>0</v>
      </c>
      <c r="FU13" s="31">
        <f t="shared" ca="1" si="82"/>
        <v>0</v>
      </c>
      <c r="FV13" s="31">
        <f t="shared" ca="1" si="83"/>
        <v>0</v>
      </c>
      <c r="FW13" s="31">
        <f t="shared" ca="1" si="84"/>
        <v>0</v>
      </c>
      <c r="FX13" s="31">
        <f t="shared" ca="1" si="85"/>
        <v>0</v>
      </c>
      <c r="FY13" s="31">
        <f t="shared" ca="1" si="86"/>
        <v>0</v>
      </c>
      <c r="FZ13" s="31">
        <f t="shared" ca="1" si="87"/>
        <v>0</v>
      </c>
      <c r="GA13" s="31">
        <f t="shared" ca="1" si="88"/>
        <v>0</v>
      </c>
      <c r="GB13" s="31">
        <f t="shared" ca="1" si="89"/>
        <v>0</v>
      </c>
      <c r="GC13" s="31">
        <f t="shared" ca="1" si="90"/>
        <v>0</v>
      </c>
      <c r="GD13" s="31">
        <f t="shared" ca="1" si="91"/>
        <v>0</v>
      </c>
      <c r="GE13" s="76"/>
      <c r="GF13" s="32">
        <f t="shared" ca="1" si="92"/>
        <v>0</v>
      </c>
      <c r="GG13" s="33"/>
      <c r="GH13" s="45"/>
      <c r="GI13" s="35"/>
      <c r="GJ13" s="36">
        <f t="shared" ca="1" si="93"/>
        <v>0</v>
      </c>
      <c r="GK13" s="14"/>
      <c r="GL13" s="14"/>
      <c r="GM13" s="14"/>
      <c r="GN13" s="14"/>
      <c r="GO13" s="14"/>
      <c r="GP13" s="14"/>
      <c r="GQ13" s="14"/>
      <c r="GR13" s="14"/>
      <c r="GS13" s="14"/>
    </row>
    <row r="14" spans="1:201" x14ac:dyDescent="0.2">
      <c r="A14" s="377" t="s">
        <v>242</v>
      </c>
      <c r="B14" s="321"/>
      <c r="C14" s="334"/>
      <c r="D14" s="347"/>
      <c r="E14" s="271">
        <f t="shared" si="0"/>
        <v>0</v>
      </c>
      <c r="F14" s="284">
        <f t="shared" si="1"/>
        <v>0</v>
      </c>
      <c r="G14" s="15" t="str">
        <f t="shared" si="94"/>
        <v/>
      </c>
      <c r="H14" s="16">
        <f t="shared" si="95"/>
        <v>0</v>
      </c>
      <c r="I14" s="201">
        <f t="shared" si="2"/>
        <v>0</v>
      </c>
      <c r="J14" s="251"/>
      <c r="K14" s="121"/>
      <c r="L14" s="323"/>
      <c r="M14" s="323"/>
      <c r="N14" s="150" t="e">
        <f t="shared" si="111"/>
        <v>#DIV/0!</v>
      </c>
      <c r="O14" s="145">
        <f t="shared" si="3"/>
        <v>0</v>
      </c>
      <c r="P14" s="37">
        <f t="shared" si="4"/>
        <v>0</v>
      </c>
      <c r="Q14" s="226">
        <f t="shared" ca="1" si="5"/>
        <v>0</v>
      </c>
      <c r="R14" s="19"/>
      <c r="S14" s="363" t="str">
        <f t="shared" si="110"/>
        <v/>
      </c>
      <c r="T14" s="20">
        <f t="shared" si="7"/>
        <v>0</v>
      </c>
      <c r="U14" s="404">
        <v>185</v>
      </c>
      <c r="V14" s="267">
        <f t="shared" ca="1" si="8"/>
        <v>0</v>
      </c>
      <c r="W14" s="364" t="str">
        <f t="shared" si="97"/>
        <v>MERV - XMEV - GFGC185.OC - 24hs</v>
      </c>
      <c r="X14" s="364" t="str">
        <f t="shared" si="98"/>
        <v>GFGC185.OC</v>
      </c>
      <c r="Y14" s="365">
        <f>IFERROR(VLOOKUP($X14,HomeBroker!$A$2:$F$368,2,0),0)</f>
        <v>0</v>
      </c>
      <c r="Z14" s="366">
        <f>IFERROR(VLOOKUP($X14,HomeBroker!$A$2:$F$368,3,0),0)</f>
        <v>0</v>
      </c>
      <c r="AA14" s="367">
        <f>IFERROR(VLOOKUP($X14,HomeBroker!$A$2:$F$396,6,0),0)</f>
        <v>0</v>
      </c>
      <c r="AB14" s="366">
        <f>IFERROR(VLOOKUP($X14,HomeBroker!$A$2:$F$368,4,0),0)</f>
        <v>0</v>
      </c>
      <c r="AC14" s="365">
        <f>IFERROR(VLOOKUP($X14,HomeBroker!$A$2:$F$368,5,0),0)</f>
        <v>0</v>
      </c>
      <c r="AD14" s="368">
        <f>IFERROR(VLOOKUP($X14,HomeBroker!$A$2:$M$396,13,0),0)</f>
        <v>0</v>
      </c>
      <c r="AE14" s="369" t="str">
        <f t="shared" si="9"/>
        <v/>
      </c>
      <c r="AF14" s="20">
        <f t="shared" si="10"/>
        <v>0</v>
      </c>
      <c r="AG14" s="404">
        <f t="shared" si="99"/>
        <v>185</v>
      </c>
      <c r="AH14" s="267">
        <f t="shared" ca="1" si="11"/>
        <v>0</v>
      </c>
      <c r="AI14" s="364" t="str">
        <f t="shared" si="100"/>
        <v>MERV - XMEV - GFGV185.OC - 24hs</v>
      </c>
      <c r="AJ14" s="364" t="str">
        <f t="shared" si="101"/>
        <v>GFGV185.OC</v>
      </c>
      <c r="AK14" s="366">
        <f>IFERROR(VLOOKUP($AJ14,HomeBroker!$A$2:$F$368,2,0),0)</f>
        <v>0</v>
      </c>
      <c r="AL14" s="366">
        <f>IFERROR(VLOOKUP($AJ14,HomeBroker!$A$2:$F$368,3,0),0)</f>
        <v>0</v>
      </c>
      <c r="AM14" s="367">
        <f>IFERROR(VLOOKUP($AJ14,HomeBroker!$A$2:$F$396,6,0),0)</f>
        <v>0</v>
      </c>
      <c r="AN14" s="366">
        <f>IFERROR(VLOOKUP($AJ14,HomeBroker!$A$2:$F$368,4,0),0)</f>
        <v>0</v>
      </c>
      <c r="AO14" s="366">
        <f>IFERROR(VLOOKUP($AJ14,HomeBroker!$A$2:$F$368,5,0),0)</f>
        <v>0</v>
      </c>
      <c r="AP14" s="368">
        <f>IFERROR(VLOOKUP($AJ14,HomeBroker!$A$2:$M$396,13,0),0)</f>
        <v>0</v>
      </c>
      <c r="AQ14" s="17"/>
      <c r="AR14" s="375"/>
      <c r="AS14" s="376" t="s">
        <v>55</v>
      </c>
      <c r="AT14" s="54"/>
      <c r="AU14" s="254"/>
      <c r="AV14" s="259"/>
      <c r="AW14" s="38">
        <f t="shared" si="12"/>
        <v>0</v>
      </c>
      <c r="AX14" s="39">
        <f t="shared" si="13"/>
        <v>0</v>
      </c>
      <c r="AY14" s="372" t="s">
        <v>56</v>
      </c>
      <c r="AZ14" s="54"/>
      <c r="BA14" s="64"/>
      <c r="BB14" s="48"/>
      <c r="BC14" s="25">
        <f t="shared" si="14"/>
        <v>0</v>
      </c>
      <c r="BD14" s="40">
        <f t="shared" si="15"/>
        <v>0</v>
      </c>
      <c r="BE14" s="373" t="s">
        <v>57</v>
      </c>
      <c r="BF14" s="54"/>
      <c r="BG14" s="48"/>
      <c r="BH14" s="28">
        <f t="shared" si="16"/>
        <v>0</v>
      </c>
      <c r="BI14" s="29">
        <f t="shared" si="17"/>
        <v>0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17"/>
      <c r="DD14" s="30">
        <f t="shared" si="18"/>
        <v>0</v>
      </c>
      <c r="DE14" s="31">
        <f t="shared" si="19"/>
        <v>0</v>
      </c>
      <c r="DF14" s="31">
        <f t="shared" si="20"/>
        <v>0</v>
      </c>
      <c r="DG14" s="31">
        <f t="shared" si="21"/>
        <v>0</v>
      </c>
      <c r="DH14" s="31">
        <f t="shared" si="22"/>
        <v>0</v>
      </c>
      <c r="DI14" s="31">
        <f t="shared" si="23"/>
        <v>0</v>
      </c>
      <c r="DJ14" s="31">
        <f t="shared" si="24"/>
        <v>0</v>
      </c>
      <c r="DK14" s="31">
        <f t="shared" si="25"/>
        <v>0</v>
      </c>
      <c r="DL14" s="31">
        <f t="shared" si="26"/>
        <v>0</v>
      </c>
      <c r="DM14" s="31">
        <f t="shared" si="27"/>
        <v>0</v>
      </c>
      <c r="DN14" s="31">
        <f t="shared" si="28"/>
        <v>0</v>
      </c>
      <c r="DO14" s="31">
        <f t="shared" si="29"/>
        <v>0</v>
      </c>
      <c r="DP14" s="31">
        <f t="shared" si="30"/>
        <v>0</v>
      </c>
      <c r="DQ14" s="31">
        <f t="shared" si="31"/>
        <v>0</v>
      </c>
      <c r="DR14" s="31">
        <f t="shared" si="32"/>
        <v>0</v>
      </c>
      <c r="DS14" s="31">
        <f t="shared" si="33"/>
        <v>0</v>
      </c>
      <c r="DT14" s="31">
        <f t="shared" si="34"/>
        <v>0</v>
      </c>
      <c r="DU14" s="31">
        <f t="shared" si="35"/>
        <v>0</v>
      </c>
      <c r="DV14" s="31">
        <f t="shared" si="36"/>
        <v>0</v>
      </c>
      <c r="DW14" s="31">
        <f t="shared" si="37"/>
        <v>0</v>
      </c>
      <c r="DX14" s="31">
        <f t="shared" si="38"/>
        <v>0</v>
      </c>
      <c r="DY14" s="31">
        <f t="shared" si="39"/>
        <v>0</v>
      </c>
      <c r="DZ14" s="31">
        <f t="shared" si="40"/>
        <v>0</v>
      </c>
      <c r="EA14" s="31">
        <f t="shared" si="41"/>
        <v>0</v>
      </c>
      <c r="EB14" s="31">
        <f t="shared" si="42"/>
        <v>0</v>
      </c>
      <c r="EC14" s="31">
        <f t="shared" si="43"/>
        <v>0</v>
      </c>
      <c r="ED14" s="31">
        <f t="shared" si="44"/>
        <v>0</v>
      </c>
      <c r="EE14" s="31">
        <f t="shared" si="45"/>
        <v>0</v>
      </c>
      <c r="EF14" s="31">
        <f t="shared" si="46"/>
        <v>0</v>
      </c>
      <c r="EG14" s="31">
        <f t="shared" si="47"/>
        <v>0</v>
      </c>
      <c r="EH14" s="31">
        <f t="shared" si="48"/>
        <v>0</v>
      </c>
      <c r="EI14" s="31">
        <f t="shared" si="49"/>
        <v>0</v>
      </c>
      <c r="EJ14" s="31">
        <f t="shared" si="50"/>
        <v>0</v>
      </c>
      <c r="EK14" s="31">
        <f t="shared" si="51"/>
        <v>0</v>
      </c>
      <c r="EL14" s="31">
        <f t="shared" si="52"/>
        <v>0</v>
      </c>
      <c r="EM14" s="31">
        <f t="shared" si="53"/>
        <v>0</v>
      </c>
      <c r="EN14" s="76"/>
      <c r="EO14" s="32">
        <f t="shared" si="54"/>
        <v>0</v>
      </c>
      <c r="EP14" s="33"/>
      <c r="EQ14" s="45"/>
      <c r="ER14" s="35"/>
      <c r="ES14" s="36">
        <f t="shared" si="55"/>
        <v>0</v>
      </c>
      <c r="ET14" s="14"/>
      <c r="EU14" s="30">
        <f t="shared" si="56"/>
        <v>0</v>
      </c>
      <c r="EV14" s="31">
        <f t="shared" ca="1" si="57"/>
        <v>0</v>
      </c>
      <c r="EW14" s="31">
        <f t="shared" ca="1" si="58"/>
        <v>0</v>
      </c>
      <c r="EX14" s="31">
        <f t="shared" ca="1" si="59"/>
        <v>0</v>
      </c>
      <c r="EY14" s="31">
        <f t="shared" ca="1" si="60"/>
        <v>0</v>
      </c>
      <c r="EZ14" s="31">
        <f t="shared" ca="1" si="61"/>
        <v>0</v>
      </c>
      <c r="FA14" s="31">
        <f t="shared" ca="1" si="62"/>
        <v>0</v>
      </c>
      <c r="FB14" s="31">
        <f t="shared" ca="1" si="63"/>
        <v>0</v>
      </c>
      <c r="FC14" s="31">
        <f t="shared" ca="1" si="64"/>
        <v>0</v>
      </c>
      <c r="FD14" s="31">
        <f t="shared" ca="1" si="65"/>
        <v>0</v>
      </c>
      <c r="FE14" s="31">
        <f t="shared" ca="1" si="66"/>
        <v>0</v>
      </c>
      <c r="FF14" s="31">
        <f t="shared" ca="1" si="67"/>
        <v>0</v>
      </c>
      <c r="FG14" s="31">
        <f t="shared" ca="1" si="68"/>
        <v>0</v>
      </c>
      <c r="FH14" s="31">
        <f t="shared" ca="1" si="69"/>
        <v>0</v>
      </c>
      <c r="FI14" s="31">
        <f t="shared" ca="1" si="70"/>
        <v>0</v>
      </c>
      <c r="FJ14" s="31">
        <f t="shared" ca="1" si="71"/>
        <v>0</v>
      </c>
      <c r="FK14" s="31">
        <f t="shared" ca="1" si="72"/>
        <v>0</v>
      </c>
      <c r="FL14" s="31">
        <f t="shared" ca="1" si="73"/>
        <v>0</v>
      </c>
      <c r="FM14" s="31">
        <f t="shared" ca="1" si="74"/>
        <v>0</v>
      </c>
      <c r="FN14" s="31">
        <f t="shared" ca="1" si="75"/>
        <v>0</v>
      </c>
      <c r="FO14" s="31">
        <f t="shared" ca="1" si="76"/>
        <v>0</v>
      </c>
      <c r="FP14" s="31">
        <f t="shared" ca="1" si="77"/>
        <v>0</v>
      </c>
      <c r="FQ14" s="31">
        <f t="shared" ca="1" si="78"/>
        <v>0</v>
      </c>
      <c r="FR14" s="31">
        <f t="shared" ca="1" si="79"/>
        <v>0</v>
      </c>
      <c r="FS14" s="31">
        <f t="shared" ca="1" si="80"/>
        <v>0</v>
      </c>
      <c r="FT14" s="31">
        <f t="shared" ca="1" si="81"/>
        <v>0</v>
      </c>
      <c r="FU14" s="31">
        <f t="shared" ca="1" si="82"/>
        <v>0</v>
      </c>
      <c r="FV14" s="31">
        <f t="shared" ca="1" si="83"/>
        <v>0</v>
      </c>
      <c r="FW14" s="31">
        <f t="shared" ca="1" si="84"/>
        <v>0</v>
      </c>
      <c r="FX14" s="31">
        <f t="shared" ca="1" si="85"/>
        <v>0</v>
      </c>
      <c r="FY14" s="31">
        <f t="shared" ca="1" si="86"/>
        <v>0</v>
      </c>
      <c r="FZ14" s="31">
        <f t="shared" ca="1" si="87"/>
        <v>0</v>
      </c>
      <c r="GA14" s="31">
        <f t="shared" ca="1" si="88"/>
        <v>0</v>
      </c>
      <c r="GB14" s="31">
        <f t="shared" ca="1" si="89"/>
        <v>0</v>
      </c>
      <c r="GC14" s="31">
        <f t="shared" ca="1" si="90"/>
        <v>0</v>
      </c>
      <c r="GD14" s="31">
        <f t="shared" ca="1" si="91"/>
        <v>0</v>
      </c>
      <c r="GE14" s="76"/>
      <c r="GF14" s="32">
        <f t="shared" ca="1" si="92"/>
        <v>0</v>
      </c>
      <c r="GG14" s="33"/>
      <c r="GH14" s="45"/>
      <c r="GI14" s="35"/>
      <c r="GJ14" s="36">
        <f t="shared" ca="1" si="93"/>
        <v>0</v>
      </c>
      <c r="GK14" s="14"/>
      <c r="GL14" s="14"/>
      <c r="GM14" s="14"/>
      <c r="GN14" s="14"/>
      <c r="GO14" s="14"/>
      <c r="GP14" s="14"/>
      <c r="GQ14" s="14"/>
      <c r="GR14" s="14"/>
      <c r="GS14" s="14"/>
    </row>
    <row r="15" spans="1:201" x14ac:dyDescent="0.2">
      <c r="A15" s="362" t="s">
        <v>243</v>
      </c>
      <c r="B15" s="321"/>
      <c r="C15" s="334"/>
      <c r="D15" s="347"/>
      <c r="E15" s="271">
        <f t="shared" si="0"/>
        <v>0</v>
      </c>
      <c r="F15" s="284">
        <f t="shared" si="1"/>
        <v>0</v>
      </c>
      <c r="G15" s="15" t="str">
        <f t="shared" si="94"/>
        <v/>
      </c>
      <c r="H15" s="16">
        <f t="shared" si="95"/>
        <v>0</v>
      </c>
      <c r="I15" s="201">
        <f t="shared" si="2"/>
        <v>0</v>
      </c>
      <c r="J15" s="251"/>
      <c r="K15" s="121"/>
      <c r="L15" s="323"/>
      <c r="M15" s="323"/>
      <c r="N15" s="150" t="e">
        <f t="shared" si="111"/>
        <v>#DIV/0!</v>
      </c>
      <c r="O15" s="145">
        <f t="shared" si="3"/>
        <v>0</v>
      </c>
      <c r="P15" s="53">
        <f t="shared" si="4"/>
        <v>0</v>
      </c>
      <c r="Q15" s="227">
        <f t="shared" ca="1" si="5"/>
        <v>0</v>
      </c>
      <c r="R15" s="19"/>
      <c r="S15" s="363" t="str">
        <f t="shared" si="110"/>
        <v/>
      </c>
      <c r="T15" s="20">
        <f t="shared" si="7"/>
        <v>0</v>
      </c>
      <c r="U15" s="404">
        <v>18254</v>
      </c>
      <c r="V15" s="267">
        <f t="shared" ca="1" si="8"/>
        <v>0</v>
      </c>
      <c r="W15" s="364" t="str">
        <f t="shared" si="97"/>
        <v>MERV - XMEV - GFGC18254O - 24hs</v>
      </c>
      <c r="X15" s="364" t="str">
        <f t="shared" si="98"/>
        <v>GFGC18254O</v>
      </c>
      <c r="Y15" s="365">
        <f>IFERROR(VLOOKUP($X15,HomeBroker!$A$2:$F$368,2,0),0)</f>
        <v>0</v>
      </c>
      <c r="Z15" s="366">
        <f>IFERROR(VLOOKUP($X15,HomeBroker!$A$2:$F$368,3,0),0)</f>
        <v>0</v>
      </c>
      <c r="AA15" s="367">
        <f>IFERROR(VLOOKUP($X15,HomeBroker!$A$2:$F$396,6,0),0)</f>
        <v>0</v>
      </c>
      <c r="AB15" s="366">
        <f>IFERROR(VLOOKUP($X15,HomeBroker!$A$2:$F$368,4,0),0)</f>
        <v>0</v>
      </c>
      <c r="AC15" s="365">
        <f>IFERROR(VLOOKUP($X15,HomeBroker!$A$2:$F$368,5,0),0)</f>
        <v>0</v>
      </c>
      <c r="AD15" s="368">
        <f>IFERROR(VLOOKUP($X15,HomeBroker!$A$2:$M$396,13,0),0)</f>
        <v>0</v>
      </c>
      <c r="AE15" s="369" t="str">
        <f t="shared" si="9"/>
        <v/>
      </c>
      <c r="AF15" s="20">
        <f t="shared" si="10"/>
        <v>0</v>
      </c>
      <c r="AG15" s="404">
        <f t="shared" si="99"/>
        <v>18254</v>
      </c>
      <c r="AH15" s="267">
        <f t="shared" ca="1" si="11"/>
        <v>0</v>
      </c>
      <c r="AI15" s="364" t="str">
        <f t="shared" si="100"/>
        <v>MERV - XMEV - GFGV18254O - 24hs</v>
      </c>
      <c r="AJ15" s="364" t="str">
        <f t="shared" si="101"/>
        <v>GFGV18254O</v>
      </c>
      <c r="AK15" s="366">
        <f>IFERROR(VLOOKUP($AJ15,HomeBroker!$A$2:$F$368,2,0),0)</f>
        <v>0</v>
      </c>
      <c r="AL15" s="366">
        <f>IFERROR(VLOOKUP($AJ15,HomeBroker!$A$2:$F$368,3,0),0)</f>
        <v>0</v>
      </c>
      <c r="AM15" s="367">
        <f>IFERROR(VLOOKUP($AJ15,HomeBroker!$A$2:$F$396,6,0),0)</f>
        <v>0</v>
      </c>
      <c r="AN15" s="366">
        <f>IFERROR(VLOOKUP($AJ15,HomeBroker!$A$2:$F$368,4,0),0)</f>
        <v>0</v>
      </c>
      <c r="AO15" s="366">
        <f>IFERROR(VLOOKUP($AJ15,HomeBroker!$A$2:$F$368,5,0),0)</f>
        <v>0</v>
      </c>
      <c r="AP15" s="368">
        <f>IFERROR(VLOOKUP($AJ15,HomeBroker!$A$2:$M$396,13,0),0)</f>
        <v>0</v>
      </c>
      <c r="AQ15" s="17"/>
      <c r="AR15" s="375"/>
      <c r="AS15" s="376" t="s">
        <v>55</v>
      </c>
      <c r="AT15" s="54"/>
      <c r="AU15" s="254"/>
      <c r="AV15" s="259"/>
      <c r="AW15" s="38">
        <f t="shared" si="12"/>
        <v>0</v>
      </c>
      <c r="AX15" s="39">
        <f t="shared" si="13"/>
        <v>0</v>
      </c>
      <c r="AY15" s="372" t="s">
        <v>56</v>
      </c>
      <c r="AZ15" s="54"/>
      <c r="BA15" s="64"/>
      <c r="BB15" s="48"/>
      <c r="BC15" s="25">
        <f t="shared" si="14"/>
        <v>0</v>
      </c>
      <c r="BD15" s="40">
        <f t="shared" si="15"/>
        <v>0</v>
      </c>
      <c r="BE15" s="373" t="s">
        <v>57</v>
      </c>
      <c r="BF15" s="54"/>
      <c r="BG15" s="48"/>
      <c r="BH15" s="28">
        <f t="shared" si="16"/>
        <v>0</v>
      </c>
      <c r="BI15" s="29">
        <f t="shared" si="17"/>
        <v>0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17"/>
      <c r="DD15" s="30">
        <f t="shared" si="18"/>
        <v>0</v>
      </c>
      <c r="DE15" s="31">
        <f t="shared" si="19"/>
        <v>0</v>
      </c>
      <c r="DF15" s="31">
        <f t="shared" si="20"/>
        <v>0</v>
      </c>
      <c r="DG15" s="31">
        <f t="shared" si="21"/>
        <v>0</v>
      </c>
      <c r="DH15" s="31">
        <f t="shared" si="22"/>
        <v>0</v>
      </c>
      <c r="DI15" s="31">
        <f t="shared" si="23"/>
        <v>0</v>
      </c>
      <c r="DJ15" s="31">
        <f t="shared" si="24"/>
        <v>0</v>
      </c>
      <c r="DK15" s="31">
        <f t="shared" si="25"/>
        <v>0</v>
      </c>
      <c r="DL15" s="31">
        <f t="shared" si="26"/>
        <v>0</v>
      </c>
      <c r="DM15" s="31">
        <f t="shared" si="27"/>
        <v>0</v>
      </c>
      <c r="DN15" s="31">
        <f t="shared" si="28"/>
        <v>0</v>
      </c>
      <c r="DO15" s="31">
        <f t="shared" si="29"/>
        <v>0</v>
      </c>
      <c r="DP15" s="31">
        <f t="shared" si="30"/>
        <v>0</v>
      </c>
      <c r="DQ15" s="31">
        <f t="shared" si="31"/>
        <v>0</v>
      </c>
      <c r="DR15" s="31">
        <f t="shared" si="32"/>
        <v>0</v>
      </c>
      <c r="DS15" s="31">
        <f t="shared" si="33"/>
        <v>0</v>
      </c>
      <c r="DT15" s="31">
        <f t="shared" si="34"/>
        <v>0</v>
      </c>
      <c r="DU15" s="31">
        <f t="shared" si="35"/>
        <v>0</v>
      </c>
      <c r="DV15" s="31">
        <f t="shared" si="36"/>
        <v>0</v>
      </c>
      <c r="DW15" s="31">
        <f t="shared" si="37"/>
        <v>0</v>
      </c>
      <c r="DX15" s="31">
        <f t="shared" si="38"/>
        <v>0</v>
      </c>
      <c r="DY15" s="31">
        <f t="shared" si="39"/>
        <v>0</v>
      </c>
      <c r="DZ15" s="31">
        <f t="shared" si="40"/>
        <v>0</v>
      </c>
      <c r="EA15" s="31">
        <f t="shared" si="41"/>
        <v>0</v>
      </c>
      <c r="EB15" s="31">
        <f t="shared" si="42"/>
        <v>0</v>
      </c>
      <c r="EC15" s="31">
        <f t="shared" si="43"/>
        <v>0</v>
      </c>
      <c r="ED15" s="31">
        <f t="shared" si="44"/>
        <v>0</v>
      </c>
      <c r="EE15" s="31">
        <f t="shared" si="45"/>
        <v>0</v>
      </c>
      <c r="EF15" s="31">
        <f t="shared" si="46"/>
        <v>0</v>
      </c>
      <c r="EG15" s="31">
        <f t="shared" si="47"/>
        <v>0</v>
      </c>
      <c r="EH15" s="31">
        <f t="shared" si="48"/>
        <v>0</v>
      </c>
      <c r="EI15" s="31">
        <f t="shared" si="49"/>
        <v>0</v>
      </c>
      <c r="EJ15" s="31">
        <f t="shared" si="50"/>
        <v>0</v>
      </c>
      <c r="EK15" s="31">
        <f t="shared" si="51"/>
        <v>0</v>
      </c>
      <c r="EL15" s="31">
        <f t="shared" si="52"/>
        <v>0</v>
      </c>
      <c r="EM15" s="31">
        <f t="shared" si="53"/>
        <v>0</v>
      </c>
      <c r="EN15" s="76"/>
      <c r="EO15" s="32">
        <f t="shared" si="54"/>
        <v>0</v>
      </c>
      <c r="EP15" s="33"/>
      <c r="EQ15" s="45"/>
      <c r="ER15" s="35"/>
      <c r="ES15" s="36">
        <f t="shared" si="55"/>
        <v>0</v>
      </c>
      <c r="ET15" s="14"/>
      <c r="EU15" s="30">
        <f t="shared" si="56"/>
        <v>0</v>
      </c>
      <c r="EV15" s="31">
        <f t="shared" ca="1" si="57"/>
        <v>0</v>
      </c>
      <c r="EW15" s="31">
        <f t="shared" ca="1" si="58"/>
        <v>0</v>
      </c>
      <c r="EX15" s="31">
        <f t="shared" ca="1" si="59"/>
        <v>0</v>
      </c>
      <c r="EY15" s="31">
        <f t="shared" ca="1" si="60"/>
        <v>0</v>
      </c>
      <c r="EZ15" s="31">
        <f t="shared" ca="1" si="61"/>
        <v>0</v>
      </c>
      <c r="FA15" s="31">
        <f t="shared" ca="1" si="62"/>
        <v>0</v>
      </c>
      <c r="FB15" s="31">
        <f t="shared" ca="1" si="63"/>
        <v>0</v>
      </c>
      <c r="FC15" s="31">
        <f t="shared" ca="1" si="64"/>
        <v>0</v>
      </c>
      <c r="FD15" s="31">
        <f t="shared" ca="1" si="65"/>
        <v>0</v>
      </c>
      <c r="FE15" s="31">
        <f t="shared" ca="1" si="66"/>
        <v>0</v>
      </c>
      <c r="FF15" s="31">
        <f t="shared" ca="1" si="67"/>
        <v>0</v>
      </c>
      <c r="FG15" s="31">
        <f t="shared" ca="1" si="68"/>
        <v>0</v>
      </c>
      <c r="FH15" s="31">
        <f t="shared" ca="1" si="69"/>
        <v>0</v>
      </c>
      <c r="FI15" s="31">
        <f t="shared" ca="1" si="70"/>
        <v>0</v>
      </c>
      <c r="FJ15" s="31">
        <f t="shared" ca="1" si="71"/>
        <v>0</v>
      </c>
      <c r="FK15" s="31">
        <f t="shared" ca="1" si="72"/>
        <v>0</v>
      </c>
      <c r="FL15" s="31">
        <f t="shared" ca="1" si="73"/>
        <v>0</v>
      </c>
      <c r="FM15" s="31">
        <f t="shared" ca="1" si="74"/>
        <v>0</v>
      </c>
      <c r="FN15" s="31">
        <f t="shared" ca="1" si="75"/>
        <v>0</v>
      </c>
      <c r="FO15" s="31">
        <f t="shared" ca="1" si="76"/>
        <v>0</v>
      </c>
      <c r="FP15" s="31">
        <f t="shared" ca="1" si="77"/>
        <v>0</v>
      </c>
      <c r="FQ15" s="31">
        <f t="shared" ca="1" si="78"/>
        <v>0</v>
      </c>
      <c r="FR15" s="31">
        <f t="shared" ca="1" si="79"/>
        <v>0</v>
      </c>
      <c r="FS15" s="31">
        <f t="shared" ca="1" si="80"/>
        <v>0</v>
      </c>
      <c r="FT15" s="31">
        <f t="shared" ca="1" si="81"/>
        <v>0</v>
      </c>
      <c r="FU15" s="31">
        <f t="shared" ca="1" si="82"/>
        <v>0</v>
      </c>
      <c r="FV15" s="31">
        <f t="shared" ca="1" si="83"/>
        <v>0</v>
      </c>
      <c r="FW15" s="31">
        <f t="shared" ca="1" si="84"/>
        <v>0</v>
      </c>
      <c r="FX15" s="31">
        <f t="shared" ca="1" si="85"/>
        <v>0</v>
      </c>
      <c r="FY15" s="31">
        <f t="shared" ca="1" si="86"/>
        <v>0</v>
      </c>
      <c r="FZ15" s="31">
        <f t="shared" ca="1" si="87"/>
        <v>0</v>
      </c>
      <c r="GA15" s="31">
        <f t="shared" ca="1" si="88"/>
        <v>0</v>
      </c>
      <c r="GB15" s="31">
        <f t="shared" ca="1" si="89"/>
        <v>0</v>
      </c>
      <c r="GC15" s="31">
        <f t="shared" ca="1" si="90"/>
        <v>0</v>
      </c>
      <c r="GD15" s="31">
        <f t="shared" ca="1" si="91"/>
        <v>0</v>
      </c>
      <c r="GE15" s="76"/>
      <c r="GF15" s="32">
        <f t="shared" ca="1" si="92"/>
        <v>0</v>
      </c>
      <c r="GG15" s="33"/>
      <c r="GH15" s="45"/>
      <c r="GI15" s="35"/>
      <c r="GJ15" s="36">
        <f t="shared" ca="1" si="93"/>
        <v>0</v>
      </c>
      <c r="GK15" s="14"/>
      <c r="GL15" s="14"/>
      <c r="GM15" s="14"/>
      <c r="GN15" s="14"/>
      <c r="GO15" s="14"/>
      <c r="GP15" s="14"/>
      <c r="GQ15" s="14"/>
      <c r="GR15" s="14"/>
      <c r="GS15" s="14"/>
    </row>
    <row r="16" spans="1:201" x14ac:dyDescent="0.2">
      <c r="A16" s="374" t="s">
        <v>244</v>
      </c>
      <c r="B16" s="321"/>
      <c r="C16" s="334"/>
      <c r="D16" s="347"/>
      <c r="E16" s="271">
        <f>+B16*D16*-100</f>
        <v>0</v>
      </c>
      <c r="F16" s="284">
        <f>IF(B16&gt;0,+B16*D16*(1+($Q$53+0.002)*1.21)*-100,B16*D16*(1-($Q$53+0.002)*1.21)*-100)</f>
        <v>0</v>
      </c>
      <c r="G16" s="15" t="str">
        <f t="shared" si="94"/>
        <v/>
      </c>
      <c r="H16" s="16">
        <f>IFERROR(+G16*B16*-100,0)</f>
        <v>0</v>
      </c>
      <c r="I16" s="201">
        <f t="shared" si="2"/>
        <v>0</v>
      </c>
      <c r="J16" s="252" t="str">
        <f t="shared" ref="J16" si="116">IFERROR(D15/D16,"")</f>
        <v/>
      </c>
      <c r="K16" s="262" t="str">
        <f t="shared" ref="K16" si="117">IFERROR(G15/G16,"")</f>
        <v/>
      </c>
      <c r="L16" s="324" t="str">
        <f t="shared" ref="L16" si="118">IFERROR(K16/J16-1,"")</f>
        <v/>
      </c>
      <c r="M16" s="337">
        <f t="shared" ref="M16" si="119">I15+I16</f>
        <v>0</v>
      </c>
      <c r="N16" s="150" t="e">
        <f t="shared" si="111"/>
        <v>#DIV/0!</v>
      </c>
      <c r="O16" s="145">
        <f t="shared" si="3"/>
        <v>0</v>
      </c>
      <c r="P16" s="37">
        <f t="shared" si="4"/>
        <v>0</v>
      </c>
      <c r="Q16" s="226">
        <f t="shared" ca="1" si="5"/>
        <v>0</v>
      </c>
      <c r="R16" s="19"/>
      <c r="S16" s="363" t="str">
        <f t="shared" si="110"/>
        <v/>
      </c>
      <c r="T16" s="20">
        <f t="shared" si="7"/>
        <v>0</v>
      </c>
      <c r="U16" s="404">
        <v>195</v>
      </c>
      <c r="V16" s="267">
        <f t="shared" ca="1" si="8"/>
        <v>0</v>
      </c>
      <c r="W16" s="364" t="str">
        <f t="shared" si="97"/>
        <v>MERV - XMEV - GFGC195.OC - 24hs</v>
      </c>
      <c r="X16" s="364" t="str">
        <f t="shared" si="98"/>
        <v>GFGC195.OC</v>
      </c>
      <c r="Y16" s="365">
        <f>IFERROR(VLOOKUP($X16,HomeBroker!$A$2:$F$368,2,0),0)</f>
        <v>0</v>
      </c>
      <c r="Z16" s="366">
        <f>IFERROR(VLOOKUP($X16,HomeBroker!$A$2:$F$368,3,0),0)</f>
        <v>0</v>
      </c>
      <c r="AA16" s="367">
        <f>IFERROR(VLOOKUP($X16,HomeBroker!$A$2:$F$396,6,0),0)</f>
        <v>0</v>
      </c>
      <c r="AB16" s="366">
        <f>IFERROR(VLOOKUP($X16,HomeBroker!$A$2:$F$368,4,0),0)</f>
        <v>0</v>
      </c>
      <c r="AC16" s="365">
        <f>IFERROR(VLOOKUP($X16,HomeBroker!$A$2:$F$368,5,0),0)</f>
        <v>0</v>
      </c>
      <c r="AD16" s="368">
        <f>IFERROR(VLOOKUP($X16,HomeBroker!$A$2:$M$396,13,0),0)</f>
        <v>0</v>
      </c>
      <c r="AE16" s="369" t="str">
        <f t="shared" si="9"/>
        <v/>
      </c>
      <c r="AF16" s="20">
        <f t="shared" si="10"/>
        <v>0</v>
      </c>
      <c r="AG16" s="404">
        <f t="shared" si="99"/>
        <v>195</v>
      </c>
      <c r="AH16" s="267">
        <f t="shared" ca="1" si="11"/>
        <v>0</v>
      </c>
      <c r="AI16" s="364" t="str">
        <f t="shared" si="100"/>
        <v>MERV - XMEV - GFGV195.OC - 24hs</v>
      </c>
      <c r="AJ16" s="364" t="str">
        <f t="shared" si="101"/>
        <v>GFGV195.OC</v>
      </c>
      <c r="AK16" s="366">
        <f>IFERROR(VLOOKUP($AJ16,HomeBroker!$A$2:$F$368,2,0),0)</f>
        <v>0</v>
      </c>
      <c r="AL16" s="366">
        <f>IFERROR(VLOOKUP($AJ16,HomeBroker!$A$2:$F$368,3,0),0)</f>
        <v>0</v>
      </c>
      <c r="AM16" s="367">
        <f>IFERROR(VLOOKUP($AJ16,HomeBroker!$A$2:$F$396,6,0),0)</f>
        <v>0</v>
      </c>
      <c r="AN16" s="366">
        <f>IFERROR(VLOOKUP($AJ16,HomeBroker!$A$2:$F$368,4,0),0)</f>
        <v>0</v>
      </c>
      <c r="AO16" s="366">
        <f>IFERROR(VLOOKUP($AJ16,HomeBroker!$A$2:$F$368,5,0),0)</f>
        <v>0</v>
      </c>
      <c r="AP16" s="368">
        <f>IFERROR(VLOOKUP($AJ16,HomeBroker!$A$2:$M$396,13,0),0)</f>
        <v>0</v>
      </c>
      <c r="AQ16" s="17"/>
      <c r="AR16" s="375"/>
      <c r="AS16" s="376" t="s">
        <v>55</v>
      </c>
      <c r="AT16" s="54"/>
      <c r="AU16" s="254"/>
      <c r="AV16" s="259"/>
      <c r="AW16" s="38">
        <f t="shared" si="12"/>
        <v>0</v>
      </c>
      <c r="AX16" s="39">
        <f t="shared" si="13"/>
        <v>0</v>
      </c>
      <c r="AY16" s="372" t="s">
        <v>56</v>
      </c>
      <c r="AZ16" s="54"/>
      <c r="BA16" s="64"/>
      <c r="BB16" s="48"/>
      <c r="BC16" s="25">
        <f t="shared" si="14"/>
        <v>0</v>
      </c>
      <c r="BD16" s="40">
        <f t="shared" si="15"/>
        <v>0</v>
      </c>
      <c r="BE16" s="373" t="s">
        <v>57</v>
      </c>
      <c r="BF16" s="54"/>
      <c r="BG16" s="48"/>
      <c r="BH16" s="28">
        <f t="shared" si="16"/>
        <v>0</v>
      </c>
      <c r="BI16" s="29">
        <f t="shared" si="17"/>
        <v>0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17"/>
      <c r="DD16" s="30">
        <f t="shared" si="18"/>
        <v>0</v>
      </c>
      <c r="DE16" s="31">
        <f t="shared" si="19"/>
        <v>0</v>
      </c>
      <c r="DF16" s="31">
        <f t="shared" si="20"/>
        <v>0</v>
      </c>
      <c r="DG16" s="31">
        <f t="shared" si="21"/>
        <v>0</v>
      </c>
      <c r="DH16" s="31">
        <f t="shared" si="22"/>
        <v>0</v>
      </c>
      <c r="DI16" s="31">
        <f t="shared" si="23"/>
        <v>0</v>
      </c>
      <c r="DJ16" s="31">
        <f t="shared" si="24"/>
        <v>0</v>
      </c>
      <c r="DK16" s="31">
        <f t="shared" si="25"/>
        <v>0</v>
      </c>
      <c r="DL16" s="31">
        <f t="shared" si="26"/>
        <v>0</v>
      </c>
      <c r="DM16" s="31">
        <f t="shared" si="27"/>
        <v>0</v>
      </c>
      <c r="DN16" s="31">
        <f t="shared" si="28"/>
        <v>0</v>
      </c>
      <c r="DO16" s="31">
        <f t="shared" si="29"/>
        <v>0</v>
      </c>
      <c r="DP16" s="31">
        <f t="shared" si="30"/>
        <v>0</v>
      </c>
      <c r="DQ16" s="31">
        <f t="shared" si="31"/>
        <v>0</v>
      </c>
      <c r="DR16" s="31">
        <f t="shared" si="32"/>
        <v>0</v>
      </c>
      <c r="DS16" s="31">
        <f t="shared" si="33"/>
        <v>0</v>
      </c>
      <c r="DT16" s="31">
        <f t="shared" si="34"/>
        <v>0</v>
      </c>
      <c r="DU16" s="31">
        <f t="shared" si="35"/>
        <v>0</v>
      </c>
      <c r="DV16" s="31">
        <f t="shared" si="36"/>
        <v>0</v>
      </c>
      <c r="DW16" s="31">
        <f t="shared" si="37"/>
        <v>0</v>
      </c>
      <c r="DX16" s="31">
        <f t="shared" si="38"/>
        <v>0</v>
      </c>
      <c r="DY16" s="31">
        <f t="shared" si="39"/>
        <v>0</v>
      </c>
      <c r="DZ16" s="31">
        <f t="shared" si="40"/>
        <v>0</v>
      </c>
      <c r="EA16" s="31">
        <f t="shared" si="41"/>
        <v>0</v>
      </c>
      <c r="EB16" s="31">
        <f t="shared" si="42"/>
        <v>0</v>
      </c>
      <c r="EC16" s="31">
        <f t="shared" si="43"/>
        <v>0</v>
      </c>
      <c r="ED16" s="31">
        <f t="shared" si="44"/>
        <v>0</v>
      </c>
      <c r="EE16" s="31">
        <f t="shared" si="45"/>
        <v>0</v>
      </c>
      <c r="EF16" s="31">
        <f t="shared" si="46"/>
        <v>0</v>
      </c>
      <c r="EG16" s="31">
        <f t="shared" si="47"/>
        <v>0</v>
      </c>
      <c r="EH16" s="31">
        <f t="shared" si="48"/>
        <v>0</v>
      </c>
      <c r="EI16" s="31">
        <f t="shared" si="49"/>
        <v>0</v>
      </c>
      <c r="EJ16" s="31">
        <f t="shared" si="50"/>
        <v>0</v>
      </c>
      <c r="EK16" s="31">
        <f t="shared" si="51"/>
        <v>0</v>
      </c>
      <c r="EL16" s="31">
        <f t="shared" si="52"/>
        <v>0</v>
      </c>
      <c r="EM16" s="31">
        <f t="shared" si="53"/>
        <v>0</v>
      </c>
      <c r="EN16" s="76"/>
      <c r="EO16" s="32">
        <f t="shared" si="54"/>
        <v>0</v>
      </c>
      <c r="EP16" s="33"/>
      <c r="EQ16" s="45"/>
      <c r="ER16" s="35"/>
      <c r="ES16" s="36">
        <f t="shared" si="55"/>
        <v>0</v>
      </c>
      <c r="ET16" s="14"/>
      <c r="EU16" s="30">
        <f t="shared" si="56"/>
        <v>0</v>
      </c>
      <c r="EV16" s="31">
        <f t="shared" ca="1" si="57"/>
        <v>0</v>
      </c>
      <c r="EW16" s="31">
        <f t="shared" ca="1" si="58"/>
        <v>0</v>
      </c>
      <c r="EX16" s="31">
        <f t="shared" ca="1" si="59"/>
        <v>0</v>
      </c>
      <c r="EY16" s="31">
        <f t="shared" ca="1" si="60"/>
        <v>0</v>
      </c>
      <c r="EZ16" s="31">
        <f t="shared" ca="1" si="61"/>
        <v>0</v>
      </c>
      <c r="FA16" s="31">
        <f t="shared" ca="1" si="62"/>
        <v>0</v>
      </c>
      <c r="FB16" s="31">
        <f t="shared" ca="1" si="63"/>
        <v>0</v>
      </c>
      <c r="FC16" s="31">
        <f t="shared" ca="1" si="64"/>
        <v>0</v>
      </c>
      <c r="FD16" s="31">
        <f t="shared" ca="1" si="65"/>
        <v>0</v>
      </c>
      <c r="FE16" s="31">
        <f t="shared" ca="1" si="66"/>
        <v>0</v>
      </c>
      <c r="FF16" s="31">
        <f t="shared" ca="1" si="67"/>
        <v>0</v>
      </c>
      <c r="FG16" s="31">
        <f t="shared" ca="1" si="68"/>
        <v>0</v>
      </c>
      <c r="FH16" s="31">
        <f t="shared" ca="1" si="69"/>
        <v>0</v>
      </c>
      <c r="FI16" s="31">
        <f t="shared" ca="1" si="70"/>
        <v>0</v>
      </c>
      <c r="FJ16" s="31">
        <f t="shared" ca="1" si="71"/>
        <v>0</v>
      </c>
      <c r="FK16" s="31">
        <f t="shared" ca="1" si="72"/>
        <v>0</v>
      </c>
      <c r="FL16" s="31">
        <f t="shared" ca="1" si="73"/>
        <v>0</v>
      </c>
      <c r="FM16" s="31">
        <f t="shared" ca="1" si="74"/>
        <v>0</v>
      </c>
      <c r="FN16" s="31">
        <f t="shared" ca="1" si="75"/>
        <v>0</v>
      </c>
      <c r="FO16" s="31">
        <f t="shared" ca="1" si="76"/>
        <v>0</v>
      </c>
      <c r="FP16" s="31">
        <f t="shared" ca="1" si="77"/>
        <v>0</v>
      </c>
      <c r="FQ16" s="31">
        <f t="shared" ca="1" si="78"/>
        <v>0</v>
      </c>
      <c r="FR16" s="31">
        <f t="shared" ca="1" si="79"/>
        <v>0</v>
      </c>
      <c r="FS16" s="31">
        <f t="shared" ca="1" si="80"/>
        <v>0</v>
      </c>
      <c r="FT16" s="31">
        <f t="shared" ca="1" si="81"/>
        <v>0</v>
      </c>
      <c r="FU16" s="31">
        <f t="shared" ca="1" si="82"/>
        <v>0</v>
      </c>
      <c r="FV16" s="31">
        <f t="shared" ca="1" si="83"/>
        <v>0</v>
      </c>
      <c r="FW16" s="31">
        <f t="shared" ca="1" si="84"/>
        <v>0</v>
      </c>
      <c r="FX16" s="31">
        <f t="shared" ca="1" si="85"/>
        <v>0</v>
      </c>
      <c r="FY16" s="31">
        <f t="shared" ca="1" si="86"/>
        <v>0</v>
      </c>
      <c r="FZ16" s="31">
        <f t="shared" ca="1" si="87"/>
        <v>0</v>
      </c>
      <c r="GA16" s="31">
        <f t="shared" ca="1" si="88"/>
        <v>0</v>
      </c>
      <c r="GB16" s="31">
        <f t="shared" ca="1" si="89"/>
        <v>0</v>
      </c>
      <c r="GC16" s="31">
        <f t="shared" ca="1" si="90"/>
        <v>0</v>
      </c>
      <c r="GD16" s="31">
        <f t="shared" ca="1" si="91"/>
        <v>0</v>
      </c>
      <c r="GE16" s="76"/>
      <c r="GF16" s="32">
        <f t="shared" ca="1" si="92"/>
        <v>0</v>
      </c>
      <c r="GG16" s="33"/>
      <c r="GH16" s="45"/>
      <c r="GI16" s="35"/>
      <c r="GJ16" s="36">
        <f t="shared" ca="1" si="93"/>
        <v>0</v>
      </c>
      <c r="GK16" s="14"/>
      <c r="GL16" s="14"/>
      <c r="GM16" s="14"/>
      <c r="GN16" s="14"/>
      <c r="GO16" s="14"/>
      <c r="GP16" s="14"/>
      <c r="GQ16" s="14"/>
      <c r="GR16" s="14"/>
      <c r="GS16" s="14"/>
    </row>
    <row r="17" spans="1:201" ht="15.75" x14ac:dyDescent="0.2">
      <c r="A17" s="377" t="s">
        <v>242</v>
      </c>
      <c r="B17" s="63"/>
      <c r="C17" s="334"/>
      <c r="D17" s="347"/>
      <c r="E17" s="271">
        <f>+B17*D17*-100</f>
        <v>0</v>
      </c>
      <c r="F17" s="284">
        <f>IF(B17&gt;0,+B17*D17*(1+($Q$53+0.002)*1.21)*-100,B17*D17*(1-($Q$53+0.002)*1.21)*-100)</f>
        <v>0</v>
      </c>
      <c r="G17" s="15" t="str">
        <f t="shared" si="94"/>
        <v/>
      </c>
      <c r="H17" s="16">
        <f>IFERROR(+G17*B17*-100,0)</f>
        <v>0</v>
      </c>
      <c r="I17" s="201">
        <f t="shared" si="2"/>
        <v>0</v>
      </c>
      <c r="J17" s="251"/>
      <c r="K17" s="121"/>
      <c r="L17" s="323"/>
      <c r="M17" s="323"/>
      <c r="N17" s="150" t="e">
        <f t="shared" si="111"/>
        <v>#DIV/0!</v>
      </c>
      <c r="O17" s="145">
        <f t="shared" si="3"/>
        <v>0</v>
      </c>
      <c r="P17" s="37">
        <f t="shared" si="4"/>
        <v>0</v>
      </c>
      <c r="Q17" s="226">
        <f t="shared" ca="1" si="5"/>
        <v>0</v>
      </c>
      <c r="R17" s="19"/>
      <c r="S17" s="363" t="str">
        <f t="shared" si="110"/>
        <v/>
      </c>
      <c r="T17" s="20">
        <f t="shared" si="7"/>
        <v>0</v>
      </c>
      <c r="U17" s="404">
        <v>200</v>
      </c>
      <c r="V17" s="267">
        <f t="shared" ca="1" si="8"/>
        <v>0</v>
      </c>
      <c r="W17" s="364" t="str">
        <f t="shared" si="97"/>
        <v>MERV - XMEV - GFGC200.OC - 24hs</v>
      </c>
      <c r="X17" s="364" t="str">
        <f t="shared" si="98"/>
        <v>GFGC200.OC</v>
      </c>
      <c r="Y17" s="365">
        <f>IFERROR(VLOOKUP($X17,HomeBroker!$A$2:$F$368,2,0),0)</f>
        <v>0</v>
      </c>
      <c r="Z17" s="366">
        <f>IFERROR(VLOOKUP($X17,HomeBroker!$A$2:$F$368,3,0),0)</f>
        <v>0</v>
      </c>
      <c r="AA17" s="367">
        <f>IFERROR(VLOOKUP($X17,HomeBroker!$A$2:$F$396,6,0),0)</f>
        <v>0</v>
      </c>
      <c r="AB17" s="366">
        <f>IFERROR(VLOOKUP($X17,HomeBroker!$A$2:$F$368,4,0),0)</f>
        <v>0</v>
      </c>
      <c r="AC17" s="365">
        <f>IFERROR(VLOOKUP($X17,HomeBroker!$A$2:$F$368,5,0),0)</f>
        <v>0</v>
      </c>
      <c r="AD17" s="368">
        <f>IFERROR(VLOOKUP($X17,HomeBroker!$A$2:$M$396,13,0),0)</f>
        <v>0</v>
      </c>
      <c r="AE17" s="369" t="str">
        <f t="shared" si="9"/>
        <v/>
      </c>
      <c r="AF17" s="20">
        <f t="shared" si="10"/>
        <v>0</v>
      </c>
      <c r="AG17" s="404">
        <f t="shared" si="99"/>
        <v>200</v>
      </c>
      <c r="AH17" s="267">
        <f t="shared" ca="1" si="11"/>
        <v>0</v>
      </c>
      <c r="AI17" s="364" t="str">
        <f t="shared" si="100"/>
        <v>MERV - XMEV - GFGV200.OC - 24hs</v>
      </c>
      <c r="AJ17" s="364" t="str">
        <f t="shared" si="101"/>
        <v>GFGV200.OC</v>
      </c>
      <c r="AK17" s="366">
        <f>IFERROR(VLOOKUP($AJ17,HomeBroker!$A$2:$F$368,2,0),0)</f>
        <v>0</v>
      </c>
      <c r="AL17" s="366">
        <f>IFERROR(VLOOKUP($AJ17,HomeBroker!$A$2:$F$368,3,0),0)</f>
        <v>0</v>
      </c>
      <c r="AM17" s="367">
        <f>IFERROR(VLOOKUP($AJ17,HomeBroker!$A$2:$F$396,6,0),0)</f>
        <v>0</v>
      </c>
      <c r="AN17" s="366">
        <f>IFERROR(VLOOKUP($AJ17,HomeBroker!$A$2:$F$368,4,0),0)</f>
        <v>0</v>
      </c>
      <c r="AO17" s="366">
        <f>IFERROR(VLOOKUP($AJ17,HomeBroker!$A$2:$F$368,5,0),0)</f>
        <v>0</v>
      </c>
      <c r="AP17" s="368">
        <f>IFERROR(VLOOKUP($AJ17,HomeBroker!$A$2:$M$396,13,0),0)</f>
        <v>0</v>
      </c>
      <c r="AQ17" s="17"/>
      <c r="AR17" s="375"/>
      <c r="AS17" s="376" t="s">
        <v>55</v>
      </c>
      <c r="AT17" s="54"/>
      <c r="AU17" s="254"/>
      <c r="AV17" s="259"/>
      <c r="AW17" s="38">
        <f t="shared" si="12"/>
        <v>0</v>
      </c>
      <c r="AX17" s="39">
        <f t="shared" si="13"/>
        <v>0</v>
      </c>
      <c r="AY17" s="372" t="s">
        <v>56</v>
      </c>
      <c r="AZ17" s="54"/>
      <c r="BA17" s="64"/>
      <c r="BB17" s="48"/>
      <c r="BC17" s="25">
        <f t="shared" si="14"/>
        <v>0</v>
      </c>
      <c r="BD17" s="40">
        <f t="shared" si="15"/>
        <v>0</v>
      </c>
      <c r="BE17" s="373" t="s">
        <v>57</v>
      </c>
      <c r="BF17" s="54"/>
      <c r="BG17" s="48"/>
      <c r="BH17" s="28">
        <f t="shared" si="16"/>
        <v>0</v>
      </c>
      <c r="BI17" s="29">
        <f t="shared" si="17"/>
        <v>0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17"/>
      <c r="DD17" s="30">
        <f t="shared" si="18"/>
        <v>0</v>
      </c>
      <c r="DE17" s="31">
        <f t="shared" si="19"/>
        <v>0</v>
      </c>
      <c r="DF17" s="31">
        <f t="shared" si="20"/>
        <v>0</v>
      </c>
      <c r="DG17" s="31">
        <f t="shared" si="21"/>
        <v>0</v>
      </c>
      <c r="DH17" s="31">
        <f t="shared" si="22"/>
        <v>0</v>
      </c>
      <c r="DI17" s="31">
        <f t="shared" si="23"/>
        <v>0</v>
      </c>
      <c r="DJ17" s="31">
        <f t="shared" si="24"/>
        <v>0</v>
      </c>
      <c r="DK17" s="31">
        <f t="shared" si="25"/>
        <v>0</v>
      </c>
      <c r="DL17" s="31">
        <f t="shared" si="26"/>
        <v>0</v>
      </c>
      <c r="DM17" s="31">
        <f t="shared" si="27"/>
        <v>0</v>
      </c>
      <c r="DN17" s="31">
        <f t="shared" si="28"/>
        <v>0</v>
      </c>
      <c r="DO17" s="31">
        <f t="shared" si="29"/>
        <v>0</v>
      </c>
      <c r="DP17" s="31">
        <f t="shared" si="30"/>
        <v>0</v>
      </c>
      <c r="DQ17" s="31">
        <f t="shared" si="31"/>
        <v>0</v>
      </c>
      <c r="DR17" s="31">
        <f t="shared" si="32"/>
        <v>0</v>
      </c>
      <c r="DS17" s="31">
        <f t="shared" si="33"/>
        <v>0</v>
      </c>
      <c r="DT17" s="31">
        <f t="shared" si="34"/>
        <v>0</v>
      </c>
      <c r="DU17" s="31">
        <f t="shared" si="35"/>
        <v>0</v>
      </c>
      <c r="DV17" s="31">
        <f t="shared" si="36"/>
        <v>0</v>
      </c>
      <c r="DW17" s="31">
        <f t="shared" si="37"/>
        <v>0</v>
      </c>
      <c r="DX17" s="31">
        <f t="shared" si="38"/>
        <v>0</v>
      </c>
      <c r="DY17" s="31">
        <f t="shared" si="39"/>
        <v>0</v>
      </c>
      <c r="DZ17" s="31">
        <f t="shared" si="40"/>
        <v>0</v>
      </c>
      <c r="EA17" s="31">
        <f t="shared" si="41"/>
        <v>0</v>
      </c>
      <c r="EB17" s="31">
        <f t="shared" si="42"/>
        <v>0</v>
      </c>
      <c r="EC17" s="31">
        <f t="shared" si="43"/>
        <v>0</v>
      </c>
      <c r="ED17" s="31">
        <f t="shared" si="44"/>
        <v>0</v>
      </c>
      <c r="EE17" s="31">
        <f t="shared" si="45"/>
        <v>0</v>
      </c>
      <c r="EF17" s="31">
        <f t="shared" si="46"/>
        <v>0</v>
      </c>
      <c r="EG17" s="31">
        <f t="shared" si="47"/>
        <v>0</v>
      </c>
      <c r="EH17" s="31">
        <f t="shared" si="48"/>
        <v>0</v>
      </c>
      <c r="EI17" s="31">
        <f t="shared" si="49"/>
        <v>0</v>
      </c>
      <c r="EJ17" s="31">
        <f t="shared" si="50"/>
        <v>0</v>
      </c>
      <c r="EK17" s="31">
        <f t="shared" si="51"/>
        <v>0</v>
      </c>
      <c r="EL17" s="31">
        <f t="shared" si="52"/>
        <v>0</v>
      </c>
      <c r="EM17" s="31">
        <f t="shared" si="53"/>
        <v>0</v>
      </c>
      <c r="EN17" s="76"/>
      <c r="EO17" s="32">
        <f t="shared" si="54"/>
        <v>0</v>
      </c>
      <c r="EP17" s="33"/>
      <c r="EQ17" s="45"/>
      <c r="ER17" s="35"/>
      <c r="ES17" s="36">
        <f t="shared" si="55"/>
        <v>0</v>
      </c>
      <c r="ET17" s="14"/>
      <c r="EU17" s="30">
        <f t="shared" si="56"/>
        <v>0</v>
      </c>
      <c r="EV17" s="31">
        <f t="shared" ca="1" si="57"/>
        <v>0</v>
      </c>
      <c r="EW17" s="31">
        <f t="shared" ca="1" si="58"/>
        <v>0</v>
      </c>
      <c r="EX17" s="31">
        <f t="shared" ca="1" si="59"/>
        <v>0</v>
      </c>
      <c r="EY17" s="31">
        <f t="shared" ca="1" si="60"/>
        <v>0</v>
      </c>
      <c r="EZ17" s="31">
        <f t="shared" ca="1" si="61"/>
        <v>0</v>
      </c>
      <c r="FA17" s="31">
        <f t="shared" ca="1" si="62"/>
        <v>0</v>
      </c>
      <c r="FB17" s="31">
        <f t="shared" ca="1" si="63"/>
        <v>0</v>
      </c>
      <c r="FC17" s="31">
        <f t="shared" ca="1" si="64"/>
        <v>0</v>
      </c>
      <c r="FD17" s="31">
        <f t="shared" ca="1" si="65"/>
        <v>0</v>
      </c>
      <c r="FE17" s="31">
        <f t="shared" ca="1" si="66"/>
        <v>0</v>
      </c>
      <c r="FF17" s="31">
        <f t="shared" ca="1" si="67"/>
        <v>0</v>
      </c>
      <c r="FG17" s="31">
        <f t="shared" ca="1" si="68"/>
        <v>0</v>
      </c>
      <c r="FH17" s="31">
        <f t="shared" ca="1" si="69"/>
        <v>0</v>
      </c>
      <c r="FI17" s="31">
        <f t="shared" ca="1" si="70"/>
        <v>0</v>
      </c>
      <c r="FJ17" s="31">
        <f t="shared" ca="1" si="71"/>
        <v>0</v>
      </c>
      <c r="FK17" s="31">
        <f t="shared" ca="1" si="72"/>
        <v>0</v>
      </c>
      <c r="FL17" s="31">
        <f t="shared" ca="1" si="73"/>
        <v>0</v>
      </c>
      <c r="FM17" s="31">
        <f t="shared" ca="1" si="74"/>
        <v>0</v>
      </c>
      <c r="FN17" s="31">
        <f t="shared" ca="1" si="75"/>
        <v>0</v>
      </c>
      <c r="FO17" s="31">
        <f t="shared" ca="1" si="76"/>
        <v>0</v>
      </c>
      <c r="FP17" s="31">
        <f t="shared" ca="1" si="77"/>
        <v>0</v>
      </c>
      <c r="FQ17" s="31">
        <f t="shared" ca="1" si="78"/>
        <v>0</v>
      </c>
      <c r="FR17" s="31">
        <f t="shared" ca="1" si="79"/>
        <v>0</v>
      </c>
      <c r="FS17" s="31">
        <f t="shared" ca="1" si="80"/>
        <v>0</v>
      </c>
      <c r="FT17" s="31">
        <f t="shared" ca="1" si="81"/>
        <v>0</v>
      </c>
      <c r="FU17" s="31">
        <f t="shared" ca="1" si="82"/>
        <v>0</v>
      </c>
      <c r="FV17" s="31">
        <f t="shared" ca="1" si="83"/>
        <v>0</v>
      </c>
      <c r="FW17" s="31">
        <f t="shared" ca="1" si="84"/>
        <v>0</v>
      </c>
      <c r="FX17" s="31">
        <f t="shared" ca="1" si="85"/>
        <v>0</v>
      </c>
      <c r="FY17" s="31">
        <f t="shared" ca="1" si="86"/>
        <v>0</v>
      </c>
      <c r="FZ17" s="31">
        <f t="shared" ca="1" si="87"/>
        <v>0</v>
      </c>
      <c r="GA17" s="31">
        <f t="shared" ca="1" si="88"/>
        <v>0</v>
      </c>
      <c r="GB17" s="31">
        <f t="shared" ca="1" si="89"/>
        <v>0</v>
      </c>
      <c r="GC17" s="31">
        <f t="shared" ca="1" si="90"/>
        <v>0</v>
      </c>
      <c r="GD17" s="31">
        <f t="shared" ca="1" si="91"/>
        <v>0</v>
      </c>
      <c r="GE17" s="76"/>
      <c r="GF17" s="32">
        <f t="shared" ca="1" si="92"/>
        <v>0</v>
      </c>
      <c r="GG17" s="33"/>
      <c r="GH17" s="45"/>
      <c r="GI17" s="35"/>
      <c r="GJ17" s="36">
        <f t="shared" ca="1" si="93"/>
        <v>0</v>
      </c>
      <c r="GK17" s="14"/>
      <c r="GL17" s="14"/>
      <c r="GM17" s="14"/>
      <c r="GN17" s="14"/>
      <c r="GO17" s="14"/>
      <c r="GP17" s="14"/>
      <c r="GQ17" s="14"/>
      <c r="GR17" s="14"/>
      <c r="GS17" s="14"/>
    </row>
    <row r="18" spans="1:201" x14ac:dyDescent="0.2">
      <c r="A18" s="362" t="s">
        <v>243</v>
      </c>
      <c r="B18" s="46"/>
      <c r="C18" s="334"/>
      <c r="D18" s="347"/>
      <c r="E18" s="271">
        <f>+B18*D18*-100</f>
        <v>0</v>
      </c>
      <c r="F18" s="284">
        <f>IF(B18&gt;0,+B18*D18*(1+($Q$53+0.002)*1.21)*-100,B18*D18*(1-($Q$53+0.002)*1.21)*-100)</f>
        <v>0</v>
      </c>
      <c r="G18" s="15" t="str">
        <f t="shared" si="94"/>
        <v/>
      </c>
      <c r="H18" s="16">
        <f>IFERROR(+G18*B18*-100,0)</f>
        <v>0</v>
      </c>
      <c r="I18" s="201">
        <f t="shared" si="2"/>
        <v>0</v>
      </c>
      <c r="J18" s="251"/>
      <c r="K18" s="121"/>
      <c r="L18" s="323"/>
      <c r="M18" s="323"/>
      <c r="N18" s="62">
        <v>0</v>
      </c>
      <c r="O18" s="146">
        <f>IF($Q$45&lt;&gt;"",$Q$45,$B$76)</f>
        <v>0</v>
      </c>
      <c r="P18" s="53">
        <f t="shared" si="4"/>
        <v>0</v>
      </c>
      <c r="Q18" s="227">
        <f t="shared" ca="1" si="5"/>
        <v>0</v>
      </c>
      <c r="R18" s="19"/>
      <c r="S18" s="363" t="str">
        <f t="shared" si="110"/>
        <v/>
      </c>
      <c r="T18" s="20">
        <f t="shared" si="7"/>
        <v>0</v>
      </c>
      <c r="U18" s="404">
        <v>210</v>
      </c>
      <c r="V18" s="267">
        <f t="shared" ca="1" si="8"/>
        <v>0</v>
      </c>
      <c r="W18" s="364" t="str">
        <f t="shared" si="97"/>
        <v>MERV - XMEV - GFGC210.OC - 24hs</v>
      </c>
      <c r="X18" s="364" t="str">
        <f t="shared" si="98"/>
        <v>GFGC210.OC</v>
      </c>
      <c r="Y18" s="365">
        <f>IFERROR(VLOOKUP($X18,HomeBroker!$A$2:$F$368,2,0),0)</f>
        <v>0</v>
      </c>
      <c r="Z18" s="366">
        <f>IFERROR(VLOOKUP($X18,HomeBroker!$A$2:$F$368,3,0),0)</f>
        <v>0</v>
      </c>
      <c r="AA18" s="367">
        <f>IFERROR(VLOOKUP($X18,HomeBroker!$A$2:$F$396,6,0),0)</f>
        <v>0</v>
      </c>
      <c r="AB18" s="366">
        <f>IFERROR(VLOOKUP($X18,HomeBroker!$A$2:$F$368,4,0),0)</f>
        <v>0</v>
      </c>
      <c r="AC18" s="365">
        <f>IFERROR(VLOOKUP($X18,HomeBroker!$A$2:$F$368,5,0),0)</f>
        <v>0</v>
      </c>
      <c r="AD18" s="368">
        <f>IFERROR(VLOOKUP($X18,HomeBroker!$A$2:$M$396,13,0),0)</f>
        <v>0</v>
      </c>
      <c r="AE18" s="369" t="str">
        <f t="shared" si="9"/>
        <v/>
      </c>
      <c r="AF18" s="20">
        <f t="shared" si="10"/>
        <v>0</v>
      </c>
      <c r="AG18" s="404">
        <f t="shared" si="99"/>
        <v>210</v>
      </c>
      <c r="AH18" s="267">
        <f t="shared" ca="1" si="11"/>
        <v>0</v>
      </c>
      <c r="AI18" s="364" t="str">
        <f t="shared" si="100"/>
        <v>MERV - XMEV - GFGV210.OC - 24hs</v>
      </c>
      <c r="AJ18" s="364" t="str">
        <f t="shared" si="101"/>
        <v>GFGV210.OC</v>
      </c>
      <c r="AK18" s="366">
        <f>IFERROR(VLOOKUP($AJ18,HomeBroker!$A$2:$F$368,2,0),0)</f>
        <v>0</v>
      </c>
      <c r="AL18" s="366">
        <f>IFERROR(VLOOKUP($AJ18,HomeBroker!$A$2:$F$368,3,0),0)</f>
        <v>0</v>
      </c>
      <c r="AM18" s="367">
        <f>IFERROR(VLOOKUP($AJ18,HomeBroker!$A$2:$F$396,6,0),0)</f>
        <v>0</v>
      </c>
      <c r="AN18" s="366">
        <f>IFERROR(VLOOKUP($AJ18,HomeBroker!$A$2:$F$368,4,0),0)</f>
        <v>0</v>
      </c>
      <c r="AO18" s="366">
        <f>IFERROR(VLOOKUP($AJ18,HomeBroker!$A$2:$F$368,5,0),0)</f>
        <v>0</v>
      </c>
      <c r="AP18" s="368">
        <f>IFERROR(VLOOKUP($AJ18,HomeBroker!$A$2:$M$396,13,0),0)</f>
        <v>0</v>
      </c>
      <c r="AQ18" s="17"/>
      <c r="AR18" s="375"/>
      <c r="AS18" s="376" t="s">
        <v>55</v>
      </c>
      <c r="AT18" s="54"/>
      <c r="AU18" s="254"/>
      <c r="AV18" s="259"/>
      <c r="AW18" s="38">
        <f t="shared" si="12"/>
        <v>0</v>
      </c>
      <c r="AX18" s="39">
        <f t="shared" si="13"/>
        <v>0</v>
      </c>
      <c r="AY18" s="372" t="s">
        <v>56</v>
      </c>
      <c r="AZ18" s="54"/>
      <c r="BA18" s="64"/>
      <c r="BB18" s="48"/>
      <c r="BC18" s="25">
        <f t="shared" si="14"/>
        <v>0</v>
      </c>
      <c r="BD18" s="40">
        <f t="shared" si="15"/>
        <v>0</v>
      </c>
      <c r="BE18" s="373" t="s">
        <v>57</v>
      </c>
      <c r="BF18" s="54"/>
      <c r="BG18" s="48"/>
      <c r="BH18" s="28">
        <f t="shared" si="16"/>
        <v>0</v>
      </c>
      <c r="BI18" s="29">
        <f t="shared" si="17"/>
        <v>0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17"/>
      <c r="DD18" s="30">
        <f t="shared" si="18"/>
        <v>0</v>
      </c>
      <c r="DE18" s="31">
        <f t="shared" si="19"/>
        <v>0</v>
      </c>
      <c r="DF18" s="31">
        <f t="shared" si="20"/>
        <v>0</v>
      </c>
      <c r="DG18" s="31">
        <f t="shared" si="21"/>
        <v>0</v>
      </c>
      <c r="DH18" s="31">
        <f t="shared" si="22"/>
        <v>0</v>
      </c>
      <c r="DI18" s="31">
        <f t="shared" si="23"/>
        <v>0</v>
      </c>
      <c r="DJ18" s="31">
        <f t="shared" si="24"/>
        <v>0</v>
      </c>
      <c r="DK18" s="31">
        <f t="shared" si="25"/>
        <v>0</v>
      </c>
      <c r="DL18" s="31">
        <f t="shared" si="26"/>
        <v>0</v>
      </c>
      <c r="DM18" s="31">
        <f t="shared" si="27"/>
        <v>0</v>
      </c>
      <c r="DN18" s="31">
        <f t="shared" si="28"/>
        <v>0</v>
      </c>
      <c r="DO18" s="31">
        <f t="shared" si="29"/>
        <v>0</v>
      </c>
      <c r="DP18" s="31">
        <f t="shared" si="30"/>
        <v>0</v>
      </c>
      <c r="DQ18" s="31">
        <f t="shared" si="31"/>
        <v>0</v>
      </c>
      <c r="DR18" s="31">
        <f t="shared" si="32"/>
        <v>0</v>
      </c>
      <c r="DS18" s="31">
        <f t="shared" si="33"/>
        <v>0</v>
      </c>
      <c r="DT18" s="31">
        <f t="shared" si="34"/>
        <v>0</v>
      </c>
      <c r="DU18" s="31">
        <f t="shared" si="35"/>
        <v>0</v>
      </c>
      <c r="DV18" s="31">
        <f t="shared" si="36"/>
        <v>0</v>
      </c>
      <c r="DW18" s="31">
        <f t="shared" si="37"/>
        <v>0</v>
      </c>
      <c r="DX18" s="31">
        <f t="shared" si="38"/>
        <v>0</v>
      </c>
      <c r="DY18" s="31">
        <f t="shared" si="39"/>
        <v>0</v>
      </c>
      <c r="DZ18" s="31">
        <f t="shared" si="40"/>
        <v>0</v>
      </c>
      <c r="EA18" s="31">
        <f t="shared" si="41"/>
        <v>0</v>
      </c>
      <c r="EB18" s="31">
        <f t="shared" si="42"/>
        <v>0</v>
      </c>
      <c r="EC18" s="31">
        <f t="shared" si="43"/>
        <v>0</v>
      </c>
      <c r="ED18" s="31">
        <f t="shared" si="44"/>
        <v>0</v>
      </c>
      <c r="EE18" s="31">
        <f t="shared" si="45"/>
        <v>0</v>
      </c>
      <c r="EF18" s="31">
        <f t="shared" si="46"/>
        <v>0</v>
      </c>
      <c r="EG18" s="31">
        <f t="shared" si="47"/>
        <v>0</v>
      </c>
      <c r="EH18" s="31">
        <f t="shared" si="48"/>
        <v>0</v>
      </c>
      <c r="EI18" s="31">
        <f t="shared" si="49"/>
        <v>0</v>
      </c>
      <c r="EJ18" s="31">
        <f t="shared" si="50"/>
        <v>0</v>
      </c>
      <c r="EK18" s="31">
        <f t="shared" si="51"/>
        <v>0</v>
      </c>
      <c r="EL18" s="31">
        <f t="shared" si="52"/>
        <v>0</v>
      </c>
      <c r="EM18" s="31">
        <f t="shared" si="53"/>
        <v>0</v>
      </c>
      <c r="EN18" s="76"/>
      <c r="EO18" s="32">
        <f t="shared" si="54"/>
        <v>0</v>
      </c>
      <c r="EP18" s="33"/>
      <c r="EQ18" s="45"/>
      <c r="ER18" s="35"/>
      <c r="ES18" s="36">
        <f t="shared" si="55"/>
        <v>0</v>
      </c>
      <c r="ET18" s="14"/>
      <c r="EU18" s="30">
        <f t="shared" si="56"/>
        <v>0</v>
      </c>
      <c r="EV18" s="31">
        <f t="shared" ca="1" si="57"/>
        <v>0</v>
      </c>
      <c r="EW18" s="31">
        <f t="shared" ca="1" si="58"/>
        <v>0</v>
      </c>
      <c r="EX18" s="31">
        <f t="shared" ca="1" si="59"/>
        <v>0</v>
      </c>
      <c r="EY18" s="31">
        <f t="shared" ca="1" si="60"/>
        <v>0</v>
      </c>
      <c r="EZ18" s="31">
        <f t="shared" ca="1" si="61"/>
        <v>0</v>
      </c>
      <c r="FA18" s="31">
        <f t="shared" ca="1" si="62"/>
        <v>0</v>
      </c>
      <c r="FB18" s="31">
        <f t="shared" ca="1" si="63"/>
        <v>0</v>
      </c>
      <c r="FC18" s="31">
        <f t="shared" ca="1" si="64"/>
        <v>0</v>
      </c>
      <c r="FD18" s="31">
        <f t="shared" ca="1" si="65"/>
        <v>0</v>
      </c>
      <c r="FE18" s="31">
        <f t="shared" ca="1" si="66"/>
        <v>0</v>
      </c>
      <c r="FF18" s="31">
        <f t="shared" ca="1" si="67"/>
        <v>0</v>
      </c>
      <c r="FG18" s="31">
        <f t="shared" ca="1" si="68"/>
        <v>0</v>
      </c>
      <c r="FH18" s="31">
        <f t="shared" ca="1" si="69"/>
        <v>0</v>
      </c>
      <c r="FI18" s="31">
        <f t="shared" ca="1" si="70"/>
        <v>0</v>
      </c>
      <c r="FJ18" s="31">
        <f t="shared" ca="1" si="71"/>
        <v>0</v>
      </c>
      <c r="FK18" s="31">
        <f t="shared" ca="1" si="72"/>
        <v>0</v>
      </c>
      <c r="FL18" s="31">
        <f t="shared" ca="1" si="73"/>
        <v>0</v>
      </c>
      <c r="FM18" s="31">
        <f t="shared" ca="1" si="74"/>
        <v>0</v>
      </c>
      <c r="FN18" s="31">
        <f t="shared" ca="1" si="75"/>
        <v>0</v>
      </c>
      <c r="FO18" s="31">
        <f t="shared" ca="1" si="76"/>
        <v>0</v>
      </c>
      <c r="FP18" s="31">
        <f t="shared" ca="1" si="77"/>
        <v>0</v>
      </c>
      <c r="FQ18" s="31">
        <f t="shared" ca="1" si="78"/>
        <v>0</v>
      </c>
      <c r="FR18" s="31">
        <f t="shared" ca="1" si="79"/>
        <v>0</v>
      </c>
      <c r="FS18" s="31">
        <f t="shared" ca="1" si="80"/>
        <v>0</v>
      </c>
      <c r="FT18" s="31">
        <f t="shared" ca="1" si="81"/>
        <v>0</v>
      </c>
      <c r="FU18" s="31">
        <f t="shared" ca="1" si="82"/>
        <v>0</v>
      </c>
      <c r="FV18" s="31">
        <f t="shared" ca="1" si="83"/>
        <v>0</v>
      </c>
      <c r="FW18" s="31">
        <f t="shared" ca="1" si="84"/>
        <v>0</v>
      </c>
      <c r="FX18" s="31">
        <f t="shared" ca="1" si="85"/>
        <v>0</v>
      </c>
      <c r="FY18" s="31">
        <f t="shared" ca="1" si="86"/>
        <v>0</v>
      </c>
      <c r="FZ18" s="31">
        <f t="shared" ca="1" si="87"/>
        <v>0</v>
      </c>
      <c r="GA18" s="31">
        <f t="shared" ca="1" si="88"/>
        <v>0</v>
      </c>
      <c r="GB18" s="31">
        <f t="shared" ca="1" si="89"/>
        <v>0</v>
      </c>
      <c r="GC18" s="31">
        <f t="shared" ca="1" si="90"/>
        <v>0</v>
      </c>
      <c r="GD18" s="31">
        <f t="shared" ca="1" si="91"/>
        <v>0</v>
      </c>
      <c r="GE18" s="76"/>
      <c r="GF18" s="32">
        <f t="shared" ca="1" si="92"/>
        <v>0</v>
      </c>
      <c r="GG18" s="33"/>
      <c r="GH18" s="45"/>
      <c r="GI18" s="35"/>
      <c r="GJ18" s="36">
        <f t="shared" ca="1" si="93"/>
        <v>0</v>
      </c>
      <c r="GK18" s="14"/>
      <c r="GL18" s="14"/>
      <c r="GM18" s="14"/>
      <c r="GN18" s="14"/>
      <c r="GO18" s="14"/>
      <c r="GP18" s="14"/>
      <c r="GQ18" s="14"/>
      <c r="GR18" s="14"/>
      <c r="GS18" s="14"/>
    </row>
    <row r="19" spans="1:201" x14ac:dyDescent="0.2">
      <c r="A19" s="374" t="s">
        <v>244</v>
      </c>
      <c r="B19" s="46"/>
      <c r="C19" s="334"/>
      <c r="D19" s="347"/>
      <c r="E19" s="271">
        <f t="shared" si="0"/>
        <v>0</v>
      </c>
      <c r="F19" s="284">
        <f t="shared" si="1"/>
        <v>0</v>
      </c>
      <c r="G19" s="15" t="str">
        <f t="shared" si="94"/>
        <v/>
      </c>
      <c r="H19" s="16">
        <f t="shared" si="95"/>
        <v>0</v>
      </c>
      <c r="I19" s="201">
        <f t="shared" si="2"/>
        <v>0</v>
      </c>
      <c r="J19" s="252" t="str">
        <f t="shared" ref="J19" si="120">IFERROR(D18/D19,"")</f>
        <v/>
      </c>
      <c r="K19" s="262" t="str">
        <f t="shared" ref="K19" si="121">IFERROR(G18/G19,"")</f>
        <v/>
      </c>
      <c r="L19" s="324" t="str">
        <f t="shared" ref="L19" si="122">IFERROR(K19/J19-1,"")</f>
        <v/>
      </c>
      <c r="M19" s="337">
        <f t="shared" ref="M19" si="123">I18+I19</f>
        <v>0</v>
      </c>
      <c r="N19" s="149" t="e">
        <f t="shared" ref="N19:N24" si="124">+O19/$O$18-1</f>
        <v>#DIV/0!</v>
      </c>
      <c r="O19" s="145">
        <f t="shared" ref="O19:O34" si="125">+O18*(1+$Q$42)</f>
        <v>0</v>
      </c>
      <c r="P19" s="37">
        <f t="shared" si="4"/>
        <v>0</v>
      </c>
      <c r="Q19" s="226">
        <f t="shared" ca="1" si="5"/>
        <v>0</v>
      </c>
      <c r="R19" s="19"/>
      <c r="S19" s="363" t="str">
        <f t="shared" si="110"/>
        <v/>
      </c>
      <c r="T19" s="20">
        <f t="shared" si="7"/>
        <v>0</v>
      </c>
      <c r="U19" s="404">
        <v>220</v>
      </c>
      <c r="V19" s="267">
        <f t="shared" ca="1" si="8"/>
        <v>0</v>
      </c>
      <c r="W19" s="364" t="str">
        <f t="shared" si="97"/>
        <v>MERV - XMEV - GFGC220.OC - 24hs</v>
      </c>
      <c r="X19" s="364" t="str">
        <f t="shared" si="98"/>
        <v>GFGC220.OC</v>
      </c>
      <c r="Y19" s="365">
        <f>IFERROR(VLOOKUP($X19,HomeBroker!$A$2:$F$368,2,0),0)</f>
        <v>0</v>
      </c>
      <c r="Z19" s="366">
        <f>IFERROR(VLOOKUP($X19,HomeBroker!$A$2:$F$368,3,0),0)</f>
        <v>0</v>
      </c>
      <c r="AA19" s="367">
        <f>IFERROR(VLOOKUP($X19,HomeBroker!$A$2:$F$396,6,0),0)</f>
        <v>0</v>
      </c>
      <c r="AB19" s="366">
        <f>IFERROR(VLOOKUP($X19,HomeBroker!$A$2:$F$368,4,0),0)</f>
        <v>0</v>
      </c>
      <c r="AC19" s="365">
        <f>IFERROR(VLOOKUP($X19,HomeBroker!$A$2:$F$368,5,0),0)</f>
        <v>0</v>
      </c>
      <c r="AD19" s="368">
        <f>IFERROR(VLOOKUP($X19,HomeBroker!$A$2:$M$396,13,0),0)</f>
        <v>0</v>
      </c>
      <c r="AE19" s="369" t="str">
        <f t="shared" si="9"/>
        <v/>
      </c>
      <c r="AF19" s="20">
        <f t="shared" si="10"/>
        <v>0</v>
      </c>
      <c r="AG19" s="404">
        <f t="shared" si="99"/>
        <v>220</v>
      </c>
      <c r="AH19" s="267">
        <f t="shared" ca="1" si="11"/>
        <v>0</v>
      </c>
      <c r="AI19" s="364" t="str">
        <f t="shared" si="100"/>
        <v>MERV - XMEV - GFGV220.OC - 24hs</v>
      </c>
      <c r="AJ19" s="364" t="str">
        <f t="shared" si="101"/>
        <v>GFGV220.OC</v>
      </c>
      <c r="AK19" s="366">
        <f>IFERROR(VLOOKUP($AJ19,HomeBroker!$A$2:$F$368,2,0),0)</f>
        <v>0</v>
      </c>
      <c r="AL19" s="366">
        <f>IFERROR(VLOOKUP($AJ19,HomeBroker!$A$2:$F$368,3,0),0)</f>
        <v>0</v>
      </c>
      <c r="AM19" s="367">
        <f>IFERROR(VLOOKUP($AJ19,HomeBroker!$A$2:$F$396,6,0),0)</f>
        <v>0</v>
      </c>
      <c r="AN19" s="366">
        <f>IFERROR(VLOOKUP($AJ19,HomeBroker!$A$2:$F$368,4,0),0)</f>
        <v>0</v>
      </c>
      <c r="AO19" s="366">
        <f>IFERROR(VLOOKUP($AJ19,HomeBroker!$A$2:$F$368,5,0),0)</f>
        <v>0</v>
      </c>
      <c r="AP19" s="368">
        <f>IFERROR(VLOOKUP($AJ19,HomeBroker!$A$2:$M$396,13,0),0)</f>
        <v>0</v>
      </c>
      <c r="AQ19" s="17"/>
      <c r="AR19" s="375"/>
      <c r="AS19" s="376" t="s">
        <v>55</v>
      </c>
      <c r="AT19" s="54"/>
      <c r="AU19" s="254"/>
      <c r="AV19" s="259"/>
      <c r="AW19" s="38">
        <f t="shared" si="12"/>
        <v>0</v>
      </c>
      <c r="AX19" s="39">
        <f t="shared" si="13"/>
        <v>0</v>
      </c>
      <c r="AY19" s="372" t="s">
        <v>56</v>
      </c>
      <c r="AZ19" s="54"/>
      <c r="BA19" s="64"/>
      <c r="BB19" s="48"/>
      <c r="BC19" s="25">
        <f t="shared" si="14"/>
        <v>0</v>
      </c>
      <c r="BD19" s="40">
        <f t="shared" si="15"/>
        <v>0</v>
      </c>
      <c r="BE19" s="373" t="s">
        <v>57</v>
      </c>
      <c r="BF19" s="54"/>
      <c r="BG19" s="48"/>
      <c r="BH19" s="28">
        <f t="shared" si="16"/>
        <v>0</v>
      </c>
      <c r="BI19" s="29">
        <f t="shared" si="17"/>
        <v>0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17"/>
      <c r="DD19" s="30">
        <f t="shared" si="18"/>
        <v>0</v>
      </c>
      <c r="DE19" s="31">
        <f t="shared" si="19"/>
        <v>0</v>
      </c>
      <c r="DF19" s="31">
        <f t="shared" si="20"/>
        <v>0</v>
      </c>
      <c r="DG19" s="31">
        <f t="shared" si="21"/>
        <v>0</v>
      </c>
      <c r="DH19" s="31">
        <f t="shared" si="22"/>
        <v>0</v>
      </c>
      <c r="DI19" s="31">
        <f t="shared" si="23"/>
        <v>0</v>
      </c>
      <c r="DJ19" s="31">
        <f t="shared" si="24"/>
        <v>0</v>
      </c>
      <c r="DK19" s="31">
        <f t="shared" si="25"/>
        <v>0</v>
      </c>
      <c r="DL19" s="31">
        <f t="shared" si="26"/>
        <v>0</v>
      </c>
      <c r="DM19" s="31">
        <f t="shared" si="27"/>
        <v>0</v>
      </c>
      <c r="DN19" s="31">
        <f t="shared" si="28"/>
        <v>0</v>
      </c>
      <c r="DO19" s="31">
        <f t="shared" si="29"/>
        <v>0</v>
      </c>
      <c r="DP19" s="31">
        <f t="shared" si="30"/>
        <v>0</v>
      </c>
      <c r="DQ19" s="31">
        <f t="shared" si="31"/>
        <v>0</v>
      </c>
      <c r="DR19" s="31">
        <f t="shared" si="32"/>
        <v>0</v>
      </c>
      <c r="DS19" s="31">
        <f t="shared" si="33"/>
        <v>0</v>
      </c>
      <c r="DT19" s="31">
        <f t="shared" si="34"/>
        <v>0</v>
      </c>
      <c r="DU19" s="31">
        <f t="shared" si="35"/>
        <v>0</v>
      </c>
      <c r="DV19" s="31">
        <f t="shared" si="36"/>
        <v>0</v>
      </c>
      <c r="DW19" s="31">
        <f t="shared" si="37"/>
        <v>0</v>
      </c>
      <c r="DX19" s="31">
        <f t="shared" si="38"/>
        <v>0</v>
      </c>
      <c r="DY19" s="31">
        <f t="shared" si="39"/>
        <v>0</v>
      </c>
      <c r="DZ19" s="31">
        <f t="shared" si="40"/>
        <v>0</v>
      </c>
      <c r="EA19" s="31">
        <f t="shared" si="41"/>
        <v>0</v>
      </c>
      <c r="EB19" s="31">
        <f t="shared" si="42"/>
        <v>0</v>
      </c>
      <c r="EC19" s="31">
        <f t="shared" si="43"/>
        <v>0</v>
      </c>
      <c r="ED19" s="31">
        <f t="shared" si="44"/>
        <v>0</v>
      </c>
      <c r="EE19" s="31">
        <f t="shared" si="45"/>
        <v>0</v>
      </c>
      <c r="EF19" s="31">
        <f t="shared" si="46"/>
        <v>0</v>
      </c>
      <c r="EG19" s="31">
        <f t="shared" si="47"/>
        <v>0</v>
      </c>
      <c r="EH19" s="31">
        <f t="shared" si="48"/>
        <v>0</v>
      </c>
      <c r="EI19" s="31">
        <f t="shared" si="49"/>
        <v>0</v>
      </c>
      <c r="EJ19" s="31">
        <f t="shared" si="50"/>
        <v>0</v>
      </c>
      <c r="EK19" s="31">
        <f t="shared" si="51"/>
        <v>0</v>
      </c>
      <c r="EL19" s="31">
        <f t="shared" si="52"/>
        <v>0</v>
      </c>
      <c r="EM19" s="31">
        <f t="shared" si="53"/>
        <v>0</v>
      </c>
      <c r="EN19" s="76"/>
      <c r="EO19" s="32">
        <f t="shared" si="54"/>
        <v>0</v>
      </c>
      <c r="EP19" s="33"/>
      <c r="EQ19" s="45"/>
      <c r="ER19" s="35"/>
      <c r="ES19" s="36">
        <f t="shared" si="55"/>
        <v>0</v>
      </c>
      <c r="ET19" s="14"/>
      <c r="EU19" s="30">
        <f t="shared" si="56"/>
        <v>0</v>
      </c>
      <c r="EV19" s="31">
        <f t="shared" ca="1" si="57"/>
        <v>0</v>
      </c>
      <c r="EW19" s="31">
        <f t="shared" ca="1" si="58"/>
        <v>0</v>
      </c>
      <c r="EX19" s="31">
        <f t="shared" ca="1" si="59"/>
        <v>0</v>
      </c>
      <c r="EY19" s="31">
        <f t="shared" ca="1" si="60"/>
        <v>0</v>
      </c>
      <c r="EZ19" s="31">
        <f t="shared" ca="1" si="61"/>
        <v>0</v>
      </c>
      <c r="FA19" s="31">
        <f t="shared" ca="1" si="62"/>
        <v>0</v>
      </c>
      <c r="FB19" s="31">
        <f t="shared" ca="1" si="63"/>
        <v>0</v>
      </c>
      <c r="FC19" s="31">
        <f t="shared" ca="1" si="64"/>
        <v>0</v>
      </c>
      <c r="FD19" s="31">
        <f t="shared" ca="1" si="65"/>
        <v>0</v>
      </c>
      <c r="FE19" s="31">
        <f t="shared" ca="1" si="66"/>
        <v>0</v>
      </c>
      <c r="FF19" s="31">
        <f t="shared" ca="1" si="67"/>
        <v>0</v>
      </c>
      <c r="FG19" s="31">
        <f t="shared" ca="1" si="68"/>
        <v>0</v>
      </c>
      <c r="FH19" s="31">
        <f t="shared" ca="1" si="69"/>
        <v>0</v>
      </c>
      <c r="FI19" s="31">
        <f t="shared" ca="1" si="70"/>
        <v>0</v>
      </c>
      <c r="FJ19" s="31">
        <f t="shared" ca="1" si="71"/>
        <v>0</v>
      </c>
      <c r="FK19" s="31">
        <f t="shared" ca="1" si="72"/>
        <v>0</v>
      </c>
      <c r="FL19" s="31">
        <f t="shared" ca="1" si="73"/>
        <v>0</v>
      </c>
      <c r="FM19" s="31">
        <f t="shared" ca="1" si="74"/>
        <v>0</v>
      </c>
      <c r="FN19" s="31">
        <f t="shared" ca="1" si="75"/>
        <v>0</v>
      </c>
      <c r="FO19" s="31">
        <f t="shared" ca="1" si="76"/>
        <v>0</v>
      </c>
      <c r="FP19" s="31">
        <f t="shared" ca="1" si="77"/>
        <v>0</v>
      </c>
      <c r="FQ19" s="31">
        <f t="shared" ca="1" si="78"/>
        <v>0</v>
      </c>
      <c r="FR19" s="31">
        <f t="shared" ca="1" si="79"/>
        <v>0</v>
      </c>
      <c r="FS19" s="31">
        <f t="shared" ca="1" si="80"/>
        <v>0</v>
      </c>
      <c r="FT19" s="31">
        <f t="shared" ca="1" si="81"/>
        <v>0</v>
      </c>
      <c r="FU19" s="31">
        <f t="shared" ca="1" si="82"/>
        <v>0</v>
      </c>
      <c r="FV19" s="31">
        <f t="shared" ca="1" si="83"/>
        <v>0</v>
      </c>
      <c r="FW19" s="31">
        <f t="shared" ca="1" si="84"/>
        <v>0</v>
      </c>
      <c r="FX19" s="31">
        <f t="shared" ca="1" si="85"/>
        <v>0</v>
      </c>
      <c r="FY19" s="31">
        <f t="shared" ca="1" si="86"/>
        <v>0</v>
      </c>
      <c r="FZ19" s="31">
        <f t="shared" ca="1" si="87"/>
        <v>0</v>
      </c>
      <c r="GA19" s="31">
        <f t="shared" ca="1" si="88"/>
        <v>0</v>
      </c>
      <c r="GB19" s="31">
        <f t="shared" ca="1" si="89"/>
        <v>0</v>
      </c>
      <c r="GC19" s="31">
        <f t="shared" ca="1" si="90"/>
        <v>0</v>
      </c>
      <c r="GD19" s="31">
        <f t="shared" ca="1" si="91"/>
        <v>0</v>
      </c>
      <c r="GE19" s="76"/>
      <c r="GF19" s="32">
        <f t="shared" ca="1" si="92"/>
        <v>0</v>
      </c>
      <c r="GG19" s="33"/>
      <c r="GH19" s="45"/>
      <c r="GI19" s="35"/>
      <c r="GJ19" s="36">
        <f t="shared" ca="1" si="93"/>
        <v>0</v>
      </c>
      <c r="GK19" s="14"/>
      <c r="GL19" s="14"/>
      <c r="GM19" s="14"/>
      <c r="GN19" s="14"/>
      <c r="GO19" s="14"/>
      <c r="GP19" s="14"/>
      <c r="GQ19" s="14"/>
      <c r="GR19" s="14"/>
      <c r="GS19" s="14"/>
    </row>
    <row r="20" spans="1:201" x14ac:dyDescent="0.2">
      <c r="A20" s="377" t="s">
        <v>242</v>
      </c>
      <c r="B20" s="46"/>
      <c r="C20" s="334"/>
      <c r="D20" s="347"/>
      <c r="E20" s="271">
        <f t="shared" si="0"/>
        <v>0</v>
      </c>
      <c r="F20" s="284">
        <f t="shared" si="1"/>
        <v>0</v>
      </c>
      <c r="G20" s="15" t="str">
        <f t="shared" si="94"/>
        <v/>
      </c>
      <c r="H20" s="16">
        <f t="shared" si="95"/>
        <v>0</v>
      </c>
      <c r="I20" s="201">
        <f t="shared" si="2"/>
        <v>0</v>
      </c>
      <c r="J20" s="251"/>
      <c r="K20" s="121"/>
      <c r="L20" s="323"/>
      <c r="M20" s="323"/>
      <c r="N20" s="150" t="e">
        <f t="shared" si="124"/>
        <v>#DIV/0!</v>
      </c>
      <c r="O20" s="145">
        <f t="shared" si="125"/>
        <v>0</v>
      </c>
      <c r="P20" s="37">
        <f t="shared" si="4"/>
        <v>0</v>
      </c>
      <c r="Q20" s="226">
        <f t="shared" ca="1" si="5"/>
        <v>0</v>
      </c>
      <c r="R20" s="19"/>
      <c r="S20" s="363" t="str">
        <f t="shared" si="110"/>
        <v/>
      </c>
      <c r="T20" s="20">
        <f t="shared" si="7"/>
        <v>0</v>
      </c>
      <c r="U20" s="404">
        <v>230</v>
      </c>
      <c r="V20" s="267">
        <f t="shared" ca="1" si="8"/>
        <v>0</v>
      </c>
      <c r="W20" s="364" t="str">
        <f t="shared" si="97"/>
        <v>MERV - XMEV - GFGC230.OC - 24hs</v>
      </c>
      <c r="X20" s="364" t="str">
        <f t="shared" si="98"/>
        <v>GFGC230.OC</v>
      </c>
      <c r="Y20" s="365">
        <f>IFERROR(VLOOKUP($X20,HomeBroker!$A$2:$F$368,2,0),0)</f>
        <v>0</v>
      </c>
      <c r="Z20" s="366">
        <f>IFERROR(VLOOKUP($X20,HomeBroker!$A$2:$F$368,3,0),0)</f>
        <v>0</v>
      </c>
      <c r="AA20" s="367">
        <f>IFERROR(VLOOKUP($X20,HomeBroker!$A$2:$F$396,6,0),0)</f>
        <v>0</v>
      </c>
      <c r="AB20" s="366">
        <f>IFERROR(VLOOKUP($X20,HomeBroker!$A$2:$F$368,4,0),0)</f>
        <v>0</v>
      </c>
      <c r="AC20" s="365">
        <f>IFERROR(VLOOKUP($X20,HomeBroker!$A$2:$F$368,5,0),0)</f>
        <v>0</v>
      </c>
      <c r="AD20" s="368">
        <f>IFERROR(VLOOKUP($X20,HomeBroker!$A$2:$M$396,13,0),0)</f>
        <v>0</v>
      </c>
      <c r="AE20" s="369" t="str">
        <f t="shared" si="9"/>
        <v/>
      </c>
      <c r="AF20" s="20">
        <f t="shared" si="10"/>
        <v>0</v>
      </c>
      <c r="AG20" s="404">
        <f t="shared" si="99"/>
        <v>230</v>
      </c>
      <c r="AH20" s="267">
        <f t="shared" ca="1" si="11"/>
        <v>0</v>
      </c>
      <c r="AI20" s="364" t="str">
        <f t="shared" si="100"/>
        <v>MERV - XMEV - GFGV230.OC - 24hs</v>
      </c>
      <c r="AJ20" s="364" t="str">
        <f t="shared" si="101"/>
        <v>GFGV230.OC</v>
      </c>
      <c r="AK20" s="366">
        <f>IFERROR(VLOOKUP($AJ20,HomeBroker!$A$2:$F$368,2,0),0)</f>
        <v>0</v>
      </c>
      <c r="AL20" s="366">
        <f>IFERROR(VLOOKUP($AJ20,HomeBroker!$A$2:$F$368,3,0),0)</f>
        <v>0</v>
      </c>
      <c r="AM20" s="367">
        <f>IFERROR(VLOOKUP($AJ20,HomeBroker!$A$2:$F$396,6,0),0)</f>
        <v>0</v>
      </c>
      <c r="AN20" s="366">
        <f>IFERROR(VLOOKUP($AJ20,HomeBroker!$A$2:$F$368,4,0),0)</f>
        <v>0</v>
      </c>
      <c r="AO20" s="366">
        <f>IFERROR(VLOOKUP($AJ20,HomeBroker!$A$2:$F$368,5,0),0)</f>
        <v>0</v>
      </c>
      <c r="AP20" s="368">
        <f>IFERROR(VLOOKUP($AJ20,HomeBroker!$A$2:$M$396,13,0),0)</f>
        <v>0</v>
      </c>
      <c r="AQ20" s="17"/>
      <c r="AR20" s="375"/>
      <c r="AS20" s="376" t="s">
        <v>55</v>
      </c>
      <c r="AT20" s="54"/>
      <c r="AU20" s="254"/>
      <c r="AV20" s="259"/>
      <c r="AW20" s="38">
        <f t="shared" si="12"/>
        <v>0</v>
      </c>
      <c r="AX20" s="39">
        <f t="shared" si="13"/>
        <v>0</v>
      </c>
      <c r="AY20" s="372" t="s">
        <v>56</v>
      </c>
      <c r="AZ20" s="54"/>
      <c r="BA20" s="64"/>
      <c r="BB20" s="48"/>
      <c r="BC20" s="25">
        <f t="shared" si="14"/>
        <v>0</v>
      </c>
      <c r="BD20" s="40">
        <f t="shared" si="15"/>
        <v>0</v>
      </c>
      <c r="BE20" s="373" t="s">
        <v>57</v>
      </c>
      <c r="BF20" s="54"/>
      <c r="BG20" s="48"/>
      <c r="BH20" s="28">
        <f t="shared" si="16"/>
        <v>0</v>
      </c>
      <c r="BI20" s="29">
        <f t="shared" si="17"/>
        <v>0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17"/>
      <c r="DD20" s="30">
        <f t="shared" si="18"/>
        <v>0</v>
      </c>
      <c r="DE20" s="31">
        <f t="shared" si="19"/>
        <v>0</v>
      </c>
      <c r="DF20" s="31">
        <f t="shared" si="20"/>
        <v>0</v>
      </c>
      <c r="DG20" s="31">
        <f t="shared" si="21"/>
        <v>0</v>
      </c>
      <c r="DH20" s="31">
        <f t="shared" si="22"/>
        <v>0</v>
      </c>
      <c r="DI20" s="31">
        <f t="shared" si="23"/>
        <v>0</v>
      </c>
      <c r="DJ20" s="31">
        <f t="shared" si="24"/>
        <v>0</v>
      </c>
      <c r="DK20" s="31">
        <f t="shared" si="25"/>
        <v>0</v>
      </c>
      <c r="DL20" s="31">
        <f t="shared" si="26"/>
        <v>0</v>
      </c>
      <c r="DM20" s="31">
        <f t="shared" si="27"/>
        <v>0</v>
      </c>
      <c r="DN20" s="31">
        <f t="shared" si="28"/>
        <v>0</v>
      </c>
      <c r="DO20" s="31">
        <f t="shared" si="29"/>
        <v>0</v>
      </c>
      <c r="DP20" s="31">
        <f t="shared" si="30"/>
        <v>0</v>
      </c>
      <c r="DQ20" s="31">
        <f t="shared" si="31"/>
        <v>0</v>
      </c>
      <c r="DR20" s="31">
        <f t="shared" si="32"/>
        <v>0</v>
      </c>
      <c r="DS20" s="31">
        <f t="shared" si="33"/>
        <v>0</v>
      </c>
      <c r="DT20" s="31">
        <f t="shared" si="34"/>
        <v>0</v>
      </c>
      <c r="DU20" s="31">
        <f t="shared" si="35"/>
        <v>0</v>
      </c>
      <c r="DV20" s="31">
        <f t="shared" si="36"/>
        <v>0</v>
      </c>
      <c r="DW20" s="31">
        <f t="shared" si="37"/>
        <v>0</v>
      </c>
      <c r="DX20" s="31">
        <f t="shared" si="38"/>
        <v>0</v>
      </c>
      <c r="DY20" s="31">
        <f t="shared" si="39"/>
        <v>0</v>
      </c>
      <c r="DZ20" s="31">
        <f t="shared" si="40"/>
        <v>0</v>
      </c>
      <c r="EA20" s="31">
        <f t="shared" si="41"/>
        <v>0</v>
      </c>
      <c r="EB20" s="31">
        <f t="shared" si="42"/>
        <v>0</v>
      </c>
      <c r="EC20" s="31">
        <f t="shared" si="43"/>
        <v>0</v>
      </c>
      <c r="ED20" s="31">
        <f t="shared" si="44"/>
        <v>0</v>
      </c>
      <c r="EE20" s="31">
        <f t="shared" si="45"/>
        <v>0</v>
      </c>
      <c r="EF20" s="31">
        <f t="shared" si="46"/>
        <v>0</v>
      </c>
      <c r="EG20" s="31">
        <f t="shared" si="47"/>
        <v>0</v>
      </c>
      <c r="EH20" s="31">
        <f t="shared" si="48"/>
        <v>0</v>
      </c>
      <c r="EI20" s="31">
        <f t="shared" si="49"/>
        <v>0</v>
      </c>
      <c r="EJ20" s="31">
        <f t="shared" si="50"/>
        <v>0</v>
      </c>
      <c r="EK20" s="31">
        <f t="shared" si="51"/>
        <v>0</v>
      </c>
      <c r="EL20" s="31">
        <f t="shared" si="52"/>
        <v>0</v>
      </c>
      <c r="EM20" s="31">
        <f t="shared" si="53"/>
        <v>0</v>
      </c>
      <c r="EN20" s="76"/>
      <c r="EO20" s="32">
        <f t="shared" si="54"/>
        <v>0</v>
      </c>
      <c r="EP20" s="33"/>
      <c r="EQ20" s="45"/>
      <c r="ER20" s="35"/>
      <c r="ES20" s="36">
        <f t="shared" si="55"/>
        <v>0</v>
      </c>
      <c r="ET20" s="14"/>
      <c r="EU20" s="30">
        <f t="shared" si="56"/>
        <v>0</v>
      </c>
      <c r="EV20" s="31">
        <f t="shared" ca="1" si="57"/>
        <v>0</v>
      </c>
      <c r="EW20" s="31">
        <f t="shared" ca="1" si="58"/>
        <v>0</v>
      </c>
      <c r="EX20" s="31">
        <f t="shared" ca="1" si="59"/>
        <v>0</v>
      </c>
      <c r="EY20" s="31">
        <f t="shared" ca="1" si="60"/>
        <v>0</v>
      </c>
      <c r="EZ20" s="31">
        <f t="shared" ca="1" si="61"/>
        <v>0</v>
      </c>
      <c r="FA20" s="31">
        <f t="shared" ca="1" si="62"/>
        <v>0</v>
      </c>
      <c r="FB20" s="31">
        <f t="shared" ca="1" si="63"/>
        <v>0</v>
      </c>
      <c r="FC20" s="31">
        <f t="shared" ca="1" si="64"/>
        <v>0</v>
      </c>
      <c r="FD20" s="31">
        <f t="shared" ca="1" si="65"/>
        <v>0</v>
      </c>
      <c r="FE20" s="31">
        <f t="shared" ca="1" si="66"/>
        <v>0</v>
      </c>
      <c r="FF20" s="31">
        <f t="shared" ca="1" si="67"/>
        <v>0</v>
      </c>
      <c r="FG20" s="31">
        <f t="shared" ca="1" si="68"/>
        <v>0</v>
      </c>
      <c r="FH20" s="31">
        <f t="shared" ca="1" si="69"/>
        <v>0</v>
      </c>
      <c r="FI20" s="31">
        <f t="shared" ca="1" si="70"/>
        <v>0</v>
      </c>
      <c r="FJ20" s="31">
        <f t="shared" ca="1" si="71"/>
        <v>0</v>
      </c>
      <c r="FK20" s="31">
        <f t="shared" ca="1" si="72"/>
        <v>0</v>
      </c>
      <c r="FL20" s="31">
        <f t="shared" ca="1" si="73"/>
        <v>0</v>
      </c>
      <c r="FM20" s="31">
        <f t="shared" ca="1" si="74"/>
        <v>0</v>
      </c>
      <c r="FN20" s="31">
        <f t="shared" ca="1" si="75"/>
        <v>0</v>
      </c>
      <c r="FO20" s="31">
        <f t="shared" ca="1" si="76"/>
        <v>0</v>
      </c>
      <c r="FP20" s="31">
        <f t="shared" ca="1" si="77"/>
        <v>0</v>
      </c>
      <c r="FQ20" s="31">
        <f t="shared" ca="1" si="78"/>
        <v>0</v>
      </c>
      <c r="FR20" s="31">
        <f t="shared" ca="1" si="79"/>
        <v>0</v>
      </c>
      <c r="FS20" s="31">
        <f t="shared" ca="1" si="80"/>
        <v>0</v>
      </c>
      <c r="FT20" s="31">
        <f t="shared" ca="1" si="81"/>
        <v>0</v>
      </c>
      <c r="FU20" s="31">
        <f t="shared" ca="1" si="82"/>
        <v>0</v>
      </c>
      <c r="FV20" s="31">
        <f t="shared" ca="1" si="83"/>
        <v>0</v>
      </c>
      <c r="FW20" s="31">
        <f t="shared" ca="1" si="84"/>
        <v>0</v>
      </c>
      <c r="FX20" s="31">
        <f t="shared" ca="1" si="85"/>
        <v>0</v>
      </c>
      <c r="FY20" s="31">
        <f t="shared" ca="1" si="86"/>
        <v>0</v>
      </c>
      <c r="FZ20" s="31">
        <f t="shared" ca="1" si="87"/>
        <v>0</v>
      </c>
      <c r="GA20" s="31">
        <f t="shared" ca="1" si="88"/>
        <v>0</v>
      </c>
      <c r="GB20" s="31">
        <f t="shared" ca="1" si="89"/>
        <v>0</v>
      </c>
      <c r="GC20" s="31">
        <f t="shared" ca="1" si="90"/>
        <v>0</v>
      </c>
      <c r="GD20" s="31">
        <f t="shared" ca="1" si="91"/>
        <v>0</v>
      </c>
      <c r="GE20" s="76"/>
      <c r="GF20" s="32">
        <f t="shared" ca="1" si="92"/>
        <v>0</v>
      </c>
      <c r="GG20" s="33"/>
      <c r="GH20" s="45"/>
      <c r="GI20" s="35"/>
      <c r="GJ20" s="36">
        <f t="shared" ca="1" si="93"/>
        <v>0</v>
      </c>
      <c r="GK20" s="14"/>
      <c r="GL20" s="14"/>
      <c r="GM20" s="14"/>
      <c r="GN20" s="14"/>
      <c r="GO20" s="14"/>
      <c r="GP20" s="14"/>
      <c r="GQ20" s="14"/>
      <c r="GR20" s="14"/>
      <c r="GS20" s="14"/>
    </row>
    <row r="21" spans="1:201" x14ac:dyDescent="0.2">
      <c r="A21" s="362" t="s">
        <v>243</v>
      </c>
      <c r="B21" s="46"/>
      <c r="C21" s="334"/>
      <c r="D21" s="347"/>
      <c r="E21" s="271">
        <f t="shared" si="0"/>
        <v>0</v>
      </c>
      <c r="F21" s="284">
        <f t="shared" si="1"/>
        <v>0</v>
      </c>
      <c r="G21" s="15" t="str">
        <f t="shared" si="94"/>
        <v/>
      </c>
      <c r="H21" s="16">
        <f t="shared" si="95"/>
        <v>0</v>
      </c>
      <c r="I21" s="201">
        <f t="shared" si="2"/>
        <v>0</v>
      </c>
      <c r="J21" s="251"/>
      <c r="K21" s="121"/>
      <c r="L21" s="323"/>
      <c r="M21" s="323"/>
      <c r="N21" s="150" t="e">
        <f t="shared" si="124"/>
        <v>#DIV/0!</v>
      </c>
      <c r="O21" s="145">
        <f t="shared" si="125"/>
        <v>0</v>
      </c>
      <c r="P21" s="53">
        <f t="shared" si="4"/>
        <v>0</v>
      </c>
      <c r="Q21" s="227">
        <f t="shared" ca="1" si="5"/>
        <v>0</v>
      </c>
      <c r="R21" s="19"/>
      <c r="S21" s="363" t="str">
        <f t="shared" si="110"/>
        <v/>
      </c>
      <c r="T21" s="20">
        <f t="shared" si="7"/>
        <v>0</v>
      </c>
      <c r="U21" s="404">
        <v>240</v>
      </c>
      <c r="V21" s="267">
        <f t="shared" ca="1" si="8"/>
        <v>0</v>
      </c>
      <c r="W21" s="364" t="str">
        <f t="shared" si="97"/>
        <v>MERV - XMEV - GFGC240.OC - 24hs</v>
      </c>
      <c r="X21" s="364" t="str">
        <f t="shared" si="98"/>
        <v>GFGC240.OC</v>
      </c>
      <c r="Y21" s="365">
        <f>IFERROR(VLOOKUP($X21,HomeBroker!$A$2:$F$368,2,0),0)</f>
        <v>0</v>
      </c>
      <c r="Z21" s="366">
        <f>IFERROR(VLOOKUP($X21,HomeBroker!$A$2:$F$368,3,0),0)</f>
        <v>0</v>
      </c>
      <c r="AA21" s="367">
        <f>IFERROR(VLOOKUP($X21,HomeBroker!$A$2:$F$396,6,0),0)</f>
        <v>0</v>
      </c>
      <c r="AB21" s="366">
        <f>IFERROR(VLOOKUP($X21,HomeBroker!$A$2:$F$368,4,0),0)</f>
        <v>0</v>
      </c>
      <c r="AC21" s="365">
        <f>IFERROR(VLOOKUP($X21,HomeBroker!$A$2:$F$368,5,0),0)</f>
        <v>0</v>
      </c>
      <c r="AD21" s="368">
        <f>IFERROR(VLOOKUP($X21,HomeBroker!$A$2:$M$396,13,0),0)</f>
        <v>0</v>
      </c>
      <c r="AE21" s="369" t="str">
        <f t="shared" si="9"/>
        <v/>
      </c>
      <c r="AF21" s="20">
        <f t="shared" si="10"/>
        <v>0</v>
      </c>
      <c r="AG21" s="404">
        <f t="shared" si="99"/>
        <v>240</v>
      </c>
      <c r="AH21" s="267">
        <f t="shared" ca="1" si="11"/>
        <v>0</v>
      </c>
      <c r="AI21" s="364" t="str">
        <f t="shared" si="100"/>
        <v>MERV - XMEV - GFGV240.OC - 24hs</v>
      </c>
      <c r="AJ21" s="364" t="str">
        <f t="shared" si="101"/>
        <v>GFGV240.OC</v>
      </c>
      <c r="AK21" s="366">
        <f>IFERROR(VLOOKUP($AJ21,HomeBroker!$A$2:$F$368,2,0),0)</f>
        <v>0</v>
      </c>
      <c r="AL21" s="366">
        <f>IFERROR(VLOOKUP($AJ21,HomeBroker!$A$2:$F$368,3,0),0)</f>
        <v>0</v>
      </c>
      <c r="AM21" s="367">
        <f>IFERROR(VLOOKUP($AJ21,HomeBroker!$A$2:$F$396,6,0),0)</f>
        <v>0</v>
      </c>
      <c r="AN21" s="366">
        <f>IFERROR(VLOOKUP($AJ21,HomeBroker!$A$2:$F$368,4,0),0)</f>
        <v>0</v>
      </c>
      <c r="AO21" s="366">
        <f>IFERROR(VLOOKUP($AJ21,HomeBroker!$A$2:$F$368,5,0),0)</f>
        <v>0</v>
      </c>
      <c r="AP21" s="368">
        <f>IFERROR(VLOOKUP($AJ21,HomeBroker!$A$2:$M$396,13,0),0)</f>
        <v>0</v>
      </c>
      <c r="AQ21" s="17"/>
      <c r="AR21" s="375"/>
      <c r="AS21" s="376" t="s">
        <v>55</v>
      </c>
      <c r="AT21" s="54"/>
      <c r="AU21" s="254"/>
      <c r="AV21" s="259"/>
      <c r="AW21" s="38">
        <f t="shared" si="12"/>
        <v>0</v>
      </c>
      <c r="AX21" s="39">
        <f t="shared" si="13"/>
        <v>0</v>
      </c>
      <c r="AY21" s="372" t="s">
        <v>56</v>
      </c>
      <c r="AZ21" s="54"/>
      <c r="BA21" s="64"/>
      <c r="BB21" s="48"/>
      <c r="BC21" s="25">
        <f t="shared" si="14"/>
        <v>0</v>
      </c>
      <c r="BD21" s="40">
        <f t="shared" si="15"/>
        <v>0</v>
      </c>
      <c r="BE21" s="373" t="s">
        <v>57</v>
      </c>
      <c r="BF21" s="54"/>
      <c r="BG21" s="48"/>
      <c r="BH21" s="28">
        <f t="shared" si="16"/>
        <v>0</v>
      </c>
      <c r="BI21" s="29">
        <f t="shared" si="17"/>
        <v>0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17"/>
      <c r="DD21" s="30">
        <f t="shared" si="18"/>
        <v>0</v>
      </c>
      <c r="DE21" s="31">
        <f t="shared" si="19"/>
        <v>0</v>
      </c>
      <c r="DF21" s="31">
        <f t="shared" si="20"/>
        <v>0</v>
      </c>
      <c r="DG21" s="31">
        <f t="shared" si="21"/>
        <v>0</v>
      </c>
      <c r="DH21" s="31">
        <f t="shared" si="22"/>
        <v>0</v>
      </c>
      <c r="DI21" s="31">
        <f t="shared" si="23"/>
        <v>0</v>
      </c>
      <c r="DJ21" s="31">
        <f t="shared" si="24"/>
        <v>0</v>
      </c>
      <c r="DK21" s="31">
        <f t="shared" si="25"/>
        <v>0</v>
      </c>
      <c r="DL21" s="31">
        <f t="shared" si="26"/>
        <v>0</v>
      </c>
      <c r="DM21" s="31">
        <f t="shared" si="27"/>
        <v>0</v>
      </c>
      <c r="DN21" s="31">
        <f t="shared" si="28"/>
        <v>0</v>
      </c>
      <c r="DO21" s="31">
        <f t="shared" si="29"/>
        <v>0</v>
      </c>
      <c r="DP21" s="31">
        <f t="shared" si="30"/>
        <v>0</v>
      </c>
      <c r="DQ21" s="31">
        <f t="shared" si="31"/>
        <v>0</v>
      </c>
      <c r="DR21" s="31">
        <f t="shared" si="32"/>
        <v>0</v>
      </c>
      <c r="DS21" s="31">
        <f t="shared" si="33"/>
        <v>0</v>
      </c>
      <c r="DT21" s="31">
        <f t="shared" si="34"/>
        <v>0</v>
      </c>
      <c r="DU21" s="31">
        <f t="shared" si="35"/>
        <v>0</v>
      </c>
      <c r="DV21" s="31">
        <f t="shared" si="36"/>
        <v>0</v>
      </c>
      <c r="DW21" s="31">
        <f t="shared" si="37"/>
        <v>0</v>
      </c>
      <c r="DX21" s="31">
        <f t="shared" si="38"/>
        <v>0</v>
      </c>
      <c r="DY21" s="31">
        <f t="shared" si="39"/>
        <v>0</v>
      </c>
      <c r="DZ21" s="31">
        <f t="shared" si="40"/>
        <v>0</v>
      </c>
      <c r="EA21" s="31">
        <f t="shared" si="41"/>
        <v>0</v>
      </c>
      <c r="EB21" s="31">
        <f t="shared" si="42"/>
        <v>0</v>
      </c>
      <c r="EC21" s="31">
        <f t="shared" si="43"/>
        <v>0</v>
      </c>
      <c r="ED21" s="31">
        <f t="shared" si="44"/>
        <v>0</v>
      </c>
      <c r="EE21" s="31">
        <f t="shared" si="45"/>
        <v>0</v>
      </c>
      <c r="EF21" s="31">
        <f t="shared" si="46"/>
        <v>0</v>
      </c>
      <c r="EG21" s="31">
        <f t="shared" si="47"/>
        <v>0</v>
      </c>
      <c r="EH21" s="31">
        <f t="shared" si="48"/>
        <v>0</v>
      </c>
      <c r="EI21" s="31">
        <f t="shared" si="49"/>
        <v>0</v>
      </c>
      <c r="EJ21" s="31">
        <f t="shared" si="50"/>
        <v>0</v>
      </c>
      <c r="EK21" s="31">
        <f t="shared" si="51"/>
        <v>0</v>
      </c>
      <c r="EL21" s="31">
        <f t="shared" si="52"/>
        <v>0</v>
      </c>
      <c r="EM21" s="31">
        <f t="shared" si="53"/>
        <v>0</v>
      </c>
      <c r="EN21" s="76"/>
      <c r="EO21" s="32">
        <f t="shared" si="54"/>
        <v>0</v>
      </c>
      <c r="EP21" s="33"/>
      <c r="EQ21" s="45"/>
      <c r="ER21" s="35"/>
      <c r="ES21" s="36">
        <f t="shared" si="55"/>
        <v>0</v>
      </c>
      <c r="ET21" s="14"/>
      <c r="EU21" s="30">
        <f t="shared" si="56"/>
        <v>0</v>
      </c>
      <c r="EV21" s="31">
        <f t="shared" ca="1" si="57"/>
        <v>0</v>
      </c>
      <c r="EW21" s="31">
        <f t="shared" ca="1" si="58"/>
        <v>0</v>
      </c>
      <c r="EX21" s="31">
        <f t="shared" ca="1" si="59"/>
        <v>0</v>
      </c>
      <c r="EY21" s="31">
        <f t="shared" ca="1" si="60"/>
        <v>0</v>
      </c>
      <c r="EZ21" s="31">
        <f t="shared" ca="1" si="61"/>
        <v>0</v>
      </c>
      <c r="FA21" s="31">
        <f t="shared" ca="1" si="62"/>
        <v>0</v>
      </c>
      <c r="FB21" s="31">
        <f t="shared" ca="1" si="63"/>
        <v>0</v>
      </c>
      <c r="FC21" s="31">
        <f t="shared" ca="1" si="64"/>
        <v>0</v>
      </c>
      <c r="FD21" s="31">
        <f t="shared" ca="1" si="65"/>
        <v>0</v>
      </c>
      <c r="FE21" s="31">
        <f t="shared" ca="1" si="66"/>
        <v>0</v>
      </c>
      <c r="FF21" s="31">
        <f t="shared" ca="1" si="67"/>
        <v>0</v>
      </c>
      <c r="FG21" s="31">
        <f t="shared" ca="1" si="68"/>
        <v>0</v>
      </c>
      <c r="FH21" s="31">
        <f t="shared" ca="1" si="69"/>
        <v>0</v>
      </c>
      <c r="FI21" s="31">
        <f t="shared" ca="1" si="70"/>
        <v>0</v>
      </c>
      <c r="FJ21" s="31">
        <f t="shared" ca="1" si="71"/>
        <v>0</v>
      </c>
      <c r="FK21" s="31">
        <f t="shared" ca="1" si="72"/>
        <v>0</v>
      </c>
      <c r="FL21" s="31">
        <f t="shared" ca="1" si="73"/>
        <v>0</v>
      </c>
      <c r="FM21" s="31">
        <f t="shared" ca="1" si="74"/>
        <v>0</v>
      </c>
      <c r="FN21" s="31">
        <f t="shared" ca="1" si="75"/>
        <v>0</v>
      </c>
      <c r="FO21" s="31">
        <f t="shared" ca="1" si="76"/>
        <v>0</v>
      </c>
      <c r="FP21" s="31">
        <f t="shared" ca="1" si="77"/>
        <v>0</v>
      </c>
      <c r="FQ21" s="31">
        <f t="shared" ca="1" si="78"/>
        <v>0</v>
      </c>
      <c r="FR21" s="31">
        <f t="shared" ca="1" si="79"/>
        <v>0</v>
      </c>
      <c r="FS21" s="31">
        <f t="shared" ca="1" si="80"/>
        <v>0</v>
      </c>
      <c r="FT21" s="31">
        <f t="shared" ca="1" si="81"/>
        <v>0</v>
      </c>
      <c r="FU21" s="31">
        <f t="shared" ca="1" si="82"/>
        <v>0</v>
      </c>
      <c r="FV21" s="31">
        <f t="shared" ca="1" si="83"/>
        <v>0</v>
      </c>
      <c r="FW21" s="31">
        <f t="shared" ca="1" si="84"/>
        <v>0</v>
      </c>
      <c r="FX21" s="31">
        <f t="shared" ca="1" si="85"/>
        <v>0</v>
      </c>
      <c r="FY21" s="31">
        <f t="shared" ca="1" si="86"/>
        <v>0</v>
      </c>
      <c r="FZ21" s="31">
        <f t="shared" ca="1" si="87"/>
        <v>0</v>
      </c>
      <c r="GA21" s="31">
        <f t="shared" ca="1" si="88"/>
        <v>0</v>
      </c>
      <c r="GB21" s="31">
        <f t="shared" ca="1" si="89"/>
        <v>0</v>
      </c>
      <c r="GC21" s="31">
        <f t="shared" ca="1" si="90"/>
        <v>0</v>
      </c>
      <c r="GD21" s="31">
        <f t="shared" ca="1" si="91"/>
        <v>0</v>
      </c>
      <c r="GE21" s="76"/>
      <c r="GF21" s="32">
        <f t="shared" ca="1" si="92"/>
        <v>0</v>
      </c>
      <c r="GG21" s="33"/>
      <c r="GH21" s="45"/>
      <c r="GI21" s="35"/>
      <c r="GJ21" s="36">
        <f t="shared" ca="1" si="93"/>
        <v>0</v>
      </c>
      <c r="GK21" s="14"/>
      <c r="GL21" s="14"/>
      <c r="GM21" s="14"/>
      <c r="GN21" s="14"/>
      <c r="GO21" s="14"/>
      <c r="GP21" s="14"/>
      <c r="GQ21" s="14"/>
      <c r="GR21" s="14"/>
      <c r="GS21" s="14"/>
    </row>
    <row r="22" spans="1:201" x14ac:dyDescent="0.2">
      <c r="A22" s="374" t="s">
        <v>244</v>
      </c>
      <c r="B22" s="46"/>
      <c r="C22" s="334"/>
      <c r="D22" s="347"/>
      <c r="E22" s="271">
        <f t="shared" si="0"/>
        <v>0</v>
      </c>
      <c r="F22" s="284">
        <f t="shared" si="1"/>
        <v>0</v>
      </c>
      <c r="G22" s="15" t="str">
        <f t="shared" si="94"/>
        <v/>
      </c>
      <c r="H22" s="16">
        <f t="shared" si="95"/>
        <v>0</v>
      </c>
      <c r="I22" s="201">
        <f t="shared" si="2"/>
        <v>0</v>
      </c>
      <c r="J22" s="252" t="str">
        <f t="shared" ref="J22" si="126">IFERROR(D21/D22,"")</f>
        <v/>
      </c>
      <c r="K22" s="262" t="str">
        <f t="shared" ref="K22" si="127">IFERROR(G21/G22,"")</f>
        <v/>
      </c>
      <c r="L22" s="324" t="str">
        <f t="shared" ref="L22" si="128">IFERROR(K22/J22-1,"")</f>
        <v/>
      </c>
      <c r="M22" s="337">
        <f t="shared" ref="M22" si="129">I21+I22</f>
        <v>0</v>
      </c>
      <c r="N22" s="150" t="e">
        <f t="shared" si="124"/>
        <v>#DIV/0!</v>
      </c>
      <c r="O22" s="145">
        <f t="shared" si="125"/>
        <v>0</v>
      </c>
      <c r="P22" s="37">
        <f t="shared" si="4"/>
        <v>0</v>
      </c>
      <c r="Q22" s="226">
        <f t="shared" ca="1" si="5"/>
        <v>0</v>
      </c>
      <c r="R22" s="19"/>
      <c r="S22" s="363" t="str">
        <f t="shared" si="110"/>
        <v/>
      </c>
      <c r="T22" s="20">
        <f t="shared" si="7"/>
        <v>0</v>
      </c>
      <c r="U22" s="404">
        <v>250</v>
      </c>
      <c r="V22" s="267">
        <f t="shared" ca="1" si="8"/>
        <v>0</v>
      </c>
      <c r="W22" s="364" t="str">
        <f t="shared" si="97"/>
        <v>MERV - XMEV - GFGC250.OC - 24hs</v>
      </c>
      <c r="X22" s="364" t="str">
        <f t="shared" si="98"/>
        <v>GFGC250.OC</v>
      </c>
      <c r="Y22" s="365">
        <f>IFERROR(VLOOKUP($X22,HomeBroker!$A$2:$F$368,2,0),0)</f>
        <v>0</v>
      </c>
      <c r="Z22" s="366">
        <f>IFERROR(VLOOKUP($X22,HomeBroker!$A$2:$F$368,3,0),0)</f>
        <v>0</v>
      </c>
      <c r="AA22" s="367">
        <f>IFERROR(VLOOKUP($X22,HomeBroker!$A$2:$F$396,6,0),0)</f>
        <v>0</v>
      </c>
      <c r="AB22" s="366">
        <f>IFERROR(VLOOKUP($X22,HomeBroker!$A$2:$F$368,4,0),0)</f>
        <v>0</v>
      </c>
      <c r="AC22" s="365">
        <f>IFERROR(VLOOKUP($X22,HomeBroker!$A$2:$F$368,5,0),0)</f>
        <v>0</v>
      </c>
      <c r="AD22" s="368">
        <f>IFERROR(VLOOKUP($X22,HomeBroker!$A$2:$M$396,13,0),0)</f>
        <v>0</v>
      </c>
      <c r="AE22" s="369" t="str">
        <f t="shared" si="9"/>
        <v/>
      </c>
      <c r="AF22" s="20">
        <f t="shared" si="10"/>
        <v>0</v>
      </c>
      <c r="AG22" s="404">
        <f t="shared" si="99"/>
        <v>250</v>
      </c>
      <c r="AH22" s="267">
        <f t="shared" ca="1" si="11"/>
        <v>0</v>
      </c>
      <c r="AI22" s="364" t="str">
        <f t="shared" si="100"/>
        <v>MERV - XMEV - GFGV250.OC - 24hs</v>
      </c>
      <c r="AJ22" s="364" t="str">
        <f t="shared" si="101"/>
        <v>GFGV250.OC</v>
      </c>
      <c r="AK22" s="366">
        <f>IFERROR(VLOOKUP($AJ22,HomeBroker!$A$2:$F$368,2,0),0)</f>
        <v>0</v>
      </c>
      <c r="AL22" s="366">
        <f>IFERROR(VLOOKUP($AJ22,HomeBroker!$A$2:$F$368,3,0),0)</f>
        <v>0</v>
      </c>
      <c r="AM22" s="367">
        <f>IFERROR(VLOOKUP($AJ22,HomeBroker!$A$2:$F$396,6,0),0)</f>
        <v>0</v>
      </c>
      <c r="AN22" s="366">
        <f>IFERROR(VLOOKUP($AJ22,HomeBroker!$A$2:$F$368,4,0),0)</f>
        <v>0</v>
      </c>
      <c r="AO22" s="366">
        <f>IFERROR(VLOOKUP($AJ22,HomeBroker!$A$2:$F$368,5,0),0)</f>
        <v>0</v>
      </c>
      <c r="AP22" s="368">
        <f>IFERROR(VLOOKUP($AJ22,HomeBroker!$A$2:$M$396,13,0),0)</f>
        <v>0</v>
      </c>
      <c r="AQ22" s="17"/>
      <c r="AR22" s="375"/>
      <c r="AS22" s="376" t="s">
        <v>55</v>
      </c>
      <c r="AT22" s="54"/>
      <c r="AU22" s="254"/>
      <c r="AV22" s="259"/>
      <c r="AW22" s="38">
        <f t="shared" si="12"/>
        <v>0</v>
      </c>
      <c r="AX22" s="39">
        <f t="shared" si="13"/>
        <v>0</v>
      </c>
      <c r="AY22" s="372" t="s">
        <v>56</v>
      </c>
      <c r="AZ22" s="54"/>
      <c r="BA22" s="64"/>
      <c r="BB22" s="48"/>
      <c r="BC22" s="25">
        <f t="shared" si="14"/>
        <v>0</v>
      </c>
      <c r="BD22" s="40">
        <f t="shared" si="15"/>
        <v>0</v>
      </c>
      <c r="BE22" s="373" t="s">
        <v>57</v>
      </c>
      <c r="BF22" s="54"/>
      <c r="BG22" s="48"/>
      <c r="BH22" s="28">
        <f t="shared" si="16"/>
        <v>0</v>
      </c>
      <c r="BI22" s="29">
        <f t="shared" si="17"/>
        <v>0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17"/>
      <c r="DD22" s="30">
        <f t="shared" si="18"/>
        <v>0</v>
      </c>
      <c r="DE22" s="31">
        <f t="shared" si="19"/>
        <v>0</v>
      </c>
      <c r="DF22" s="31">
        <f t="shared" si="20"/>
        <v>0</v>
      </c>
      <c r="DG22" s="31">
        <f t="shared" si="21"/>
        <v>0</v>
      </c>
      <c r="DH22" s="31">
        <f t="shared" si="22"/>
        <v>0</v>
      </c>
      <c r="DI22" s="31">
        <f t="shared" si="23"/>
        <v>0</v>
      </c>
      <c r="DJ22" s="31">
        <f t="shared" si="24"/>
        <v>0</v>
      </c>
      <c r="DK22" s="31">
        <f t="shared" si="25"/>
        <v>0</v>
      </c>
      <c r="DL22" s="31">
        <f t="shared" si="26"/>
        <v>0</v>
      </c>
      <c r="DM22" s="31">
        <f t="shared" si="27"/>
        <v>0</v>
      </c>
      <c r="DN22" s="31">
        <f t="shared" si="28"/>
        <v>0</v>
      </c>
      <c r="DO22" s="31">
        <f t="shared" si="29"/>
        <v>0</v>
      </c>
      <c r="DP22" s="31">
        <f t="shared" si="30"/>
        <v>0</v>
      </c>
      <c r="DQ22" s="31">
        <f t="shared" si="31"/>
        <v>0</v>
      </c>
      <c r="DR22" s="31">
        <f t="shared" si="32"/>
        <v>0</v>
      </c>
      <c r="DS22" s="31">
        <f t="shared" si="33"/>
        <v>0</v>
      </c>
      <c r="DT22" s="31">
        <f t="shared" si="34"/>
        <v>0</v>
      </c>
      <c r="DU22" s="31">
        <f t="shared" si="35"/>
        <v>0</v>
      </c>
      <c r="DV22" s="31">
        <f t="shared" si="36"/>
        <v>0</v>
      </c>
      <c r="DW22" s="31">
        <f t="shared" si="37"/>
        <v>0</v>
      </c>
      <c r="DX22" s="31">
        <f t="shared" si="38"/>
        <v>0</v>
      </c>
      <c r="DY22" s="31">
        <f t="shared" si="39"/>
        <v>0</v>
      </c>
      <c r="DZ22" s="31">
        <f t="shared" si="40"/>
        <v>0</v>
      </c>
      <c r="EA22" s="31">
        <f t="shared" si="41"/>
        <v>0</v>
      </c>
      <c r="EB22" s="31">
        <f t="shared" si="42"/>
        <v>0</v>
      </c>
      <c r="EC22" s="31">
        <f t="shared" si="43"/>
        <v>0</v>
      </c>
      <c r="ED22" s="31">
        <f t="shared" si="44"/>
        <v>0</v>
      </c>
      <c r="EE22" s="31">
        <f t="shared" si="45"/>
        <v>0</v>
      </c>
      <c r="EF22" s="31">
        <f t="shared" si="46"/>
        <v>0</v>
      </c>
      <c r="EG22" s="31">
        <f t="shared" si="47"/>
        <v>0</v>
      </c>
      <c r="EH22" s="31">
        <f t="shared" si="48"/>
        <v>0</v>
      </c>
      <c r="EI22" s="31">
        <f t="shared" si="49"/>
        <v>0</v>
      </c>
      <c r="EJ22" s="31">
        <f t="shared" si="50"/>
        <v>0</v>
      </c>
      <c r="EK22" s="31">
        <f t="shared" si="51"/>
        <v>0</v>
      </c>
      <c r="EL22" s="31">
        <f t="shared" si="52"/>
        <v>0</v>
      </c>
      <c r="EM22" s="31">
        <f t="shared" si="53"/>
        <v>0</v>
      </c>
      <c r="EN22" s="76"/>
      <c r="EO22" s="32">
        <f t="shared" si="54"/>
        <v>0</v>
      </c>
      <c r="EP22" s="33"/>
      <c r="EQ22" s="45"/>
      <c r="ER22" s="35"/>
      <c r="ES22" s="36">
        <f t="shared" si="55"/>
        <v>0</v>
      </c>
      <c r="ET22" s="14"/>
      <c r="EU22" s="30">
        <f t="shared" si="56"/>
        <v>0</v>
      </c>
      <c r="EV22" s="31">
        <f t="shared" ca="1" si="57"/>
        <v>0</v>
      </c>
      <c r="EW22" s="31">
        <f t="shared" ca="1" si="58"/>
        <v>0</v>
      </c>
      <c r="EX22" s="31">
        <f t="shared" ca="1" si="59"/>
        <v>0</v>
      </c>
      <c r="EY22" s="31">
        <f t="shared" ca="1" si="60"/>
        <v>0</v>
      </c>
      <c r="EZ22" s="31">
        <f t="shared" ca="1" si="61"/>
        <v>0</v>
      </c>
      <c r="FA22" s="31">
        <f t="shared" ca="1" si="62"/>
        <v>0</v>
      </c>
      <c r="FB22" s="31">
        <f t="shared" ca="1" si="63"/>
        <v>0</v>
      </c>
      <c r="FC22" s="31">
        <f t="shared" ca="1" si="64"/>
        <v>0</v>
      </c>
      <c r="FD22" s="31">
        <f t="shared" ca="1" si="65"/>
        <v>0</v>
      </c>
      <c r="FE22" s="31">
        <f t="shared" ca="1" si="66"/>
        <v>0</v>
      </c>
      <c r="FF22" s="31">
        <f t="shared" ca="1" si="67"/>
        <v>0</v>
      </c>
      <c r="FG22" s="31">
        <f t="shared" ca="1" si="68"/>
        <v>0</v>
      </c>
      <c r="FH22" s="31">
        <f t="shared" ca="1" si="69"/>
        <v>0</v>
      </c>
      <c r="FI22" s="31">
        <f t="shared" ca="1" si="70"/>
        <v>0</v>
      </c>
      <c r="FJ22" s="31">
        <f t="shared" ca="1" si="71"/>
        <v>0</v>
      </c>
      <c r="FK22" s="31">
        <f t="shared" ca="1" si="72"/>
        <v>0</v>
      </c>
      <c r="FL22" s="31">
        <f t="shared" ca="1" si="73"/>
        <v>0</v>
      </c>
      <c r="FM22" s="31">
        <f t="shared" ca="1" si="74"/>
        <v>0</v>
      </c>
      <c r="FN22" s="31">
        <f t="shared" ca="1" si="75"/>
        <v>0</v>
      </c>
      <c r="FO22" s="31">
        <f t="shared" ca="1" si="76"/>
        <v>0</v>
      </c>
      <c r="FP22" s="31">
        <f t="shared" ca="1" si="77"/>
        <v>0</v>
      </c>
      <c r="FQ22" s="31">
        <f t="shared" ca="1" si="78"/>
        <v>0</v>
      </c>
      <c r="FR22" s="31">
        <f t="shared" ca="1" si="79"/>
        <v>0</v>
      </c>
      <c r="FS22" s="31">
        <f t="shared" ca="1" si="80"/>
        <v>0</v>
      </c>
      <c r="FT22" s="31">
        <f t="shared" ca="1" si="81"/>
        <v>0</v>
      </c>
      <c r="FU22" s="31">
        <f t="shared" ca="1" si="82"/>
        <v>0</v>
      </c>
      <c r="FV22" s="31">
        <f t="shared" ca="1" si="83"/>
        <v>0</v>
      </c>
      <c r="FW22" s="31">
        <f t="shared" ca="1" si="84"/>
        <v>0</v>
      </c>
      <c r="FX22" s="31">
        <f t="shared" ca="1" si="85"/>
        <v>0</v>
      </c>
      <c r="FY22" s="31">
        <f t="shared" ca="1" si="86"/>
        <v>0</v>
      </c>
      <c r="FZ22" s="31">
        <f t="shared" ca="1" si="87"/>
        <v>0</v>
      </c>
      <c r="GA22" s="31">
        <f t="shared" ca="1" si="88"/>
        <v>0</v>
      </c>
      <c r="GB22" s="31">
        <f t="shared" ca="1" si="89"/>
        <v>0</v>
      </c>
      <c r="GC22" s="31">
        <f t="shared" ca="1" si="90"/>
        <v>0</v>
      </c>
      <c r="GD22" s="31">
        <f t="shared" ca="1" si="91"/>
        <v>0</v>
      </c>
      <c r="GE22" s="76"/>
      <c r="GF22" s="32">
        <f t="shared" ca="1" si="92"/>
        <v>0</v>
      </c>
      <c r="GG22" s="33"/>
      <c r="GH22" s="45"/>
      <c r="GI22" s="35"/>
      <c r="GJ22" s="36">
        <f t="shared" ca="1" si="93"/>
        <v>0</v>
      </c>
      <c r="GK22" s="14"/>
      <c r="GL22" s="14"/>
      <c r="GM22" s="14"/>
      <c r="GN22" s="14"/>
      <c r="GO22" s="14"/>
      <c r="GP22" s="14"/>
      <c r="GQ22" s="14"/>
      <c r="GR22" s="14"/>
      <c r="GS22" s="14"/>
    </row>
    <row r="23" spans="1:201" x14ac:dyDescent="0.2">
      <c r="A23" s="377" t="s">
        <v>242</v>
      </c>
      <c r="B23" s="46"/>
      <c r="C23" s="334"/>
      <c r="D23" s="347"/>
      <c r="E23" s="271">
        <f t="shared" si="0"/>
        <v>0</v>
      </c>
      <c r="F23" s="284">
        <f t="shared" si="1"/>
        <v>0</v>
      </c>
      <c r="G23" s="15" t="str">
        <f t="shared" si="94"/>
        <v/>
      </c>
      <c r="H23" s="16">
        <f t="shared" si="95"/>
        <v>0</v>
      </c>
      <c r="I23" s="201">
        <f t="shared" si="2"/>
        <v>0</v>
      </c>
      <c r="J23" s="251"/>
      <c r="K23" s="121"/>
      <c r="L23" s="323"/>
      <c r="M23" s="323"/>
      <c r="N23" s="150" t="e">
        <f t="shared" si="124"/>
        <v>#DIV/0!</v>
      </c>
      <c r="O23" s="145">
        <f t="shared" si="125"/>
        <v>0</v>
      </c>
      <c r="P23" s="37">
        <f t="shared" si="4"/>
        <v>0</v>
      </c>
      <c r="Q23" s="226">
        <f t="shared" ca="1" si="5"/>
        <v>0</v>
      </c>
      <c r="R23" s="19"/>
      <c r="S23" s="363" t="str">
        <f t="shared" si="110"/>
        <v/>
      </c>
      <c r="T23" s="20">
        <f t="shared" si="7"/>
        <v>0</v>
      </c>
      <c r="U23" s="404">
        <v>260</v>
      </c>
      <c r="V23" s="267">
        <f t="shared" ca="1" si="8"/>
        <v>0</v>
      </c>
      <c r="W23" s="364" t="str">
        <f t="shared" si="97"/>
        <v>MERV - XMEV - GFGC260.OC - 24hs</v>
      </c>
      <c r="X23" s="364" t="str">
        <f t="shared" si="98"/>
        <v>GFGC260.OC</v>
      </c>
      <c r="Y23" s="365">
        <f>IFERROR(VLOOKUP($X23,HomeBroker!$A$2:$F$368,2,0),0)</f>
        <v>0</v>
      </c>
      <c r="Z23" s="366">
        <f>IFERROR(VLOOKUP($X23,HomeBroker!$A$2:$F$368,3,0),0)</f>
        <v>0</v>
      </c>
      <c r="AA23" s="367">
        <f>IFERROR(VLOOKUP($X23,HomeBroker!$A$2:$F$396,6,0),0)</f>
        <v>0</v>
      </c>
      <c r="AB23" s="366">
        <f>IFERROR(VLOOKUP($X23,HomeBroker!$A$2:$F$368,4,0),0)</f>
        <v>0</v>
      </c>
      <c r="AC23" s="365">
        <f>IFERROR(VLOOKUP($X23,HomeBroker!$A$2:$F$368,5,0),0)</f>
        <v>0</v>
      </c>
      <c r="AD23" s="368">
        <f>IFERROR(VLOOKUP($X23,HomeBroker!$A$2:$M$396,13,0),0)</f>
        <v>0</v>
      </c>
      <c r="AE23" s="369" t="str">
        <f t="shared" si="9"/>
        <v/>
      </c>
      <c r="AF23" s="20">
        <f t="shared" si="10"/>
        <v>0</v>
      </c>
      <c r="AG23" s="404">
        <f t="shared" si="99"/>
        <v>260</v>
      </c>
      <c r="AH23" s="267">
        <f t="shared" ca="1" si="11"/>
        <v>0</v>
      </c>
      <c r="AI23" s="364" t="str">
        <f t="shared" si="100"/>
        <v>MERV - XMEV - GFGV260.OC - 24hs</v>
      </c>
      <c r="AJ23" s="364" t="str">
        <f t="shared" si="101"/>
        <v>GFGV260.OC</v>
      </c>
      <c r="AK23" s="366">
        <f>IFERROR(VLOOKUP($AJ23,HomeBroker!$A$2:$F$368,2,0),0)</f>
        <v>0</v>
      </c>
      <c r="AL23" s="366">
        <f>IFERROR(VLOOKUP($AJ23,HomeBroker!$A$2:$F$368,3,0),0)</f>
        <v>0</v>
      </c>
      <c r="AM23" s="367">
        <f>IFERROR(VLOOKUP($AJ23,HomeBroker!$A$2:$F$396,6,0),0)</f>
        <v>0</v>
      </c>
      <c r="AN23" s="366">
        <f>IFERROR(VLOOKUP($AJ23,HomeBroker!$A$2:$F$368,4,0),0)</f>
        <v>0</v>
      </c>
      <c r="AO23" s="366">
        <f>IFERROR(VLOOKUP($AJ23,HomeBroker!$A$2:$F$368,5,0),0)</f>
        <v>0</v>
      </c>
      <c r="AP23" s="368">
        <f>IFERROR(VLOOKUP($AJ23,HomeBroker!$A$2:$M$396,13,0),0)</f>
        <v>0</v>
      </c>
      <c r="AQ23" s="17"/>
      <c r="AR23" s="375"/>
      <c r="AS23" s="376" t="s">
        <v>55</v>
      </c>
      <c r="AT23" s="54"/>
      <c r="AU23" s="254"/>
      <c r="AV23" s="259"/>
      <c r="AW23" s="38">
        <f t="shared" si="12"/>
        <v>0</v>
      </c>
      <c r="AX23" s="39">
        <f t="shared" si="13"/>
        <v>0</v>
      </c>
      <c r="AY23" s="372" t="s">
        <v>56</v>
      </c>
      <c r="AZ23" s="54"/>
      <c r="BA23" s="64"/>
      <c r="BB23" s="48"/>
      <c r="BC23" s="25">
        <f t="shared" si="14"/>
        <v>0</v>
      </c>
      <c r="BD23" s="40">
        <f t="shared" si="15"/>
        <v>0</v>
      </c>
      <c r="BE23" s="373" t="s">
        <v>57</v>
      </c>
      <c r="BF23" s="54"/>
      <c r="BG23" s="48"/>
      <c r="BH23" s="28">
        <f t="shared" si="16"/>
        <v>0</v>
      </c>
      <c r="BI23" s="29">
        <f t="shared" si="17"/>
        <v>0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7"/>
      <c r="DD23" s="30">
        <f t="shared" si="18"/>
        <v>0</v>
      </c>
      <c r="DE23" s="31">
        <f t="shared" si="19"/>
        <v>0</v>
      </c>
      <c r="DF23" s="31">
        <f t="shared" si="20"/>
        <v>0</v>
      </c>
      <c r="DG23" s="31">
        <f t="shared" si="21"/>
        <v>0</v>
      </c>
      <c r="DH23" s="31">
        <f t="shared" si="22"/>
        <v>0</v>
      </c>
      <c r="DI23" s="31">
        <f t="shared" si="23"/>
        <v>0</v>
      </c>
      <c r="DJ23" s="31">
        <f t="shared" si="24"/>
        <v>0</v>
      </c>
      <c r="DK23" s="31">
        <f t="shared" si="25"/>
        <v>0</v>
      </c>
      <c r="DL23" s="31">
        <f t="shared" si="26"/>
        <v>0</v>
      </c>
      <c r="DM23" s="31">
        <f t="shared" si="27"/>
        <v>0</v>
      </c>
      <c r="DN23" s="31">
        <f t="shared" si="28"/>
        <v>0</v>
      </c>
      <c r="DO23" s="31">
        <f t="shared" si="29"/>
        <v>0</v>
      </c>
      <c r="DP23" s="31">
        <f t="shared" si="30"/>
        <v>0</v>
      </c>
      <c r="DQ23" s="31">
        <f t="shared" si="31"/>
        <v>0</v>
      </c>
      <c r="DR23" s="31">
        <f t="shared" si="32"/>
        <v>0</v>
      </c>
      <c r="DS23" s="31">
        <f t="shared" si="33"/>
        <v>0</v>
      </c>
      <c r="DT23" s="31">
        <f t="shared" si="34"/>
        <v>0</v>
      </c>
      <c r="DU23" s="31">
        <f t="shared" si="35"/>
        <v>0</v>
      </c>
      <c r="DV23" s="31">
        <f t="shared" si="36"/>
        <v>0</v>
      </c>
      <c r="DW23" s="31">
        <f t="shared" si="37"/>
        <v>0</v>
      </c>
      <c r="DX23" s="31">
        <f t="shared" si="38"/>
        <v>0</v>
      </c>
      <c r="DY23" s="31">
        <f t="shared" si="39"/>
        <v>0</v>
      </c>
      <c r="DZ23" s="31">
        <f t="shared" si="40"/>
        <v>0</v>
      </c>
      <c r="EA23" s="31">
        <f t="shared" si="41"/>
        <v>0</v>
      </c>
      <c r="EB23" s="31">
        <f t="shared" si="42"/>
        <v>0</v>
      </c>
      <c r="EC23" s="31">
        <f t="shared" si="43"/>
        <v>0</v>
      </c>
      <c r="ED23" s="31">
        <f t="shared" si="44"/>
        <v>0</v>
      </c>
      <c r="EE23" s="31">
        <f t="shared" si="45"/>
        <v>0</v>
      </c>
      <c r="EF23" s="31">
        <f t="shared" si="46"/>
        <v>0</v>
      </c>
      <c r="EG23" s="31">
        <f t="shared" si="47"/>
        <v>0</v>
      </c>
      <c r="EH23" s="31">
        <f t="shared" si="48"/>
        <v>0</v>
      </c>
      <c r="EI23" s="31">
        <f t="shared" si="49"/>
        <v>0</v>
      </c>
      <c r="EJ23" s="31">
        <f t="shared" si="50"/>
        <v>0</v>
      </c>
      <c r="EK23" s="31">
        <f t="shared" si="51"/>
        <v>0</v>
      </c>
      <c r="EL23" s="31">
        <f t="shared" si="52"/>
        <v>0</v>
      </c>
      <c r="EM23" s="31">
        <f t="shared" si="53"/>
        <v>0</v>
      </c>
      <c r="EN23" s="76"/>
      <c r="EO23" s="32">
        <f t="shared" si="54"/>
        <v>0</v>
      </c>
      <c r="EP23" s="33"/>
      <c r="EQ23" s="45"/>
      <c r="ER23" s="35"/>
      <c r="ES23" s="36">
        <f t="shared" si="55"/>
        <v>0</v>
      </c>
      <c r="ET23" s="14"/>
      <c r="EU23" s="30">
        <f t="shared" si="56"/>
        <v>0</v>
      </c>
      <c r="EV23" s="31">
        <f t="shared" ca="1" si="57"/>
        <v>0</v>
      </c>
      <c r="EW23" s="31">
        <f t="shared" ca="1" si="58"/>
        <v>0</v>
      </c>
      <c r="EX23" s="31">
        <f t="shared" ca="1" si="59"/>
        <v>0</v>
      </c>
      <c r="EY23" s="31">
        <f t="shared" ca="1" si="60"/>
        <v>0</v>
      </c>
      <c r="EZ23" s="31">
        <f t="shared" ca="1" si="61"/>
        <v>0</v>
      </c>
      <c r="FA23" s="31">
        <f t="shared" ca="1" si="62"/>
        <v>0</v>
      </c>
      <c r="FB23" s="31">
        <f t="shared" ca="1" si="63"/>
        <v>0</v>
      </c>
      <c r="FC23" s="31">
        <f t="shared" ca="1" si="64"/>
        <v>0</v>
      </c>
      <c r="FD23" s="31">
        <f t="shared" ca="1" si="65"/>
        <v>0</v>
      </c>
      <c r="FE23" s="31">
        <f t="shared" ca="1" si="66"/>
        <v>0</v>
      </c>
      <c r="FF23" s="31">
        <f t="shared" ca="1" si="67"/>
        <v>0</v>
      </c>
      <c r="FG23" s="31">
        <f t="shared" ca="1" si="68"/>
        <v>0</v>
      </c>
      <c r="FH23" s="31">
        <f t="shared" ca="1" si="69"/>
        <v>0</v>
      </c>
      <c r="FI23" s="31">
        <f t="shared" ca="1" si="70"/>
        <v>0</v>
      </c>
      <c r="FJ23" s="31">
        <f t="shared" ca="1" si="71"/>
        <v>0</v>
      </c>
      <c r="FK23" s="31">
        <f t="shared" ca="1" si="72"/>
        <v>0</v>
      </c>
      <c r="FL23" s="31">
        <f t="shared" ca="1" si="73"/>
        <v>0</v>
      </c>
      <c r="FM23" s="31">
        <f t="shared" ca="1" si="74"/>
        <v>0</v>
      </c>
      <c r="FN23" s="31">
        <f t="shared" ca="1" si="75"/>
        <v>0</v>
      </c>
      <c r="FO23" s="31">
        <f t="shared" ca="1" si="76"/>
        <v>0</v>
      </c>
      <c r="FP23" s="31">
        <f t="shared" ca="1" si="77"/>
        <v>0</v>
      </c>
      <c r="FQ23" s="31">
        <f t="shared" ca="1" si="78"/>
        <v>0</v>
      </c>
      <c r="FR23" s="31">
        <f t="shared" ca="1" si="79"/>
        <v>0</v>
      </c>
      <c r="FS23" s="31">
        <f t="shared" ca="1" si="80"/>
        <v>0</v>
      </c>
      <c r="FT23" s="31">
        <f t="shared" ca="1" si="81"/>
        <v>0</v>
      </c>
      <c r="FU23" s="31">
        <f t="shared" ca="1" si="82"/>
        <v>0</v>
      </c>
      <c r="FV23" s="31">
        <f t="shared" ca="1" si="83"/>
        <v>0</v>
      </c>
      <c r="FW23" s="31">
        <f t="shared" ca="1" si="84"/>
        <v>0</v>
      </c>
      <c r="FX23" s="31">
        <f t="shared" ca="1" si="85"/>
        <v>0</v>
      </c>
      <c r="FY23" s="31">
        <f t="shared" ca="1" si="86"/>
        <v>0</v>
      </c>
      <c r="FZ23" s="31">
        <f t="shared" ca="1" si="87"/>
        <v>0</v>
      </c>
      <c r="GA23" s="31">
        <f t="shared" ca="1" si="88"/>
        <v>0</v>
      </c>
      <c r="GB23" s="31">
        <f t="shared" ca="1" si="89"/>
        <v>0</v>
      </c>
      <c r="GC23" s="31">
        <f t="shared" ca="1" si="90"/>
        <v>0</v>
      </c>
      <c r="GD23" s="31">
        <f t="shared" ca="1" si="91"/>
        <v>0</v>
      </c>
      <c r="GE23" s="76"/>
      <c r="GF23" s="32">
        <f t="shared" ca="1" si="92"/>
        <v>0</v>
      </c>
      <c r="GG23" s="33"/>
      <c r="GH23" s="45"/>
      <c r="GI23" s="35"/>
      <c r="GJ23" s="36">
        <f t="shared" ca="1" si="93"/>
        <v>0</v>
      </c>
      <c r="GK23" s="14"/>
      <c r="GL23" s="14"/>
      <c r="GM23" s="14"/>
      <c r="GN23" s="14"/>
      <c r="GO23" s="14"/>
      <c r="GP23" s="14"/>
      <c r="GQ23" s="14"/>
      <c r="GR23" s="14"/>
      <c r="GS23" s="14"/>
    </row>
    <row r="24" spans="1:201" x14ac:dyDescent="0.2">
      <c r="A24" s="362" t="s">
        <v>243</v>
      </c>
      <c r="B24" s="46"/>
      <c r="C24" s="334"/>
      <c r="D24" s="347"/>
      <c r="E24" s="271">
        <f t="shared" si="0"/>
        <v>0</v>
      </c>
      <c r="F24" s="284">
        <f t="shared" si="1"/>
        <v>0</v>
      </c>
      <c r="G24" s="15" t="str">
        <f t="shared" si="94"/>
        <v/>
      </c>
      <c r="H24" s="16">
        <f t="shared" si="95"/>
        <v>0</v>
      </c>
      <c r="I24" s="201">
        <f t="shared" si="2"/>
        <v>0</v>
      </c>
      <c r="J24" s="251"/>
      <c r="K24" s="121"/>
      <c r="L24" s="323"/>
      <c r="M24" s="323"/>
      <c r="N24" s="151" t="e">
        <f t="shared" si="124"/>
        <v>#DIV/0!</v>
      </c>
      <c r="O24" s="144">
        <f t="shared" si="125"/>
        <v>0</v>
      </c>
      <c r="P24" s="53">
        <f t="shared" si="4"/>
        <v>0</v>
      </c>
      <c r="Q24" s="227">
        <f t="shared" ca="1" si="5"/>
        <v>0</v>
      </c>
      <c r="R24" s="19"/>
      <c r="S24" s="363" t="str">
        <f t="shared" si="110"/>
        <v/>
      </c>
      <c r="T24" s="20">
        <f t="shared" si="7"/>
        <v>0</v>
      </c>
      <c r="U24" s="404">
        <v>270</v>
      </c>
      <c r="V24" s="267">
        <f t="shared" ca="1" si="8"/>
        <v>0</v>
      </c>
      <c r="W24" s="364" t="str">
        <f t="shared" si="97"/>
        <v>MERV - XMEV - GFGC270.OC - 24hs</v>
      </c>
      <c r="X24" s="364" t="str">
        <f t="shared" si="98"/>
        <v>GFGC270.OC</v>
      </c>
      <c r="Y24" s="365">
        <f>IFERROR(VLOOKUP($X24,HomeBroker!$A$2:$F$368,2,0),0)</f>
        <v>0</v>
      </c>
      <c r="Z24" s="366">
        <f>IFERROR(VLOOKUP($X24,HomeBroker!$A$2:$F$368,3,0),0)</f>
        <v>0</v>
      </c>
      <c r="AA24" s="367">
        <f>IFERROR(VLOOKUP($X24,HomeBroker!$A$2:$F$396,6,0),0)</f>
        <v>0</v>
      </c>
      <c r="AB24" s="366">
        <f>IFERROR(VLOOKUP($X24,HomeBroker!$A$2:$F$368,4,0),0)</f>
        <v>0</v>
      </c>
      <c r="AC24" s="365">
        <f>IFERROR(VLOOKUP($X24,HomeBroker!$A$2:$F$368,5,0),0)</f>
        <v>0</v>
      </c>
      <c r="AD24" s="368">
        <f>IFERROR(VLOOKUP($X24,HomeBroker!$A$2:$M$396,13,0),0)</f>
        <v>0</v>
      </c>
      <c r="AE24" s="369" t="str">
        <f t="shared" si="9"/>
        <v/>
      </c>
      <c r="AF24" s="20">
        <f t="shared" si="10"/>
        <v>0</v>
      </c>
      <c r="AG24" s="404">
        <f t="shared" si="99"/>
        <v>270</v>
      </c>
      <c r="AH24" s="267">
        <f t="shared" ca="1" si="11"/>
        <v>0</v>
      </c>
      <c r="AI24" s="364" t="str">
        <f t="shared" si="100"/>
        <v>MERV - XMEV - GFGV270.OC - 24hs</v>
      </c>
      <c r="AJ24" s="364" t="str">
        <f t="shared" si="101"/>
        <v>GFGV270.OC</v>
      </c>
      <c r="AK24" s="366">
        <f>IFERROR(VLOOKUP($AJ24,HomeBroker!$A$2:$F$368,2,0),0)</f>
        <v>0</v>
      </c>
      <c r="AL24" s="366">
        <f>IFERROR(VLOOKUP($AJ24,HomeBroker!$A$2:$F$368,3,0),0)</f>
        <v>0</v>
      </c>
      <c r="AM24" s="367">
        <f>IFERROR(VLOOKUP($AJ24,HomeBroker!$A$2:$F$396,6,0),0)</f>
        <v>0</v>
      </c>
      <c r="AN24" s="366">
        <f>IFERROR(VLOOKUP($AJ24,HomeBroker!$A$2:$F$368,4,0),0)</f>
        <v>0</v>
      </c>
      <c r="AO24" s="366">
        <f>IFERROR(VLOOKUP($AJ24,HomeBroker!$A$2:$F$368,5,0),0)</f>
        <v>0</v>
      </c>
      <c r="AP24" s="368">
        <f>IFERROR(VLOOKUP($AJ24,HomeBroker!$A$2:$M$396,13,0),0)</f>
        <v>0</v>
      </c>
      <c r="AQ24" s="17"/>
      <c r="AR24" s="375"/>
      <c r="AS24" s="376" t="s">
        <v>55</v>
      </c>
      <c r="AT24" s="54"/>
      <c r="AU24" s="254"/>
      <c r="AV24" s="259"/>
      <c r="AW24" s="38">
        <f t="shared" si="12"/>
        <v>0</v>
      </c>
      <c r="AX24" s="39">
        <f t="shared" si="13"/>
        <v>0</v>
      </c>
      <c r="AY24" s="372" t="s">
        <v>56</v>
      </c>
      <c r="AZ24" s="54"/>
      <c r="BA24" s="64"/>
      <c r="BB24" s="48"/>
      <c r="BC24" s="25">
        <f t="shared" si="14"/>
        <v>0</v>
      </c>
      <c r="BD24" s="40">
        <f t="shared" si="15"/>
        <v>0</v>
      </c>
      <c r="BE24" s="373" t="s">
        <v>57</v>
      </c>
      <c r="BF24" s="54"/>
      <c r="BG24" s="48"/>
      <c r="BH24" s="28">
        <f t="shared" si="16"/>
        <v>0</v>
      </c>
      <c r="BI24" s="29">
        <f t="shared" si="17"/>
        <v>0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7"/>
      <c r="DD24" s="30">
        <f t="shared" si="18"/>
        <v>0</v>
      </c>
      <c r="DE24" s="31">
        <f t="shared" si="19"/>
        <v>0</v>
      </c>
      <c r="DF24" s="31">
        <f t="shared" si="20"/>
        <v>0</v>
      </c>
      <c r="DG24" s="31">
        <f t="shared" si="21"/>
        <v>0</v>
      </c>
      <c r="DH24" s="31">
        <f t="shared" si="22"/>
        <v>0</v>
      </c>
      <c r="DI24" s="31">
        <f t="shared" si="23"/>
        <v>0</v>
      </c>
      <c r="DJ24" s="31">
        <f t="shared" si="24"/>
        <v>0</v>
      </c>
      <c r="DK24" s="31">
        <f t="shared" si="25"/>
        <v>0</v>
      </c>
      <c r="DL24" s="31">
        <f t="shared" si="26"/>
        <v>0</v>
      </c>
      <c r="DM24" s="31">
        <f t="shared" si="27"/>
        <v>0</v>
      </c>
      <c r="DN24" s="31">
        <f t="shared" si="28"/>
        <v>0</v>
      </c>
      <c r="DO24" s="31">
        <f t="shared" si="29"/>
        <v>0</v>
      </c>
      <c r="DP24" s="31">
        <f t="shared" si="30"/>
        <v>0</v>
      </c>
      <c r="DQ24" s="31">
        <f t="shared" si="31"/>
        <v>0</v>
      </c>
      <c r="DR24" s="31">
        <f t="shared" si="32"/>
        <v>0</v>
      </c>
      <c r="DS24" s="31">
        <f t="shared" si="33"/>
        <v>0</v>
      </c>
      <c r="DT24" s="31">
        <f t="shared" si="34"/>
        <v>0</v>
      </c>
      <c r="DU24" s="31">
        <f t="shared" si="35"/>
        <v>0</v>
      </c>
      <c r="DV24" s="31">
        <f t="shared" si="36"/>
        <v>0</v>
      </c>
      <c r="DW24" s="31">
        <f t="shared" si="37"/>
        <v>0</v>
      </c>
      <c r="DX24" s="31">
        <f t="shared" si="38"/>
        <v>0</v>
      </c>
      <c r="DY24" s="31">
        <f t="shared" si="39"/>
        <v>0</v>
      </c>
      <c r="DZ24" s="31">
        <f t="shared" si="40"/>
        <v>0</v>
      </c>
      <c r="EA24" s="31">
        <f t="shared" si="41"/>
        <v>0</v>
      </c>
      <c r="EB24" s="31">
        <f t="shared" si="42"/>
        <v>0</v>
      </c>
      <c r="EC24" s="31">
        <f t="shared" si="43"/>
        <v>0</v>
      </c>
      <c r="ED24" s="31">
        <f t="shared" si="44"/>
        <v>0</v>
      </c>
      <c r="EE24" s="31">
        <f t="shared" si="45"/>
        <v>0</v>
      </c>
      <c r="EF24" s="31">
        <f t="shared" si="46"/>
        <v>0</v>
      </c>
      <c r="EG24" s="31">
        <f t="shared" si="47"/>
        <v>0</v>
      </c>
      <c r="EH24" s="31">
        <f t="shared" si="48"/>
        <v>0</v>
      </c>
      <c r="EI24" s="31">
        <f t="shared" si="49"/>
        <v>0</v>
      </c>
      <c r="EJ24" s="31">
        <f t="shared" si="50"/>
        <v>0</v>
      </c>
      <c r="EK24" s="31">
        <f t="shared" si="51"/>
        <v>0</v>
      </c>
      <c r="EL24" s="31">
        <f t="shared" si="52"/>
        <v>0</v>
      </c>
      <c r="EM24" s="31">
        <f t="shared" si="53"/>
        <v>0</v>
      </c>
      <c r="EN24" s="76"/>
      <c r="EO24" s="32">
        <f t="shared" si="54"/>
        <v>0</v>
      </c>
      <c r="EP24" s="33"/>
      <c r="EQ24" s="45"/>
      <c r="ER24" s="35"/>
      <c r="ES24" s="36">
        <f t="shared" si="55"/>
        <v>0</v>
      </c>
      <c r="ET24" s="14"/>
      <c r="EU24" s="30">
        <f t="shared" si="56"/>
        <v>0</v>
      </c>
      <c r="EV24" s="31">
        <f t="shared" ca="1" si="57"/>
        <v>0</v>
      </c>
      <c r="EW24" s="31">
        <f t="shared" ca="1" si="58"/>
        <v>0</v>
      </c>
      <c r="EX24" s="31">
        <f t="shared" ca="1" si="59"/>
        <v>0</v>
      </c>
      <c r="EY24" s="31">
        <f t="shared" ca="1" si="60"/>
        <v>0</v>
      </c>
      <c r="EZ24" s="31">
        <f t="shared" ca="1" si="61"/>
        <v>0</v>
      </c>
      <c r="FA24" s="31">
        <f t="shared" ca="1" si="62"/>
        <v>0</v>
      </c>
      <c r="FB24" s="31">
        <f t="shared" ca="1" si="63"/>
        <v>0</v>
      </c>
      <c r="FC24" s="31">
        <f t="shared" ca="1" si="64"/>
        <v>0</v>
      </c>
      <c r="FD24" s="31">
        <f t="shared" ca="1" si="65"/>
        <v>0</v>
      </c>
      <c r="FE24" s="31">
        <f t="shared" ca="1" si="66"/>
        <v>0</v>
      </c>
      <c r="FF24" s="31">
        <f t="shared" ca="1" si="67"/>
        <v>0</v>
      </c>
      <c r="FG24" s="31">
        <f t="shared" ca="1" si="68"/>
        <v>0</v>
      </c>
      <c r="FH24" s="31">
        <f t="shared" ca="1" si="69"/>
        <v>0</v>
      </c>
      <c r="FI24" s="31">
        <f t="shared" ca="1" si="70"/>
        <v>0</v>
      </c>
      <c r="FJ24" s="31">
        <f t="shared" ca="1" si="71"/>
        <v>0</v>
      </c>
      <c r="FK24" s="31">
        <f t="shared" ca="1" si="72"/>
        <v>0</v>
      </c>
      <c r="FL24" s="31">
        <f t="shared" ca="1" si="73"/>
        <v>0</v>
      </c>
      <c r="FM24" s="31">
        <f t="shared" ca="1" si="74"/>
        <v>0</v>
      </c>
      <c r="FN24" s="31">
        <f t="shared" ca="1" si="75"/>
        <v>0</v>
      </c>
      <c r="FO24" s="31">
        <f t="shared" ca="1" si="76"/>
        <v>0</v>
      </c>
      <c r="FP24" s="31">
        <f t="shared" ca="1" si="77"/>
        <v>0</v>
      </c>
      <c r="FQ24" s="31">
        <f t="shared" ca="1" si="78"/>
        <v>0</v>
      </c>
      <c r="FR24" s="31">
        <f t="shared" ca="1" si="79"/>
        <v>0</v>
      </c>
      <c r="FS24" s="31">
        <f t="shared" ca="1" si="80"/>
        <v>0</v>
      </c>
      <c r="FT24" s="31">
        <f t="shared" ca="1" si="81"/>
        <v>0</v>
      </c>
      <c r="FU24" s="31">
        <f t="shared" ca="1" si="82"/>
        <v>0</v>
      </c>
      <c r="FV24" s="31">
        <f t="shared" ca="1" si="83"/>
        <v>0</v>
      </c>
      <c r="FW24" s="31">
        <f t="shared" ca="1" si="84"/>
        <v>0</v>
      </c>
      <c r="FX24" s="31">
        <f t="shared" ca="1" si="85"/>
        <v>0</v>
      </c>
      <c r="FY24" s="31">
        <f t="shared" ca="1" si="86"/>
        <v>0</v>
      </c>
      <c r="FZ24" s="31">
        <f t="shared" ca="1" si="87"/>
        <v>0</v>
      </c>
      <c r="GA24" s="31">
        <f t="shared" ca="1" si="88"/>
        <v>0</v>
      </c>
      <c r="GB24" s="31">
        <f t="shared" ca="1" si="89"/>
        <v>0</v>
      </c>
      <c r="GC24" s="31">
        <f t="shared" ca="1" si="90"/>
        <v>0</v>
      </c>
      <c r="GD24" s="31">
        <f t="shared" ca="1" si="91"/>
        <v>0</v>
      </c>
      <c r="GE24" s="76"/>
      <c r="GF24" s="32">
        <f t="shared" ca="1" si="92"/>
        <v>0</v>
      </c>
      <c r="GG24" s="33"/>
      <c r="GH24" s="45"/>
      <c r="GI24" s="35"/>
      <c r="GJ24" s="36">
        <f t="shared" ca="1" si="93"/>
        <v>0</v>
      </c>
      <c r="GK24" s="14"/>
      <c r="GL24" s="14"/>
      <c r="GM24" s="14"/>
      <c r="GN24" s="14"/>
      <c r="GO24" s="14"/>
      <c r="GP24" s="14"/>
      <c r="GQ24" s="14"/>
      <c r="GR24" s="14"/>
      <c r="GS24" s="14"/>
    </row>
    <row r="25" spans="1:201" x14ac:dyDescent="0.2">
      <c r="A25" s="374" t="s">
        <v>244</v>
      </c>
      <c r="B25" s="46"/>
      <c r="C25" s="334"/>
      <c r="D25" s="347"/>
      <c r="E25" s="271">
        <f t="shared" si="0"/>
        <v>0</v>
      </c>
      <c r="F25" s="284">
        <f t="shared" si="1"/>
        <v>0</v>
      </c>
      <c r="G25" s="15" t="str">
        <f t="shared" si="94"/>
        <v/>
      </c>
      <c r="H25" s="16">
        <f t="shared" si="95"/>
        <v>0</v>
      </c>
      <c r="I25" s="201">
        <f t="shared" si="2"/>
        <v>0</v>
      </c>
      <c r="J25" s="252" t="str">
        <f t="shared" ref="J25" si="130">IFERROR(D24/D25,"")</f>
        <v/>
      </c>
      <c r="K25" s="262" t="str">
        <f t="shared" ref="K25" si="131">IFERROR(G24/G25,"")</f>
        <v/>
      </c>
      <c r="L25" s="324" t="str">
        <f t="shared" ref="L25" si="132">IFERROR(K25/J25-1,"")</f>
        <v/>
      </c>
      <c r="M25" s="337">
        <f t="shared" ref="M25" si="133">I24+I25</f>
        <v>0</v>
      </c>
      <c r="N25" s="152"/>
      <c r="O25" s="144">
        <f t="shared" si="125"/>
        <v>0</v>
      </c>
      <c r="P25" s="37">
        <f t="shared" si="4"/>
        <v>0</v>
      </c>
      <c r="Q25" s="226">
        <f t="shared" ca="1" si="5"/>
        <v>0</v>
      </c>
      <c r="R25" s="19"/>
      <c r="S25" s="363" t="str">
        <f t="shared" si="110"/>
        <v/>
      </c>
      <c r="T25" s="20">
        <f t="shared" si="7"/>
        <v>0</v>
      </c>
      <c r="U25" s="404">
        <v>280</v>
      </c>
      <c r="V25" s="267">
        <f t="shared" ca="1" si="8"/>
        <v>0</v>
      </c>
      <c r="W25" s="364" t="str">
        <f t="shared" si="97"/>
        <v>MERV - XMEV - GFGC280.OC - 24hs</v>
      </c>
      <c r="X25" s="364" t="str">
        <f t="shared" si="98"/>
        <v>GFGC280.OC</v>
      </c>
      <c r="Y25" s="365">
        <f>IFERROR(VLOOKUP($X25,HomeBroker!$A$2:$F$368,2,0),0)</f>
        <v>0</v>
      </c>
      <c r="Z25" s="366">
        <f>IFERROR(VLOOKUP($X25,HomeBroker!$A$2:$F$368,3,0),0)</f>
        <v>0</v>
      </c>
      <c r="AA25" s="367">
        <f>IFERROR(VLOOKUP($X25,HomeBroker!$A$2:$F$396,6,0),0)</f>
        <v>0</v>
      </c>
      <c r="AB25" s="366">
        <f>IFERROR(VLOOKUP($X25,HomeBroker!$A$2:$F$368,4,0),0)</f>
        <v>0</v>
      </c>
      <c r="AC25" s="365">
        <f>IFERROR(VLOOKUP($X25,HomeBroker!$A$2:$F$368,5,0),0)</f>
        <v>0</v>
      </c>
      <c r="AD25" s="368">
        <f>IFERROR(VLOOKUP($X25,HomeBroker!$A$2:$M$396,13,0),0)</f>
        <v>0</v>
      </c>
      <c r="AE25" s="369" t="str">
        <f t="shared" si="9"/>
        <v/>
      </c>
      <c r="AF25" s="20">
        <f t="shared" si="10"/>
        <v>0</v>
      </c>
      <c r="AG25" s="404">
        <f t="shared" si="99"/>
        <v>280</v>
      </c>
      <c r="AH25" s="267">
        <f t="shared" ca="1" si="11"/>
        <v>0</v>
      </c>
      <c r="AI25" s="364" t="str">
        <f t="shared" si="100"/>
        <v>MERV - XMEV - GFGV280.OC - 24hs</v>
      </c>
      <c r="AJ25" s="364" t="str">
        <f t="shared" si="101"/>
        <v>GFGV280.OC</v>
      </c>
      <c r="AK25" s="366">
        <f>IFERROR(VLOOKUP($AJ25,HomeBroker!$A$2:$F$368,2,0),0)</f>
        <v>0</v>
      </c>
      <c r="AL25" s="366">
        <f>IFERROR(VLOOKUP($AJ25,HomeBroker!$A$2:$F$368,3,0),0)</f>
        <v>0</v>
      </c>
      <c r="AM25" s="367">
        <f>IFERROR(VLOOKUP($AJ25,HomeBroker!$A$2:$F$396,6,0),0)</f>
        <v>0</v>
      </c>
      <c r="AN25" s="366">
        <f>IFERROR(VLOOKUP($AJ25,HomeBroker!$A$2:$F$368,4,0),0)</f>
        <v>0</v>
      </c>
      <c r="AO25" s="366">
        <f>IFERROR(VLOOKUP($AJ25,HomeBroker!$A$2:$F$368,5,0),0)</f>
        <v>0</v>
      </c>
      <c r="AP25" s="368">
        <f>IFERROR(VLOOKUP($AJ25,HomeBroker!$A$2:$M$396,13,0),0)</f>
        <v>0</v>
      </c>
      <c r="AQ25" s="17"/>
      <c r="AR25" s="375"/>
      <c r="AS25" s="376" t="s">
        <v>55</v>
      </c>
      <c r="AT25" s="54"/>
      <c r="AU25" s="254"/>
      <c r="AV25" s="259"/>
      <c r="AW25" s="38">
        <f t="shared" si="12"/>
        <v>0</v>
      </c>
      <c r="AX25" s="39">
        <f t="shared" si="13"/>
        <v>0</v>
      </c>
      <c r="AY25" s="372" t="s">
        <v>56</v>
      </c>
      <c r="AZ25" s="54"/>
      <c r="BA25" s="64"/>
      <c r="BB25" s="48"/>
      <c r="BC25" s="25">
        <f t="shared" si="14"/>
        <v>0</v>
      </c>
      <c r="BD25" s="40">
        <f t="shared" si="15"/>
        <v>0</v>
      </c>
      <c r="BE25" s="373" t="s">
        <v>57</v>
      </c>
      <c r="BF25" s="54"/>
      <c r="BG25" s="48"/>
      <c r="BH25" s="28">
        <f t="shared" si="16"/>
        <v>0</v>
      </c>
      <c r="BI25" s="29">
        <f t="shared" si="17"/>
        <v>0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7"/>
      <c r="DD25" s="30">
        <f t="shared" si="18"/>
        <v>0</v>
      </c>
      <c r="DE25" s="31">
        <f t="shared" si="19"/>
        <v>0</v>
      </c>
      <c r="DF25" s="31">
        <f t="shared" si="20"/>
        <v>0</v>
      </c>
      <c r="DG25" s="31">
        <f t="shared" si="21"/>
        <v>0</v>
      </c>
      <c r="DH25" s="31">
        <f t="shared" si="22"/>
        <v>0</v>
      </c>
      <c r="DI25" s="31">
        <f t="shared" si="23"/>
        <v>0</v>
      </c>
      <c r="DJ25" s="31">
        <f t="shared" si="24"/>
        <v>0</v>
      </c>
      <c r="DK25" s="31">
        <f t="shared" si="25"/>
        <v>0</v>
      </c>
      <c r="DL25" s="31">
        <f t="shared" si="26"/>
        <v>0</v>
      </c>
      <c r="DM25" s="31">
        <f t="shared" si="27"/>
        <v>0</v>
      </c>
      <c r="DN25" s="31">
        <f t="shared" si="28"/>
        <v>0</v>
      </c>
      <c r="DO25" s="31">
        <f t="shared" si="29"/>
        <v>0</v>
      </c>
      <c r="DP25" s="31">
        <f t="shared" si="30"/>
        <v>0</v>
      </c>
      <c r="DQ25" s="31">
        <f t="shared" si="31"/>
        <v>0</v>
      </c>
      <c r="DR25" s="31">
        <f t="shared" si="32"/>
        <v>0</v>
      </c>
      <c r="DS25" s="31">
        <f t="shared" si="33"/>
        <v>0</v>
      </c>
      <c r="DT25" s="31">
        <f t="shared" si="34"/>
        <v>0</v>
      </c>
      <c r="DU25" s="31">
        <f t="shared" si="35"/>
        <v>0</v>
      </c>
      <c r="DV25" s="31">
        <f t="shared" si="36"/>
        <v>0</v>
      </c>
      <c r="DW25" s="31">
        <f t="shared" si="37"/>
        <v>0</v>
      </c>
      <c r="DX25" s="31">
        <f t="shared" si="38"/>
        <v>0</v>
      </c>
      <c r="DY25" s="31">
        <f t="shared" si="39"/>
        <v>0</v>
      </c>
      <c r="DZ25" s="31">
        <f t="shared" si="40"/>
        <v>0</v>
      </c>
      <c r="EA25" s="31">
        <f t="shared" si="41"/>
        <v>0</v>
      </c>
      <c r="EB25" s="31">
        <f t="shared" si="42"/>
        <v>0</v>
      </c>
      <c r="EC25" s="31">
        <f t="shared" si="43"/>
        <v>0</v>
      </c>
      <c r="ED25" s="31">
        <f t="shared" si="44"/>
        <v>0</v>
      </c>
      <c r="EE25" s="31">
        <f t="shared" si="45"/>
        <v>0</v>
      </c>
      <c r="EF25" s="31">
        <f t="shared" si="46"/>
        <v>0</v>
      </c>
      <c r="EG25" s="31">
        <f t="shared" si="47"/>
        <v>0</v>
      </c>
      <c r="EH25" s="31">
        <f t="shared" si="48"/>
        <v>0</v>
      </c>
      <c r="EI25" s="31">
        <f t="shared" si="49"/>
        <v>0</v>
      </c>
      <c r="EJ25" s="31">
        <f t="shared" si="50"/>
        <v>0</v>
      </c>
      <c r="EK25" s="31">
        <f t="shared" si="51"/>
        <v>0</v>
      </c>
      <c r="EL25" s="31">
        <f t="shared" si="52"/>
        <v>0</v>
      </c>
      <c r="EM25" s="31">
        <f t="shared" si="53"/>
        <v>0</v>
      </c>
      <c r="EN25" s="76"/>
      <c r="EO25" s="32">
        <f t="shared" si="54"/>
        <v>0</v>
      </c>
      <c r="EP25" s="33"/>
      <c r="EQ25" s="45"/>
      <c r="ER25" s="35"/>
      <c r="ES25" s="36">
        <f t="shared" si="55"/>
        <v>0</v>
      </c>
      <c r="ET25" s="14"/>
      <c r="EU25" s="30">
        <f t="shared" si="56"/>
        <v>0</v>
      </c>
      <c r="EV25" s="31">
        <f t="shared" ca="1" si="57"/>
        <v>0</v>
      </c>
      <c r="EW25" s="31">
        <f t="shared" ca="1" si="58"/>
        <v>0</v>
      </c>
      <c r="EX25" s="31">
        <f t="shared" ca="1" si="59"/>
        <v>0</v>
      </c>
      <c r="EY25" s="31">
        <f t="shared" ca="1" si="60"/>
        <v>0</v>
      </c>
      <c r="EZ25" s="31">
        <f t="shared" ca="1" si="61"/>
        <v>0</v>
      </c>
      <c r="FA25" s="31">
        <f t="shared" ca="1" si="62"/>
        <v>0</v>
      </c>
      <c r="FB25" s="31">
        <f t="shared" ca="1" si="63"/>
        <v>0</v>
      </c>
      <c r="FC25" s="31">
        <f t="shared" ca="1" si="64"/>
        <v>0</v>
      </c>
      <c r="FD25" s="31">
        <f t="shared" ca="1" si="65"/>
        <v>0</v>
      </c>
      <c r="FE25" s="31">
        <f t="shared" ca="1" si="66"/>
        <v>0</v>
      </c>
      <c r="FF25" s="31">
        <f t="shared" ca="1" si="67"/>
        <v>0</v>
      </c>
      <c r="FG25" s="31">
        <f t="shared" ca="1" si="68"/>
        <v>0</v>
      </c>
      <c r="FH25" s="31">
        <f t="shared" ca="1" si="69"/>
        <v>0</v>
      </c>
      <c r="FI25" s="31">
        <f t="shared" ca="1" si="70"/>
        <v>0</v>
      </c>
      <c r="FJ25" s="31">
        <f t="shared" ca="1" si="71"/>
        <v>0</v>
      </c>
      <c r="FK25" s="31">
        <f t="shared" ca="1" si="72"/>
        <v>0</v>
      </c>
      <c r="FL25" s="31">
        <f t="shared" ca="1" si="73"/>
        <v>0</v>
      </c>
      <c r="FM25" s="31">
        <f t="shared" ca="1" si="74"/>
        <v>0</v>
      </c>
      <c r="FN25" s="31">
        <f t="shared" ca="1" si="75"/>
        <v>0</v>
      </c>
      <c r="FO25" s="31">
        <f t="shared" ca="1" si="76"/>
        <v>0</v>
      </c>
      <c r="FP25" s="31">
        <f t="shared" ca="1" si="77"/>
        <v>0</v>
      </c>
      <c r="FQ25" s="31">
        <f t="shared" ca="1" si="78"/>
        <v>0</v>
      </c>
      <c r="FR25" s="31">
        <f t="shared" ca="1" si="79"/>
        <v>0</v>
      </c>
      <c r="FS25" s="31">
        <f t="shared" ca="1" si="80"/>
        <v>0</v>
      </c>
      <c r="FT25" s="31">
        <f t="shared" ca="1" si="81"/>
        <v>0</v>
      </c>
      <c r="FU25" s="31">
        <f t="shared" ca="1" si="82"/>
        <v>0</v>
      </c>
      <c r="FV25" s="31">
        <f t="shared" ca="1" si="83"/>
        <v>0</v>
      </c>
      <c r="FW25" s="31">
        <f t="shared" ca="1" si="84"/>
        <v>0</v>
      </c>
      <c r="FX25" s="31">
        <f t="shared" ca="1" si="85"/>
        <v>0</v>
      </c>
      <c r="FY25" s="31">
        <f t="shared" ca="1" si="86"/>
        <v>0</v>
      </c>
      <c r="FZ25" s="31">
        <f t="shared" ca="1" si="87"/>
        <v>0</v>
      </c>
      <c r="GA25" s="31">
        <f t="shared" ca="1" si="88"/>
        <v>0</v>
      </c>
      <c r="GB25" s="31">
        <f t="shared" ca="1" si="89"/>
        <v>0</v>
      </c>
      <c r="GC25" s="31">
        <f t="shared" ca="1" si="90"/>
        <v>0</v>
      </c>
      <c r="GD25" s="31">
        <f t="shared" ca="1" si="91"/>
        <v>0</v>
      </c>
      <c r="GE25" s="76"/>
      <c r="GF25" s="32">
        <f t="shared" ca="1" si="92"/>
        <v>0</v>
      </c>
      <c r="GG25" s="33"/>
      <c r="GH25" s="45"/>
      <c r="GI25" s="35"/>
      <c r="GJ25" s="36">
        <f t="shared" ca="1" si="93"/>
        <v>0</v>
      </c>
      <c r="GK25" s="14"/>
      <c r="GL25" s="14"/>
      <c r="GM25" s="14"/>
      <c r="GN25" s="14"/>
      <c r="GO25" s="14"/>
      <c r="GP25" s="14"/>
      <c r="GQ25" s="14"/>
      <c r="GR25" s="14"/>
      <c r="GS25" s="14"/>
    </row>
    <row r="26" spans="1:201" x14ac:dyDescent="0.2">
      <c r="A26" s="377" t="s">
        <v>242</v>
      </c>
      <c r="B26" s="46"/>
      <c r="C26" s="334"/>
      <c r="D26" s="347"/>
      <c r="E26" s="271">
        <f t="shared" si="0"/>
        <v>0</v>
      </c>
      <c r="F26" s="284">
        <f t="shared" si="1"/>
        <v>0</v>
      </c>
      <c r="G26" s="15" t="str">
        <f t="shared" si="94"/>
        <v/>
      </c>
      <c r="H26" s="16">
        <f t="shared" si="95"/>
        <v>0</v>
      </c>
      <c r="I26" s="201">
        <f t="shared" si="2"/>
        <v>0</v>
      </c>
      <c r="J26" s="251"/>
      <c r="K26" s="121"/>
      <c r="L26" s="323"/>
      <c r="M26" s="323"/>
      <c r="N26" s="152"/>
      <c r="O26" s="144">
        <f t="shared" si="125"/>
        <v>0</v>
      </c>
      <c r="P26" s="37">
        <f t="shared" si="4"/>
        <v>0</v>
      </c>
      <c r="Q26" s="226">
        <f t="shared" ca="1" si="5"/>
        <v>0</v>
      </c>
      <c r="R26" s="19"/>
      <c r="S26" s="363" t="str">
        <f t="shared" si="110"/>
        <v/>
      </c>
      <c r="T26" s="20">
        <f t="shared" si="7"/>
        <v>0</v>
      </c>
      <c r="U26" s="404">
        <v>290</v>
      </c>
      <c r="V26" s="267">
        <f t="shared" ca="1" si="8"/>
        <v>0</v>
      </c>
      <c r="W26" s="364" t="str">
        <f t="shared" si="97"/>
        <v>MERV - XMEV - GFGC290.OC - 24hs</v>
      </c>
      <c r="X26" s="364" t="str">
        <f t="shared" si="98"/>
        <v>GFGC290.OC</v>
      </c>
      <c r="Y26" s="365">
        <f>IFERROR(VLOOKUP($X26,HomeBroker!$A$2:$F$368,2,0),0)</f>
        <v>0</v>
      </c>
      <c r="Z26" s="366">
        <f>IFERROR(VLOOKUP($X26,HomeBroker!$A$2:$F$368,3,0),0)</f>
        <v>0</v>
      </c>
      <c r="AA26" s="367">
        <f>IFERROR(VLOOKUP($X26,HomeBroker!$A$2:$F$396,6,0),0)</f>
        <v>0</v>
      </c>
      <c r="AB26" s="366">
        <f>IFERROR(VLOOKUP($X26,HomeBroker!$A$2:$F$368,4,0),0)</f>
        <v>0</v>
      </c>
      <c r="AC26" s="365">
        <f>IFERROR(VLOOKUP($X26,HomeBroker!$A$2:$F$368,5,0),0)</f>
        <v>0</v>
      </c>
      <c r="AD26" s="368">
        <f>IFERROR(VLOOKUP($X26,HomeBroker!$A$2:$M$396,13,0),0)</f>
        <v>0</v>
      </c>
      <c r="AE26" s="369" t="str">
        <f t="shared" si="9"/>
        <v/>
      </c>
      <c r="AF26" s="20">
        <f t="shared" si="10"/>
        <v>0</v>
      </c>
      <c r="AG26" s="404">
        <f t="shared" si="99"/>
        <v>290</v>
      </c>
      <c r="AH26" s="267">
        <f t="shared" ca="1" si="11"/>
        <v>0</v>
      </c>
      <c r="AI26" s="364" t="str">
        <f t="shared" si="100"/>
        <v>MERV - XMEV - GFGV290.OC - 24hs</v>
      </c>
      <c r="AJ26" s="364" t="str">
        <f t="shared" si="101"/>
        <v>GFGV290.OC</v>
      </c>
      <c r="AK26" s="366">
        <f>IFERROR(VLOOKUP($AJ26,HomeBroker!$A$2:$F$368,2,0),0)</f>
        <v>0</v>
      </c>
      <c r="AL26" s="366">
        <f>IFERROR(VLOOKUP($AJ26,HomeBroker!$A$2:$F$368,3,0),0)</f>
        <v>0</v>
      </c>
      <c r="AM26" s="367">
        <f>IFERROR(VLOOKUP($AJ26,HomeBroker!$A$2:$F$396,6,0),0)</f>
        <v>0</v>
      </c>
      <c r="AN26" s="366">
        <f>IFERROR(VLOOKUP($AJ26,HomeBroker!$A$2:$F$368,4,0),0)</f>
        <v>0</v>
      </c>
      <c r="AO26" s="366">
        <f>IFERROR(VLOOKUP($AJ26,HomeBroker!$A$2:$F$368,5,0),0)</f>
        <v>0</v>
      </c>
      <c r="AP26" s="368">
        <f>IFERROR(VLOOKUP($AJ26,HomeBroker!$A$2:$M$396,13,0),0)</f>
        <v>0</v>
      </c>
      <c r="AQ26" s="17"/>
      <c r="AR26" s="375"/>
      <c r="AS26" s="376" t="s">
        <v>55</v>
      </c>
      <c r="AT26" s="54"/>
      <c r="AU26" s="254"/>
      <c r="AV26" s="259"/>
      <c r="AW26" s="38">
        <f t="shared" si="12"/>
        <v>0</v>
      </c>
      <c r="AX26" s="39">
        <f t="shared" si="13"/>
        <v>0</v>
      </c>
      <c r="AY26" s="372" t="s">
        <v>56</v>
      </c>
      <c r="AZ26" s="54"/>
      <c r="BA26" s="64"/>
      <c r="BB26" s="48"/>
      <c r="BC26" s="25">
        <f t="shared" si="14"/>
        <v>0</v>
      </c>
      <c r="BD26" s="40">
        <f t="shared" si="15"/>
        <v>0</v>
      </c>
      <c r="BE26" s="373" t="s">
        <v>57</v>
      </c>
      <c r="BF26" s="54"/>
      <c r="BG26" s="48"/>
      <c r="BH26" s="28">
        <f t="shared" si="16"/>
        <v>0</v>
      </c>
      <c r="BI26" s="29">
        <f t="shared" si="17"/>
        <v>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17"/>
      <c r="DD26" s="30">
        <f t="shared" si="18"/>
        <v>0</v>
      </c>
      <c r="DE26" s="31">
        <f t="shared" si="19"/>
        <v>0</v>
      </c>
      <c r="DF26" s="31">
        <f t="shared" si="20"/>
        <v>0</v>
      </c>
      <c r="DG26" s="31">
        <f t="shared" si="21"/>
        <v>0</v>
      </c>
      <c r="DH26" s="31">
        <f t="shared" si="22"/>
        <v>0</v>
      </c>
      <c r="DI26" s="31">
        <f t="shared" si="23"/>
        <v>0</v>
      </c>
      <c r="DJ26" s="31">
        <f t="shared" si="24"/>
        <v>0</v>
      </c>
      <c r="DK26" s="31">
        <f t="shared" si="25"/>
        <v>0</v>
      </c>
      <c r="DL26" s="31">
        <f t="shared" si="26"/>
        <v>0</v>
      </c>
      <c r="DM26" s="31">
        <f t="shared" si="27"/>
        <v>0</v>
      </c>
      <c r="DN26" s="31">
        <f t="shared" si="28"/>
        <v>0</v>
      </c>
      <c r="DO26" s="31">
        <f t="shared" si="29"/>
        <v>0</v>
      </c>
      <c r="DP26" s="31">
        <f t="shared" si="30"/>
        <v>0</v>
      </c>
      <c r="DQ26" s="31">
        <f t="shared" si="31"/>
        <v>0</v>
      </c>
      <c r="DR26" s="31">
        <f t="shared" si="32"/>
        <v>0</v>
      </c>
      <c r="DS26" s="31">
        <f t="shared" si="33"/>
        <v>0</v>
      </c>
      <c r="DT26" s="31">
        <f t="shared" si="34"/>
        <v>0</v>
      </c>
      <c r="DU26" s="31">
        <f t="shared" si="35"/>
        <v>0</v>
      </c>
      <c r="DV26" s="31">
        <f t="shared" si="36"/>
        <v>0</v>
      </c>
      <c r="DW26" s="31">
        <f t="shared" si="37"/>
        <v>0</v>
      </c>
      <c r="DX26" s="31">
        <f t="shared" si="38"/>
        <v>0</v>
      </c>
      <c r="DY26" s="31">
        <f t="shared" si="39"/>
        <v>0</v>
      </c>
      <c r="DZ26" s="31">
        <f t="shared" si="40"/>
        <v>0</v>
      </c>
      <c r="EA26" s="31">
        <f t="shared" si="41"/>
        <v>0</v>
      </c>
      <c r="EB26" s="31">
        <f t="shared" si="42"/>
        <v>0</v>
      </c>
      <c r="EC26" s="31">
        <f t="shared" si="43"/>
        <v>0</v>
      </c>
      <c r="ED26" s="31">
        <f t="shared" si="44"/>
        <v>0</v>
      </c>
      <c r="EE26" s="31">
        <f t="shared" si="45"/>
        <v>0</v>
      </c>
      <c r="EF26" s="31">
        <f t="shared" si="46"/>
        <v>0</v>
      </c>
      <c r="EG26" s="31">
        <f t="shared" si="47"/>
        <v>0</v>
      </c>
      <c r="EH26" s="31">
        <f t="shared" si="48"/>
        <v>0</v>
      </c>
      <c r="EI26" s="31">
        <f t="shared" si="49"/>
        <v>0</v>
      </c>
      <c r="EJ26" s="31">
        <f t="shared" si="50"/>
        <v>0</v>
      </c>
      <c r="EK26" s="31">
        <f t="shared" si="51"/>
        <v>0</v>
      </c>
      <c r="EL26" s="31">
        <f t="shared" si="52"/>
        <v>0</v>
      </c>
      <c r="EM26" s="31">
        <f t="shared" si="53"/>
        <v>0</v>
      </c>
      <c r="EN26" s="76"/>
      <c r="EO26" s="32">
        <f t="shared" si="54"/>
        <v>0</v>
      </c>
      <c r="EP26" s="33"/>
      <c r="EQ26" s="45"/>
      <c r="ER26" s="35"/>
      <c r="ES26" s="36">
        <f t="shared" si="55"/>
        <v>0</v>
      </c>
      <c r="ET26" s="14"/>
      <c r="EU26" s="30">
        <f t="shared" si="56"/>
        <v>0</v>
      </c>
      <c r="EV26" s="31">
        <f t="shared" ca="1" si="57"/>
        <v>0</v>
      </c>
      <c r="EW26" s="31">
        <f t="shared" ca="1" si="58"/>
        <v>0</v>
      </c>
      <c r="EX26" s="31">
        <f t="shared" ca="1" si="59"/>
        <v>0</v>
      </c>
      <c r="EY26" s="31">
        <f t="shared" ca="1" si="60"/>
        <v>0</v>
      </c>
      <c r="EZ26" s="31">
        <f t="shared" ca="1" si="61"/>
        <v>0</v>
      </c>
      <c r="FA26" s="31">
        <f t="shared" ca="1" si="62"/>
        <v>0</v>
      </c>
      <c r="FB26" s="31">
        <f t="shared" ca="1" si="63"/>
        <v>0</v>
      </c>
      <c r="FC26" s="31">
        <f t="shared" ca="1" si="64"/>
        <v>0</v>
      </c>
      <c r="FD26" s="31">
        <f t="shared" ca="1" si="65"/>
        <v>0</v>
      </c>
      <c r="FE26" s="31">
        <f t="shared" ca="1" si="66"/>
        <v>0</v>
      </c>
      <c r="FF26" s="31">
        <f t="shared" ca="1" si="67"/>
        <v>0</v>
      </c>
      <c r="FG26" s="31">
        <f t="shared" ca="1" si="68"/>
        <v>0</v>
      </c>
      <c r="FH26" s="31">
        <f t="shared" ca="1" si="69"/>
        <v>0</v>
      </c>
      <c r="FI26" s="31">
        <f t="shared" ca="1" si="70"/>
        <v>0</v>
      </c>
      <c r="FJ26" s="31">
        <f t="shared" ca="1" si="71"/>
        <v>0</v>
      </c>
      <c r="FK26" s="31">
        <f t="shared" ca="1" si="72"/>
        <v>0</v>
      </c>
      <c r="FL26" s="31">
        <f t="shared" ca="1" si="73"/>
        <v>0</v>
      </c>
      <c r="FM26" s="31">
        <f t="shared" ca="1" si="74"/>
        <v>0</v>
      </c>
      <c r="FN26" s="31">
        <f t="shared" ca="1" si="75"/>
        <v>0</v>
      </c>
      <c r="FO26" s="31">
        <f t="shared" ca="1" si="76"/>
        <v>0</v>
      </c>
      <c r="FP26" s="31">
        <f t="shared" ca="1" si="77"/>
        <v>0</v>
      </c>
      <c r="FQ26" s="31">
        <f t="shared" ca="1" si="78"/>
        <v>0</v>
      </c>
      <c r="FR26" s="31">
        <f t="shared" ca="1" si="79"/>
        <v>0</v>
      </c>
      <c r="FS26" s="31">
        <f t="shared" ca="1" si="80"/>
        <v>0</v>
      </c>
      <c r="FT26" s="31">
        <f t="shared" ca="1" si="81"/>
        <v>0</v>
      </c>
      <c r="FU26" s="31">
        <f t="shared" ca="1" si="82"/>
        <v>0</v>
      </c>
      <c r="FV26" s="31">
        <f t="shared" ca="1" si="83"/>
        <v>0</v>
      </c>
      <c r="FW26" s="31">
        <f t="shared" ca="1" si="84"/>
        <v>0</v>
      </c>
      <c r="FX26" s="31">
        <f t="shared" ca="1" si="85"/>
        <v>0</v>
      </c>
      <c r="FY26" s="31">
        <f t="shared" ca="1" si="86"/>
        <v>0</v>
      </c>
      <c r="FZ26" s="31">
        <f t="shared" ca="1" si="87"/>
        <v>0</v>
      </c>
      <c r="GA26" s="31">
        <f t="shared" ca="1" si="88"/>
        <v>0</v>
      </c>
      <c r="GB26" s="31">
        <f t="shared" ca="1" si="89"/>
        <v>0</v>
      </c>
      <c r="GC26" s="31">
        <f t="shared" ca="1" si="90"/>
        <v>0</v>
      </c>
      <c r="GD26" s="31">
        <f t="shared" ca="1" si="91"/>
        <v>0</v>
      </c>
      <c r="GE26" s="76"/>
      <c r="GF26" s="32">
        <f t="shared" ca="1" si="92"/>
        <v>0</v>
      </c>
      <c r="GG26" s="33"/>
      <c r="GH26" s="45"/>
      <c r="GI26" s="35"/>
      <c r="GJ26" s="36">
        <f t="shared" ca="1" si="93"/>
        <v>0</v>
      </c>
      <c r="GK26" s="14"/>
      <c r="GL26" s="14"/>
      <c r="GM26" s="14"/>
      <c r="GN26" s="14"/>
      <c r="GO26" s="14"/>
      <c r="GP26" s="14"/>
      <c r="GQ26" s="14"/>
      <c r="GR26" s="14"/>
      <c r="GS26" s="14"/>
    </row>
    <row r="27" spans="1:201" x14ac:dyDescent="0.2">
      <c r="A27" s="362" t="s">
        <v>243</v>
      </c>
      <c r="B27" s="328"/>
      <c r="C27" s="334"/>
      <c r="D27" s="347"/>
      <c r="E27" s="271">
        <f t="shared" si="0"/>
        <v>0</v>
      </c>
      <c r="F27" s="284">
        <f t="shared" si="1"/>
        <v>0</v>
      </c>
      <c r="G27" s="15" t="str">
        <f t="shared" si="94"/>
        <v/>
      </c>
      <c r="H27" s="16">
        <f t="shared" si="95"/>
        <v>0</v>
      </c>
      <c r="I27" s="201">
        <f t="shared" si="2"/>
        <v>0</v>
      </c>
      <c r="J27" s="251"/>
      <c r="K27" s="121"/>
      <c r="L27" s="323"/>
      <c r="M27" s="323"/>
      <c r="N27" s="152"/>
      <c r="O27" s="144">
        <f t="shared" si="125"/>
        <v>0</v>
      </c>
      <c r="P27" s="53">
        <f t="shared" si="4"/>
        <v>0</v>
      </c>
      <c r="Q27" s="227">
        <f t="shared" ca="1" si="5"/>
        <v>0</v>
      </c>
      <c r="R27" s="19"/>
      <c r="S27" s="363" t="str">
        <f t="shared" si="110"/>
        <v/>
      </c>
      <c r="T27" s="20">
        <f t="shared" si="7"/>
        <v>0</v>
      </c>
      <c r="U27" s="404">
        <v>300</v>
      </c>
      <c r="V27" s="267">
        <f t="shared" ca="1" si="8"/>
        <v>0</v>
      </c>
      <c r="W27" s="364" t="str">
        <f t="shared" si="97"/>
        <v>MERV - XMEV - GFGC300.OC - 24hs</v>
      </c>
      <c r="X27" s="364" t="str">
        <f t="shared" si="98"/>
        <v>GFGC300.OC</v>
      </c>
      <c r="Y27" s="365">
        <f>IFERROR(VLOOKUP($X27,HomeBroker!$A$2:$F$368,2,0),0)</f>
        <v>0</v>
      </c>
      <c r="Z27" s="366">
        <f>IFERROR(VLOOKUP($X27,HomeBroker!$A$2:$F$368,3,0),0)</f>
        <v>0</v>
      </c>
      <c r="AA27" s="367">
        <f>IFERROR(VLOOKUP($X27,HomeBroker!$A$2:$F$396,6,0),0)</f>
        <v>0</v>
      </c>
      <c r="AB27" s="366">
        <f>IFERROR(VLOOKUP($X27,HomeBroker!$A$2:$F$368,4,0),0)</f>
        <v>0</v>
      </c>
      <c r="AC27" s="365">
        <f>IFERROR(VLOOKUP($X27,HomeBroker!$A$2:$F$368,5,0),0)</f>
        <v>0</v>
      </c>
      <c r="AD27" s="368">
        <f>IFERROR(VLOOKUP($X27,HomeBroker!$A$2:$M$396,13,0),0)</f>
        <v>0</v>
      </c>
      <c r="AE27" s="369" t="str">
        <f t="shared" si="9"/>
        <v/>
      </c>
      <c r="AF27" s="20">
        <f t="shared" si="10"/>
        <v>0</v>
      </c>
      <c r="AG27" s="404">
        <f t="shared" si="99"/>
        <v>300</v>
      </c>
      <c r="AH27" s="267">
        <f t="shared" ca="1" si="11"/>
        <v>0</v>
      </c>
      <c r="AI27" s="364" t="str">
        <f t="shared" si="100"/>
        <v>MERV - XMEV - GFGV300.OC - 24hs</v>
      </c>
      <c r="AJ27" s="364" t="str">
        <f t="shared" si="101"/>
        <v>GFGV300.OC</v>
      </c>
      <c r="AK27" s="366">
        <f>IFERROR(VLOOKUP($AJ27,HomeBroker!$A$2:$F$368,2,0),0)</f>
        <v>0</v>
      </c>
      <c r="AL27" s="366">
        <f>IFERROR(VLOOKUP($AJ27,HomeBroker!$A$2:$F$368,3,0),0)</f>
        <v>0</v>
      </c>
      <c r="AM27" s="367">
        <f>IFERROR(VLOOKUP($AJ27,HomeBroker!$A$2:$F$396,6,0),0)</f>
        <v>0</v>
      </c>
      <c r="AN27" s="366">
        <f>IFERROR(VLOOKUP($AJ27,HomeBroker!$A$2:$F$368,4,0),0)</f>
        <v>0</v>
      </c>
      <c r="AO27" s="366">
        <f>IFERROR(VLOOKUP($AJ27,HomeBroker!$A$2:$F$368,5,0),0)</f>
        <v>0</v>
      </c>
      <c r="AP27" s="368">
        <f>IFERROR(VLOOKUP($AJ27,HomeBroker!$A$2:$M$396,13,0),0)</f>
        <v>0</v>
      </c>
      <c r="AQ27" s="17"/>
      <c r="AR27" s="375"/>
      <c r="AS27" s="376" t="s">
        <v>55</v>
      </c>
      <c r="AT27" s="54"/>
      <c r="AU27" s="254"/>
      <c r="AV27" s="259"/>
      <c r="AW27" s="38">
        <f t="shared" si="12"/>
        <v>0</v>
      </c>
      <c r="AX27" s="39">
        <f t="shared" si="13"/>
        <v>0</v>
      </c>
      <c r="AY27" s="372" t="s">
        <v>56</v>
      </c>
      <c r="AZ27" s="54"/>
      <c r="BA27" s="64"/>
      <c r="BB27" s="48"/>
      <c r="BC27" s="25">
        <f t="shared" si="14"/>
        <v>0</v>
      </c>
      <c r="BD27" s="40">
        <f t="shared" si="15"/>
        <v>0</v>
      </c>
      <c r="BE27" s="373" t="s">
        <v>57</v>
      </c>
      <c r="BF27" s="54"/>
      <c r="BG27" s="48"/>
      <c r="BH27" s="28">
        <f t="shared" si="16"/>
        <v>0</v>
      </c>
      <c r="BI27" s="29">
        <f t="shared" si="17"/>
        <v>0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17"/>
      <c r="DD27" s="30">
        <f t="shared" si="18"/>
        <v>0</v>
      </c>
      <c r="DE27" s="31">
        <f t="shared" si="19"/>
        <v>0</v>
      </c>
      <c r="DF27" s="31">
        <f t="shared" si="20"/>
        <v>0</v>
      </c>
      <c r="DG27" s="31">
        <f t="shared" si="21"/>
        <v>0</v>
      </c>
      <c r="DH27" s="31">
        <f t="shared" si="22"/>
        <v>0</v>
      </c>
      <c r="DI27" s="31">
        <f t="shared" si="23"/>
        <v>0</v>
      </c>
      <c r="DJ27" s="31">
        <f t="shared" si="24"/>
        <v>0</v>
      </c>
      <c r="DK27" s="31">
        <f t="shared" si="25"/>
        <v>0</v>
      </c>
      <c r="DL27" s="31">
        <f t="shared" si="26"/>
        <v>0</v>
      </c>
      <c r="DM27" s="31">
        <f t="shared" si="27"/>
        <v>0</v>
      </c>
      <c r="DN27" s="31">
        <f t="shared" si="28"/>
        <v>0</v>
      </c>
      <c r="DO27" s="31">
        <f t="shared" si="29"/>
        <v>0</v>
      </c>
      <c r="DP27" s="31">
        <f t="shared" si="30"/>
        <v>0</v>
      </c>
      <c r="DQ27" s="31">
        <f t="shared" si="31"/>
        <v>0</v>
      </c>
      <c r="DR27" s="31">
        <f t="shared" si="32"/>
        <v>0</v>
      </c>
      <c r="DS27" s="31">
        <f t="shared" si="33"/>
        <v>0</v>
      </c>
      <c r="DT27" s="31">
        <f t="shared" si="34"/>
        <v>0</v>
      </c>
      <c r="DU27" s="31">
        <f t="shared" si="35"/>
        <v>0</v>
      </c>
      <c r="DV27" s="31">
        <f t="shared" si="36"/>
        <v>0</v>
      </c>
      <c r="DW27" s="31">
        <f t="shared" si="37"/>
        <v>0</v>
      </c>
      <c r="DX27" s="31">
        <f t="shared" si="38"/>
        <v>0</v>
      </c>
      <c r="DY27" s="31">
        <f t="shared" si="39"/>
        <v>0</v>
      </c>
      <c r="DZ27" s="31">
        <f t="shared" si="40"/>
        <v>0</v>
      </c>
      <c r="EA27" s="31">
        <f t="shared" si="41"/>
        <v>0</v>
      </c>
      <c r="EB27" s="31">
        <f t="shared" si="42"/>
        <v>0</v>
      </c>
      <c r="EC27" s="31">
        <f t="shared" si="43"/>
        <v>0</v>
      </c>
      <c r="ED27" s="31">
        <f t="shared" si="44"/>
        <v>0</v>
      </c>
      <c r="EE27" s="31">
        <f t="shared" si="45"/>
        <v>0</v>
      </c>
      <c r="EF27" s="31">
        <f t="shared" si="46"/>
        <v>0</v>
      </c>
      <c r="EG27" s="31">
        <f t="shared" si="47"/>
        <v>0</v>
      </c>
      <c r="EH27" s="31">
        <f t="shared" si="48"/>
        <v>0</v>
      </c>
      <c r="EI27" s="31">
        <f t="shared" si="49"/>
        <v>0</v>
      </c>
      <c r="EJ27" s="31">
        <f t="shared" si="50"/>
        <v>0</v>
      </c>
      <c r="EK27" s="31">
        <f t="shared" si="51"/>
        <v>0</v>
      </c>
      <c r="EL27" s="31">
        <f t="shared" si="52"/>
        <v>0</v>
      </c>
      <c r="EM27" s="31">
        <f t="shared" si="53"/>
        <v>0</v>
      </c>
      <c r="EN27" s="76"/>
      <c r="EO27" s="32">
        <f t="shared" si="54"/>
        <v>0</v>
      </c>
      <c r="EP27" s="33"/>
      <c r="EQ27" s="45"/>
      <c r="ER27" s="35"/>
      <c r="ES27" s="36">
        <f t="shared" si="55"/>
        <v>0</v>
      </c>
      <c r="ET27" s="14"/>
      <c r="EU27" s="30">
        <f t="shared" si="56"/>
        <v>0</v>
      </c>
      <c r="EV27" s="31">
        <f t="shared" ca="1" si="57"/>
        <v>0</v>
      </c>
      <c r="EW27" s="31">
        <f t="shared" ca="1" si="58"/>
        <v>0</v>
      </c>
      <c r="EX27" s="31">
        <f t="shared" ca="1" si="59"/>
        <v>0</v>
      </c>
      <c r="EY27" s="31">
        <f t="shared" ca="1" si="60"/>
        <v>0</v>
      </c>
      <c r="EZ27" s="31">
        <f t="shared" ca="1" si="61"/>
        <v>0</v>
      </c>
      <c r="FA27" s="31">
        <f t="shared" ca="1" si="62"/>
        <v>0</v>
      </c>
      <c r="FB27" s="31">
        <f t="shared" ca="1" si="63"/>
        <v>0</v>
      </c>
      <c r="FC27" s="31">
        <f t="shared" ca="1" si="64"/>
        <v>0</v>
      </c>
      <c r="FD27" s="31">
        <f t="shared" ca="1" si="65"/>
        <v>0</v>
      </c>
      <c r="FE27" s="31">
        <f t="shared" ca="1" si="66"/>
        <v>0</v>
      </c>
      <c r="FF27" s="31">
        <f t="shared" ca="1" si="67"/>
        <v>0</v>
      </c>
      <c r="FG27" s="31">
        <f t="shared" ca="1" si="68"/>
        <v>0</v>
      </c>
      <c r="FH27" s="31">
        <f t="shared" ca="1" si="69"/>
        <v>0</v>
      </c>
      <c r="FI27" s="31">
        <f t="shared" ca="1" si="70"/>
        <v>0</v>
      </c>
      <c r="FJ27" s="31">
        <f t="shared" ca="1" si="71"/>
        <v>0</v>
      </c>
      <c r="FK27" s="31">
        <f t="shared" ca="1" si="72"/>
        <v>0</v>
      </c>
      <c r="FL27" s="31">
        <f t="shared" ca="1" si="73"/>
        <v>0</v>
      </c>
      <c r="FM27" s="31">
        <f t="shared" ca="1" si="74"/>
        <v>0</v>
      </c>
      <c r="FN27" s="31">
        <f t="shared" ca="1" si="75"/>
        <v>0</v>
      </c>
      <c r="FO27" s="31">
        <f t="shared" ca="1" si="76"/>
        <v>0</v>
      </c>
      <c r="FP27" s="31">
        <f t="shared" ca="1" si="77"/>
        <v>0</v>
      </c>
      <c r="FQ27" s="31">
        <f t="shared" ca="1" si="78"/>
        <v>0</v>
      </c>
      <c r="FR27" s="31">
        <f t="shared" ca="1" si="79"/>
        <v>0</v>
      </c>
      <c r="FS27" s="31">
        <f t="shared" ca="1" si="80"/>
        <v>0</v>
      </c>
      <c r="FT27" s="31">
        <f t="shared" ca="1" si="81"/>
        <v>0</v>
      </c>
      <c r="FU27" s="31">
        <f t="shared" ca="1" si="82"/>
        <v>0</v>
      </c>
      <c r="FV27" s="31">
        <f t="shared" ca="1" si="83"/>
        <v>0</v>
      </c>
      <c r="FW27" s="31">
        <f t="shared" ca="1" si="84"/>
        <v>0</v>
      </c>
      <c r="FX27" s="31">
        <f t="shared" ca="1" si="85"/>
        <v>0</v>
      </c>
      <c r="FY27" s="31">
        <f t="shared" ca="1" si="86"/>
        <v>0</v>
      </c>
      <c r="FZ27" s="31">
        <f t="shared" ca="1" si="87"/>
        <v>0</v>
      </c>
      <c r="GA27" s="31">
        <f t="shared" ca="1" si="88"/>
        <v>0</v>
      </c>
      <c r="GB27" s="31">
        <f t="shared" ca="1" si="89"/>
        <v>0</v>
      </c>
      <c r="GC27" s="31">
        <f t="shared" ca="1" si="90"/>
        <v>0</v>
      </c>
      <c r="GD27" s="31">
        <f t="shared" ca="1" si="91"/>
        <v>0</v>
      </c>
      <c r="GE27" s="76"/>
      <c r="GF27" s="32">
        <f t="shared" ca="1" si="92"/>
        <v>0</v>
      </c>
      <c r="GG27" s="33"/>
      <c r="GH27" s="45"/>
      <c r="GI27" s="35"/>
      <c r="GJ27" s="36">
        <f t="shared" ca="1" si="93"/>
        <v>0</v>
      </c>
      <c r="GK27" s="14"/>
      <c r="GL27" s="14"/>
      <c r="GM27" s="14"/>
      <c r="GN27" s="14"/>
      <c r="GO27" s="14"/>
      <c r="GP27" s="14"/>
      <c r="GQ27" s="14"/>
      <c r="GR27" s="14"/>
      <c r="GS27" s="14"/>
    </row>
    <row r="28" spans="1:201" x14ac:dyDescent="0.2">
      <c r="A28" s="374" t="s">
        <v>244</v>
      </c>
      <c r="B28" s="46"/>
      <c r="C28" s="334"/>
      <c r="D28" s="347"/>
      <c r="E28" s="271">
        <f t="shared" si="0"/>
        <v>0</v>
      </c>
      <c r="F28" s="284">
        <f t="shared" si="1"/>
        <v>0</v>
      </c>
      <c r="G28" s="15" t="str">
        <f t="shared" si="94"/>
        <v/>
      </c>
      <c r="H28" s="16">
        <f t="shared" si="95"/>
        <v>0</v>
      </c>
      <c r="I28" s="201">
        <f t="shared" si="2"/>
        <v>0</v>
      </c>
      <c r="J28" s="252" t="str">
        <f t="shared" ref="J28" si="134">IFERROR(D27/D28,"")</f>
        <v/>
      </c>
      <c r="K28" s="262" t="str">
        <f t="shared" ref="K28" si="135">IFERROR(G27/G28,"")</f>
        <v/>
      </c>
      <c r="L28" s="324" t="str">
        <f t="shared" ref="L28" si="136">IFERROR(K28/J28-1,"")</f>
        <v/>
      </c>
      <c r="M28" s="337">
        <f t="shared" ref="M28" si="137">I27+I28</f>
        <v>0</v>
      </c>
      <c r="N28" s="153"/>
      <c r="O28" s="144">
        <f t="shared" si="125"/>
        <v>0</v>
      </c>
      <c r="P28" s="37">
        <f t="shared" si="4"/>
        <v>0</v>
      </c>
      <c r="Q28" s="226">
        <f t="shared" ca="1" si="5"/>
        <v>0</v>
      </c>
      <c r="R28" s="19"/>
      <c r="S28" s="363" t="str">
        <f t="shared" si="110"/>
        <v/>
      </c>
      <c r="T28" s="20">
        <f t="shared" si="7"/>
        <v>0</v>
      </c>
      <c r="U28" s="404">
        <v>310</v>
      </c>
      <c r="V28" s="267">
        <f t="shared" ca="1" si="8"/>
        <v>0</v>
      </c>
      <c r="W28" s="364" t="str">
        <f t="shared" si="97"/>
        <v>MERV - XMEV - GFGC310.OC - 24hs</v>
      </c>
      <c r="X28" s="364" t="str">
        <f t="shared" si="98"/>
        <v>GFGC310.OC</v>
      </c>
      <c r="Y28" s="365">
        <f>IFERROR(VLOOKUP($X28,HomeBroker!$A$2:$F$368,2,0),0)</f>
        <v>0</v>
      </c>
      <c r="Z28" s="366">
        <f>IFERROR(VLOOKUP($X28,HomeBroker!$A$2:$F$368,3,0),0)</f>
        <v>0</v>
      </c>
      <c r="AA28" s="367">
        <f>IFERROR(VLOOKUP($X28,HomeBroker!$A$2:$F$396,6,0),0)</f>
        <v>0</v>
      </c>
      <c r="AB28" s="366">
        <f>IFERROR(VLOOKUP($X28,HomeBroker!$A$2:$F$368,4,0),0)</f>
        <v>0</v>
      </c>
      <c r="AC28" s="365">
        <f>IFERROR(VLOOKUP($X28,HomeBroker!$A$2:$F$368,5,0),0)</f>
        <v>0</v>
      </c>
      <c r="AD28" s="368">
        <f>IFERROR(VLOOKUP($X28,HomeBroker!$A$2:$M$396,13,0),0)</f>
        <v>0</v>
      </c>
      <c r="AE28" s="369" t="str">
        <f t="shared" si="9"/>
        <v/>
      </c>
      <c r="AF28" s="20">
        <f t="shared" si="10"/>
        <v>0</v>
      </c>
      <c r="AG28" s="404">
        <f t="shared" si="99"/>
        <v>310</v>
      </c>
      <c r="AH28" s="267">
        <f t="shared" ca="1" si="11"/>
        <v>0</v>
      </c>
      <c r="AI28" s="364" t="str">
        <f t="shared" si="100"/>
        <v>MERV - XMEV - GFGV310.OC - 24hs</v>
      </c>
      <c r="AJ28" s="364" t="str">
        <f t="shared" si="101"/>
        <v>GFGV310.OC</v>
      </c>
      <c r="AK28" s="366">
        <f>IFERROR(VLOOKUP($AJ28,HomeBroker!$A$2:$F$368,2,0),0)</f>
        <v>0</v>
      </c>
      <c r="AL28" s="366">
        <f>IFERROR(VLOOKUP($AJ28,HomeBroker!$A$2:$F$368,3,0),0)</f>
        <v>0</v>
      </c>
      <c r="AM28" s="367">
        <f>IFERROR(VLOOKUP($AJ28,HomeBroker!$A$2:$F$396,6,0),0)</f>
        <v>0</v>
      </c>
      <c r="AN28" s="366">
        <f>IFERROR(VLOOKUP($AJ28,HomeBroker!$A$2:$F$368,4,0),0)</f>
        <v>0</v>
      </c>
      <c r="AO28" s="366">
        <f>IFERROR(VLOOKUP($AJ28,HomeBroker!$A$2:$F$368,5,0),0)</f>
        <v>0</v>
      </c>
      <c r="AP28" s="368">
        <f>IFERROR(VLOOKUP($AJ28,HomeBroker!$A$2:$M$396,13,0),0)</f>
        <v>0</v>
      </c>
      <c r="AQ28" s="17"/>
      <c r="AR28" s="375"/>
      <c r="AS28" s="376" t="s">
        <v>55</v>
      </c>
      <c r="AT28" s="54"/>
      <c r="AU28" s="254"/>
      <c r="AV28" s="259"/>
      <c r="AW28" s="38">
        <f t="shared" si="12"/>
        <v>0</v>
      </c>
      <c r="AX28" s="39">
        <f t="shared" si="13"/>
        <v>0</v>
      </c>
      <c r="AY28" s="372" t="s">
        <v>56</v>
      </c>
      <c r="AZ28" s="54"/>
      <c r="BA28" s="64"/>
      <c r="BB28" s="48"/>
      <c r="BC28" s="25">
        <f t="shared" si="14"/>
        <v>0</v>
      </c>
      <c r="BD28" s="40">
        <f t="shared" si="15"/>
        <v>0</v>
      </c>
      <c r="BE28" s="373" t="s">
        <v>57</v>
      </c>
      <c r="BF28" s="54"/>
      <c r="BG28" s="48"/>
      <c r="BH28" s="28">
        <f t="shared" si="16"/>
        <v>0</v>
      </c>
      <c r="BI28" s="29">
        <f t="shared" si="17"/>
        <v>0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17"/>
      <c r="DD28" s="30">
        <f t="shared" si="18"/>
        <v>0</v>
      </c>
      <c r="DE28" s="31">
        <f t="shared" si="19"/>
        <v>0</v>
      </c>
      <c r="DF28" s="31">
        <f t="shared" si="20"/>
        <v>0</v>
      </c>
      <c r="DG28" s="31">
        <f t="shared" si="21"/>
        <v>0</v>
      </c>
      <c r="DH28" s="31">
        <f t="shared" si="22"/>
        <v>0</v>
      </c>
      <c r="DI28" s="31">
        <f t="shared" si="23"/>
        <v>0</v>
      </c>
      <c r="DJ28" s="31">
        <f t="shared" si="24"/>
        <v>0</v>
      </c>
      <c r="DK28" s="31">
        <f t="shared" si="25"/>
        <v>0</v>
      </c>
      <c r="DL28" s="31">
        <f t="shared" si="26"/>
        <v>0</v>
      </c>
      <c r="DM28" s="31">
        <f t="shared" si="27"/>
        <v>0</v>
      </c>
      <c r="DN28" s="31">
        <f t="shared" si="28"/>
        <v>0</v>
      </c>
      <c r="DO28" s="31">
        <f t="shared" si="29"/>
        <v>0</v>
      </c>
      <c r="DP28" s="31">
        <f t="shared" si="30"/>
        <v>0</v>
      </c>
      <c r="DQ28" s="31">
        <f t="shared" si="31"/>
        <v>0</v>
      </c>
      <c r="DR28" s="31">
        <f t="shared" si="32"/>
        <v>0</v>
      </c>
      <c r="DS28" s="31">
        <f t="shared" si="33"/>
        <v>0</v>
      </c>
      <c r="DT28" s="31">
        <f t="shared" si="34"/>
        <v>0</v>
      </c>
      <c r="DU28" s="31">
        <f t="shared" si="35"/>
        <v>0</v>
      </c>
      <c r="DV28" s="31">
        <f t="shared" si="36"/>
        <v>0</v>
      </c>
      <c r="DW28" s="31">
        <f t="shared" si="37"/>
        <v>0</v>
      </c>
      <c r="DX28" s="31">
        <f t="shared" si="38"/>
        <v>0</v>
      </c>
      <c r="DY28" s="31">
        <f t="shared" si="39"/>
        <v>0</v>
      </c>
      <c r="DZ28" s="31">
        <f t="shared" si="40"/>
        <v>0</v>
      </c>
      <c r="EA28" s="31">
        <f t="shared" si="41"/>
        <v>0</v>
      </c>
      <c r="EB28" s="31">
        <f t="shared" si="42"/>
        <v>0</v>
      </c>
      <c r="EC28" s="31">
        <f t="shared" si="43"/>
        <v>0</v>
      </c>
      <c r="ED28" s="31">
        <f t="shared" si="44"/>
        <v>0</v>
      </c>
      <c r="EE28" s="31">
        <f t="shared" si="45"/>
        <v>0</v>
      </c>
      <c r="EF28" s="31">
        <f t="shared" si="46"/>
        <v>0</v>
      </c>
      <c r="EG28" s="31">
        <f t="shared" si="47"/>
        <v>0</v>
      </c>
      <c r="EH28" s="31">
        <f t="shared" si="48"/>
        <v>0</v>
      </c>
      <c r="EI28" s="31">
        <f t="shared" si="49"/>
        <v>0</v>
      </c>
      <c r="EJ28" s="31">
        <f t="shared" si="50"/>
        <v>0</v>
      </c>
      <c r="EK28" s="31">
        <f t="shared" si="51"/>
        <v>0</v>
      </c>
      <c r="EL28" s="31">
        <f t="shared" si="52"/>
        <v>0</v>
      </c>
      <c r="EM28" s="31">
        <f t="shared" si="53"/>
        <v>0</v>
      </c>
      <c r="EN28" s="76"/>
      <c r="EO28" s="32">
        <f t="shared" si="54"/>
        <v>0</v>
      </c>
      <c r="EP28" s="33"/>
      <c r="EQ28" s="45"/>
      <c r="ER28" s="35"/>
      <c r="ES28" s="36">
        <f t="shared" si="55"/>
        <v>0</v>
      </c>
      <c r="ET28" s="14"/>
      <c r="EU28" s="30">
        <f t="shared" si="56"/>
        <v>0</v>
      </c>
      <c r="EV28" s="31">
        <f t="shared" ca="1" si="57"/>
        <v>0</v>
      </c>
      <c r="EW28" s="31">
        <f t="shared" ca="1" si="58"/>
        <v>0</v>
      </c>
      <c r="EX28" s="31">
        <f t="shared" ca="1" si="59"/>
        <v>0</v>
      </c>
      <c r="EY28" s="31">
        <f t="shared" ca="1" si="60"/>
        <v>0</v>
      </c>
      <c r="EZ28" s="31">
        <f t="shared" ca="1" si="61"/>
        <v>0</v>
      </c>
      <c r="FA28" s="31">
        <f t="shared" ca="1" si="62"/>
        <v>0</v>
      </c>
      <c r="FB28" s="31">
        <f t="shared" ca="1" si="63"/>
        <v>0</v>
      </c>
      <c r="FC28" s="31">
        <f t="shared" ca="1" si="64"/>
        <v>0</v>
      </c>
      <c r="FD28" s="31">
        <f t="shared" ca="1" si="65"/>
        <v>0</v>
      </c>
      <c r="FE28" s="31">
        <f t="shared" ca="1" si="66"/>
        <v>0</v>
      </c>
      <c r="FF28" s="31">
        <f t="shared" ca="1" si="67"/>
        <v>0</v>
      </c>
      <c r="FG28" s="31">
        <f t="shared" ca="1" si="68"/>
        <v>0</v>
      </c>
      <c r="FH28" s="31">
        <f t="shared" ca="1" si="69"/>
        <v>0</v>
      </c>
      <c r="FI28" s="31">
        <f t="shared" ca="1" si="70"/>
        <v>0</v>
      </c>
      <c r="FJ28" s="31">
        <f t="shared" ca="1" si="71"/>
        <v>0</v>
      </c>
      <c r="FK28" s="31">
        <f t="shared" ca="1" si="72"/>
        <v>0</v>
      </c>
      <c r="FL28" s="31">
        <f t="shared" ca="1" si="73"/>
        <v>0</v>
      </c>
      <c r="FM28" s="31">
        <f t="shared" ca="1" si="74"/>
        <v>0</v>
      </c>
      <c r="FN28" s="31">
        <f t="shared" ca="1" si="75"/>
        <v>0</v>
      </c>
      <c r="FO28" s="31">
        <f t="shared" ca="1" si="76"/>
        <v>0</v>
      </c>
      <c r="FP28" s="31">
        <f t="shared" ca="1" si="77"/>
        <v>0</v>
      </c>
      <c r="FQ28" s="31">
        <f t="shared" ca="1" si="78"/>
        <v>0</v>
      </c>
      <c r="FR28" s="31">
        <f t="shared" ca="1" si="79"/>
        <v>0</v>
      </c>
      <c r="FS28" s="31">
        <f t="shared" ca="1" si="80"/>
        <v>0</v>
      </c>
      <c r="FT28" s="31">
        <f t="shared" ca="1" si="81"/>
        <v>0</v>
      </c>
      <c r="FU28" s="31">
        <f t="shared" ca="1" si="82"/>
        <v>0</v>
      </c>
      <c r="FV28" s="31">
        <f t="shared" ca="1" si="83"/>
        <v>0</v>
      </c>
      <c r="FW28" s="31">
        <f t="shared" ca="1" si="84"/>
        <v>0</v>
      </c>
      <c r="FX28" s="31">
        <f t="shared" ca="1" si="85"/>
        <v>0</v>
      </c>
      <c r="FY28" s="31">
        <f t="shared" ca="1" si="86"/>
        <v>0</v>
      </c>
      <c r="FZ28" s="31">
        <f t="shared" ca="1" si="87"/>
        <v>0</v>
      </c>
      <c r="GA28" s="31">
        <f t="shared" ca="1" si="88"/>
        <v>0</v>
      </c>
      <c r="GB28" s="31">
        <f t="shared" ca="1" si="89"/>
        <v>0</v>
      </c>
      <c r="GC28" s="31">
        <f t="shared" ca="1" si="90"/>
        <v>0</v>
      </c>
      <c r="GD28" s="31">
        <f t="shared" ca="1" si="91"/>
        <v>0</v>
      </c>
      <c r="GE28" s="76"/>
      <c r="GF28" s="32">
        <f t="shared" ca="1" si="92"/>
        <v>0</v>
      </c>
      <c r="GG28" s="33"/>
      <c r="GH28" s="45"/>
      <c r="GI28" s="35"/>
      <c r="GJ28" s="36">
        <f t="shared" ca="1" si="93"/>
        <v>0</v>
      </c>
      <c r="GK28" s="14"/>
      <c r="GL28" s="14"/>
      <c r="GM28" s="14"/>
      <c r="GN28" s="14"/>
      <c r="GO28" s="14"/>
      <c r="GP28" s="14"/>
      <c r="GQ28" s="14"/>
      <c r="GR28" s="14"/>
      <c r="GS28" s="14"/>
    </row>
    <row r="29" spans="1:201" x14ac:dyDescent="0.2">
      <c r="A29" s="377" t="s">
        <v>242</v>
      </c>
      <c r="B29" s="46"/>
      <c r="C29" s="334"/>
      <c r="D29" s="347"/>
      <c r="E29" s="271">
        <f t="shared" si="0"/>
        <v>0</v>
      </c>
      <c r="F29" s="284">
        <f t="shared" si="1"/>
        <v>0</v>
      </c>
      <c r="G29" s="15" t="str">
        <f t="shared" si="94"/>
        <v/>
      </c>
      <c r="H29" s="16">
        <f t="shared" si="95"/>
        <v>0</v>
      </c>
      <c r="I29" s="201">
        <f t="shared" si="2"/>
        <v>0</v>
      </c>
      <c r="J29" s="251"/>
      <c r="K29" s="121"/>
      <c r="L29" s="323"/>
      <c r="M29" s="323"/>
      <c r="N29" s="154" t="e">
        <f>+O29/$O$18-1</f>
        <v>#DIV/0!</v>
      </c>
      <c r="O29" s="147">
        <f t="shared" si="125"/>
        <v>0</v>
      </c>
      <c r="P29" s="37">
        <f t="shared" si="4"/>
        <v>0</v>
      </c>
      <c r="Q29" s="226">
        <f t="shared" ca="1" si="5"/>
        <v>0</v>
      </c>
      <c r="R29" s="19"/>
      <c r="S29" s="363" t="str">
        <f t="shared" si="110"/>
        <v/>
      </c>
      <c r="T29" s="20">
        <f t="shared" si="7"/>
        <v>0</v>
      </c>
      <c r="U29" s="405">
        <v>320</v>
      </c>
      <c r="V29" s="267">
        <f t="shared" ca="1" si="8"/>
        <v>0</v>
      </c>
      <c r="W29" s="364" t="str">
        <f t="shared" si="97"/>
        <v>MERV - XMEV - GFGC320.OC - 24hs</v>
      </c>
      <c r="X29" s="364" t="str">
        <f t="shared" si="98"/>
        <v>GFGC320.OC</v>
      </c>
      <c r="Y29" s="365">
        <f>IFERROR(VLOOKUP($X29,HomeBroker!$A$2:$F$368,2,0),0)</f>
        <v>0</v>
      </c>
      <c r="Z29" s="366">
        <f>IFERROR(VLOOKUP($X29,HomeBroker!$A$2:$F$368,3,0),0)</f>
        <v>0</v>
      </c>
      <c r="AA29" s="367">
        <f>IFERROR(VLOOKUP($X29,HomeBroker!$A$2:$F$396,6,0),0)</f>
        <v>0</v>
      </c>
      <c r="AB29" s="366">
        <f>IFERROR(VLOOKUP($X29,HomeBroker!$A$2:$F$368,4,0),0)</f>
        <v>0</v>
      </c>
      <c r="AC29" s="365">
        <f>IFERROR(VLOOKUP($X29,HomeBroker!$A$2:$F$368,5,0),0)</f>
        <v>0</v>
      </c>
      <c r="AD29" s="368">
        <f>IFERROR(VLOOKUP($X29,HomeBroker!$A$2:$M$396,13,0),0)</f>
        <v>0</v>
      </c>
      <c r="AE29" s="369" t="str">
        <f t="shared" si="9"/>
        <v/>
      </c>
      <c r="AF29" s="20">
        <f t="shared" si="10"/>
        <v>0</v>
      </c>
      <c r="AG29" s="404">
        <f t="shared" si="99"/>
        <v>320</v>
      </c>
      <c r="AH29" s="267">
        <f t="shared" ca="1" si="11"/>
        <v>0</v>
      </c>
      <c r="AI29" s="364" t="str">
        <f t="shared" si="100"/>
        <v>MERV - XMEV - GFGV320.OC - 24hs</v>
      </c>
      <c r="AJ29" s="364" t="str">
        <f t="shared" si="101"/>
        <v>GFGV320.OC</v>
      </c>
      <c r="AK29" s="366">
        <f>IFERROR(VLOOKUP($AJ29,HomeBroker!$A$2:$F$368,2,0),0)</f>
        <v>0</v>
      </c>
      <c r="AL29" s="366">
        <f>IFERROR(VLOOKUP($AJ29,HomeBroker!$A$2:$F$368,3,0),0)</f>
        <v>0</v>
      </c>
      <c r="AM29" s="367">
        <f>IFERROR(VLOOKUP($AJ29,HomeBroker!$A$2:$F$396,6,0),0)</f>
        <v>0</v>
      </c>
      <c r="AN29" s="366">
        <f>IFERROR(VLOOKUP($AJ29,HomeBroker!$A$2:$F$368,4,0),0)</f>
        <v>0</v>
      </c>
      <c r="AO29" s="366">
        <f>IFERROR(VLOOKUP($AJ29,HomeBroker!$A$2:$F$368,5,0),0)</f>
        <v>0</v>
      </c>
      <c r="AP29" s="368">
        <f>IFERROR(VLOOKUP($AJ29,HomeBroker!$A$2:$M$396,13,0),0)</f>
        <v>0</v>
      </c>
      <c r="AQ29" s="17"/>
      <c r="AR29" s="375"/>
      <c r="AS29" s="376" t="s">
        <v>55</v>
      </c>
      <c r="AT29" s="54"/>
      <c r="AU29" s="254"/>
      <c r="AV29" s="259"/>
      <c r="AW29" s="38">
        <f t="shared" si="12"/>
        <v>0</v>
      </c>
      <c r="AX29" s="39">
        <f t="shared" si="13"/>
        <v>0</v>
      </c>
      <c r="AY29" s="372" t="s">
        <v>56</v>
      </c>
      <c r="AZ29" s="54"/>
      <c r="BA29" s="64"/>
      <c r="BB29" s="48"/>
      <c r="BC29" s="25">
        <f t="shared" si="14"/>
        <v>0</v>
      </c>
      <c r="BD29" s="40">
        <f t="shared" si="15"/>
        <v>0</v>
      </c>
      <c r="BE29" s="373" t="s">
        <v>57</v>
      </c>
      <c r="BF29" s="54"/>
      <c r="BG29" s="48"/>
      <c r="BH29" s="28">
        <f t="shared" si="16"/>
        <v>0</v>
      </c>
      <c r="BI29" s="29">
        <f t="shared" si="17"/>
        <v>0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7"/>
      <c r="DD29" s="30">
        <f t="shared" si="18"/>
        <v>0</v>
      </c>
      <c r="DE29" s="31">
        <f t="shared" si="19"/>
        <v>0</v>
      </c>
      <c r="DF29" s="31">
        <f t="shared" si="20"/>
        <v>0</v>
      </c>
      <c r="DG29" s="31">
        <f t="shared" si="21"/>
        <v>0</v>
      </c>
      <c r="DH29" s="31">
        <f t="shared" si="22"/>
        <v>0</v>
      </c>
      <c r="DI29" s="31">
        <f t="shared" si="23"/>
        <v>0</v>
      </c>
      <c r="DJ29" s="31">
        <f t="shared" si="24"/>
        <v>0</v>
      </c>
      <c r="DK29" s="31">
        <f t="shared" si="25"/>
        <v>0</v>
      </c>
      <c r="DL29" s="31">
        <f t="shared" si="26"/>
        <v>0</v>
      </c>
      <c r="DM29" s="31">
        <f t="shared" si="27"/>
        <v>0</v>
      </c>
      <c r="DN29" s="31">
        <f t="shared" si="28"/>
        <v>0</v>
      </c>
      <c r="DO29" s="31">
        <f t="shared" si="29"/>
        <v>0</v>
      </c>
      <c r="DP29" s="31">
        <f t="shared" si="30"/>
        <v>0</v>
      </c>
      <c r="DQ29" s="31">
        <f t="shared" si="31"/>
        <v>0</v>
      </c>
      <c r="DR29" s="31">
        <f t="shared" si="32"/>
        <v>0</v>
      </c>
      <c r="DS29" s="31">
        <f t="shared" si="33"/>
        <v>0</v>
      </c>
      <c r="DT29" s="31">
        <f t="shared" si="34"/>
        <v>0</v>
      </c>
      <c r="DU29" s="31">
        <f t="shared" si="35"/>
        <v>0</v>
      </c>
      <c r="DV29" s="31">
        <f t="shared" si="36"/>
        <v>0</v>
      </c>
      <c r="DW29" s="31">
        <f t="shared" si="37"/>
        <v>0</v>
      </c>
      <c r="DX29" s="31">
        <f t="shared" si="38"/>
        <v>0</v>
      </c>
      <c r="DY29" s="31">
        <f t="shared" si="39"/>
        <v>0</v>
      </c>
      <c r="DZ29" s="31">
        <f t="shared" si="40"/>
        <v>0</v>
      </c>
      <c r="EA29" s="31">
        <f t="shared" si="41"/>
        <v>0</v>
      </c>
      <c r="EB29" s="31">
        <f t="shared" si="42"/>
        <v>0</v>
      </c>
      <c r="EC29" s="31">
        <f t="shared" si="43"/>
        <v>0</v>
      </c>
      <c r="ED29" s="31">
        <f t="shared" si="44"/>
        <v>0</v>
      </c>
      <c r="EE29" s="31">
        <f t="shared" si="45"/>
        <v>0</v>
      </c>
      <c r="EF29" s="31">
        <f t="shared" si="46"/>
        <v>0</v>
      </c>
      <c r="EG29" s="31">
        <f t="shared" si="47"/>
        <v>0</v>
      </c>
      <c r="EH29" s="31">
        <f t="shared" si="48"/>
        <v>0</v>
      </c>
      <c r="EI29" s="31">
        <f t="shared" si="49"/>
        <v>0</v>
      </c>
      <c r="EJ29" s="31">
        <f t="shared" si="50"/>
        <v>0</v>
      </c>
      <c r="EK29" s="31">
        <f t="shared" si="51"/>
        <v>0</v>
      </c>
      <c r="EL29" s="31">
        <f t="shared" si="52"/>
        <v>0</v>
      </c>
      <c r="EM29" s="31">
        <f t="shared" si="53"/>
        <v>0</v>
      </c>
      <c r="EN29" s="76"/>
      <c r="EO29" s="32">
        <f t="shared" si="54"/>
        <v>0</v>
      </c>
      <c r="EP29" s="33"/>
      <c r="EQ29" s="45"/>
      <c r="ER29" s="35"/>
      <c r="ES29" s="36">
        <f t="shared" si="55"/>
        <v>0</v>
      </c>
      <c r="ET29" s="14"/>
      <c r="EU29" s="30">
        <f t="shared" si="56"/>
        <v>0</v>
      </c>
      <c r="EV29" s="31">
        <f t="shared" ca="1" si="57"/>
        <v>0</v>
      </c>
      <c r="EW29" s="31">
        <f t="shared" ca="1" si="58"/>
        <v>0</v>
      </c>
      <c r="EX29" s="31">
        <f t="shared" ca="1" si="59"/>
        <v>0</v>
      </c>
      <c r="EY29" s="31">
        <f t="shared" ca="1" si="60"/>
        <v>0</v>
      </c>
      <c r="EZ29" s="31">
        <f t="shared" ca="1" si="61"/>
        <v>0</v>
      </c>
      <c r="FA29" s="31">
        <f t="shared" ca="1" si="62"/>
        <v>0</v>
      </c>
      <c r="FB29" s="31">
        <f t="shared" ca="1" si="63"/>
        <v>0</v>
      </c>
      <c r="FC29" s="31">
        <f t="shared" ca="1" si="64"/>
        <v>0</v>
      </c>
      <c r="FD29" s="31">
        <f t="shared" ca="1" si="65"/>
        <v>0</v>
      </c>
      <c r="FE29" s="31">
        <f t="shared" ca="1" si="66"/>
        <v>0</v>
      </c>
      <c r="FF29" s="31">
        <f t="shared" ca="1" si="67"/>
        <v>0</v>
      </c>
      <c r="FG29" s="31">
        <f t="shared" ca="1" si="68"/>
        <v>0</v>
      </c>
      <c r="FH29" s="31">
        <f t="shared" ca="1" si="69"/>
        <v>0</v>
      </c>
      <c r="FI29" s="31">
        <f t="shared" ca="1" si="70"/>
        <v>0</v>
      </c>
      <c r="FJ29" s="31">
        <f t="shared" ca="1" si="71"/>
        <v>0</v>
      </c>
      <c r="FK29" s="31">
        <f t="shared" ca="1" si="72"/>
        <v>0</v>
      </c>
      <c r="FL29" s="31">
        <f t="shared" ca="1" si="73"/>
        <v>0</v>
      </c>
      <c r="FM29" s="31">
        <f t="shared" ca="1" si="74"/>
        <v>0</v>
      </c>
      <c r="FN29" s="31">
        <f t="shared" ca="1" si="75"/>
        <v>0</v>
      </c>
      <c r="FO29" s="31">
        <f t="shared" ca="1" si="76"/>
        <v>0</v>
      </c>
      <c r="FP29" s="31">
        <f t="shared" ca="1" si="77"/>
        <v>0</v>
      </c>
      <c r="FQ29" s="31">
        <f t="shared" ca="1" si="78"/>
        <v>0</v>
      </c>
      <c r="FR29" s="31">
        <f t="shared" ca="1" si="79"/>
        <v>0</v>
      </c>
      <c r="FS29" s="31">
        <f t="shared" ca="1" si="80"/>
        <v>0</v>
      </c>
      <c r="FT29" s="31">
        <f t="shared" ca="1" si="81"/>
        <v>0</v>
      </c>
      <c r="FU29" s="31">
        <f t="shared" ca="1" si="82"/>
        <v>0</v>
      </c>
      <c r="FV29" s="31">
        <f t="shared" ca="1" si="83"/>
        <v>0</v>
      </c>
      <c r="FW29" s="31">
        <f t="shared" ca="1" si="84"/>
        <v>0</v>
      </c>
      <c r="FX29" s="31">
        <f t="shared" ca="1" si="85"/>
        <v>0</v>
      </c>
      <c r="FY29" s="31">
        <f t="shared" ca="1" si="86"/>
        <v>0</v>
      </c>
      <c r="FZ29" s="31">
        <f t="shared" ca="1" si="87"/>
        <v>0</v>
      </c>
      <c r="GA29" s="31">
        <f t="shared" ca="1" si="88"/>
        <v>0</v>
      </c>
      <c r="GB29" s="31">
        <f t="shared" ca="1" si="89"/>
        <v>0</v>
      </c>
      <c r="GC29" s="31">
        <f t="shared" ca="1" si="90"/>
        <v>0</v>
      </c>
      <c r="GD29" s="31">
        <f t="shared" ca="1" si="91"/>
        <v>0</v>
      </c>
      <c r="GE29" s="76"/>
      <c r="GF29" s="32">
        <f t="shared" ca="1" si="92"/>
        <v>0</v>
      </c>
      <c r="GG29" s="33"/>
      <c r="GH29" s="45"/>
      <c r="GI29" s="35"/>
      <c r="GJ29" s="36">
        <f t="shared" ca="1" si="93"/>
        <v>0</v>
      </c>
      <c r="GK29" s="14"/>
      <c r="GL29" s="14"/>
      <c r="GM29" s="14"/>
      <c r="GN29" s="14"/>
      <c r="GO29" s="14"/>
      <c r="GP29" s="14"/>
      <c r="GQ29" s="14"/>
      <c r="GR29" s="14"/>
      <c r="GS29" s="14"/>
    </row>
    <row r="30" spans="1:201" x14ac:dyDescent="0.2">
      <c r="A30" s="362" t="s">
        <v>243</v>
      </c>
      <c r="B30" s="46"/>
      <c r="C30" s="334"/>
      <c r="D30" s="347"/>
      <c r="E30" s="271">
        <f t="shared" si="0"/>
        <v>0</v>
      </c>
      <c r="F30" s="284">
        <f t="shared" si="1"/>
        <v>0</v>
      </c>
      <c r="G30" s="15" t="str">
        <f t="shared" si="94"/>
        <v/>
      </c>
      <c r="H30" s="16">
        <f t="shared" si="95"/>
        <v>0</v>
      </c>
      <c r="I30" s="201">
        <f t="shared" si="2"/>
        <v>0</v>
      </c>
      <c r="J30" s="251"/>
      <c r="K30" s="121"/>
      <c r="L30" s="323"/>
      <c r="M30" s="323"/>
      <c r="N30" s="154"/>
      <c r="O30" s="147">
        <f t="shared" si="125"/>
        <v>0</v>
      </c>
      <c r="P30" s="53">
        <f t="shared" si="4"/>
        <v>0</v>
      </c>
      <c r="Q30" s="227">
        <f t="shared" ca="1" si="5"/>
        <v>0</v>
      </c>
      <c r="R30" s="19"/>
      <c r="S30" s="363" t="str">
        <f t="shared" si="110"/>
        <v/>
      </c>
      <c r="T30" s="20">
        <f t="shared" si="7"/>
        <v>0</v>
      </c>
      <c r="U30" s="404">
        <v>330</v>
      </c>
      <c r="V30" s="267">
        <f t="shared" ca="1" si="8"/>
        <v>0</v>
      </c>
      <c r="W30" s="364" t="str">
        <f t="shared" ref="W30:W42" si="138">+IF(U30&lt;&gt;"",IF(LEN(U30)=1,CONCATENATE("MERV - XMEV - ",$O$43,"C",U30,".00",$Q$43," - 24hs"),IF(LEN(U30)=2,CONCATENATE("MERV - XMEV - ",$O$43,"C",U30,".0",$Q$43," - 24hs"),+IF(AND(LEN(U30)=3,U30&lt;10),CONCATENATE("MERV - XMEV - ",$O$43,"C",REPLACE(TEXT(U30,"0,00"),2,1,"."),$Q$43," - 24hs"),+IF(AND(LEN(U30)=3,U30&gt;=100),CONCATENATE("MERV - XMEV - ",$O$43,"C",U30,".",$Q$43," - 24hs"),+IF(AND(LEN(U30)=4,U30&lt;10),CONCATENATE("MERV - XMEV - ",$O$43,"C",REPLACE(TEXT(U30,""),2,1,"."),$Q$43," - 24hs"),+IF(AND(LEN(U30)=4,U30&gt;10),CONCATENATE("MERV - XMEV - ",$O$43,"C",REPLACE(TEXT(U30,"0"),3,1,"0"),$Q$43," - 24hs"),+IF(AND(LEN(U30)=6,U30&lt;100),CONCATENATE("MERV - XMEV - ",$O$43,"C",REPLACE(TEXT(U30,"0,00"),3,1,"0"),MID($Q$43,1,1)),+IF(AND(LEN(U30)=6,U30&gt;100),CONCATENATE("MERV - XMEV - ",$O$43,"C",U30*100,MID($Q$43,1,1)),+IF(AND(LEN(U30)=7,U30&gt;100),CONCATENATE("MERV - XMEV - ",$O$43,"C",REPLACE(TEXT(U30,",00"),3,1,""),U30*100,MID($Q$43,1,1)),0))))))))),"")</f>
        <v>MERV - XMEV - GFGC330.OC - 24hs</v>
      </c>
      <c r="X30" s="364" t="str">
        <f t="shared" si="98"/>
        <v>GFGC330.OC</v>
      </c>
      <c r="Y30" s="365">
        <f>IFERROR(VLOOKUP($X30,HomeBroker!$A$2:$F$368,2,0),0)</f>
        <v>0</v>
      </c>
      <c r="Z30" s="366">
        <f>IFERROR(VLOOKUP($X30,HomeBroker!$A$2:$F$368,3,0),0)</f>
        <v>0</v>
      </c>
      <c r="AA30" s="367">
        <f>IFERROR(VLOOKUP($X30,HomeBroker!$A$2:$F$396,6,0),0)</f>
        <v>0</v>
      </c>
      <c r="AB30" s="366">
        <f>IFERROR(VLOOKUP($X30,HomeBroker!$A$2:$F$368,4,0),0)</f>
        <v>0</v>
      </c>
      <c r="AC30" s="365">
        <f>IFERROR(VLOOKUP($X30,HomeBroker!$A$2:$F$368,5,0),0)</f>
        <v>0</v>
      </c>
      <c r="AD30" s="368">
        <f>IFERROR(VLOOKUP($X30,HomeBroker!$A$2:$M$396,13,0),0)</f>
        <v>0</v>
      </c>
      <c r="AE30" s="369" t="str">
        <f t="shared" si="9"/>
        <v/>
      </c>
      <c r="AF30" s="20">
        <f t="shared" si="10"/>
        <v>0</v>
      </c>
      <c r="AG30" s="404">
        <f t="shared" si="99"/>
        <v>330</v>
      </c>
      <c r="AH30" s="267">
        <f t="shared" ca="1" si="11"/>
        <v>0</v>
      </c>
      <c r="AI30" s="364" t="str">
        <f t="shared" si="100"/>
        <v>MERV - XMEV - GFGV330.OC - 24hs</v>
      </c>
      <c r="AJ30" s="364" t="str">
        <f t="shared" si="101"/>
        <v>GFGV330.OC</v>
      </c>
      <c r="AK30" s="366">
        <f>IFERROR(VLOOKUP($AJ30,HomeBroker!$A$2:$F$368,2,0),0)</f>
        <v>0</v>
      </c>
      <c r="AL30" s="366">
        <f>IFERROR(VLOOKUP($AJ30,HomeBroker!$A$2:$F$368,3,0),0)</f>
        <v>0</v>
      </c>
      <c r="AM30" s="367">
        <f>IFERROR(VLOOKUP($AJ30,HomeBroker!$A$2:$F$396,6,0),0)</f>
        <v>0</v>
      </c>
      <c r="AN30" s="366">
        <f>IFERROR(VLOOKUP($AJ30,HomeBroker!$A$2:$F$368,4,0),0)</f>
        <v>0</v>
      </c>
      <c r="AO30" s="366">
        <f>IFERROR(VLOOKUP($AJ30,HomeBroker!$A$2:$F$368,5,0),0)</f>
        <v>0</v>
      </c>
      <c r="AP30" s="368">
        <f>IFERROR(VLOOKUP($AJ30,HomeBroker!$A$2:$M$396,13,0),0)</f>
        <v>0</v>
      </c>
      <c r="AQ30" s="17"/>
      <c r="AR30" s="375"/>
      <c r="AS30" s="376" t="s">
        <v>55</v>
      </c>
      <c r="AT30" s="54"/>
      <c r="AU30" s="254"/>
      <c r="AV30" s="259"/>
      <c r="AW30" s="38">
        <f t="shared" si="12"/>
        <v>0</v>
      </c>
      <c r="AX30" s="39">
        <f t="shared" si="13"/>
        <v>0</v>
      </c>
      <c r="AY30" s="372" t="s">
        <v>56</v>
      </c>
      <c r="AZ30" s="54"/>
      <c r="BA30" s="64"/>
      <c r="BB30" s="48"/>
      <c r="BC30" s="25">
        <f t="shared" si="14"/>
        <v>0</v>
      </c>
      <c r="BD30" s="40">
        <f t="shared" si="15"/>
        <v>0</v>
      </c>
      <c r="BE30" s="373" t="s">
        <v>57</v>
      </c>
      <c r="BF30" s="54"/>
      <c r="BG30" s="48"/>
      <c r="BH30" s="28">
        <f t="shared" si="16"/>
        <v>0</v>
      </c>
      <c r="BI30" s="29">
        <f t="shared" si="17"/>
        <v>0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7"/>
      <c r="DD30" s="30">
        <f t="shared" si="18"/>
        <v>0</v>
      </c>
      <c r="DE30" s="31">
        <f t="shared" si="19"/>
        <v>0</v>
      </c>
      <c r="DF30" s="31">
        <f t="shared" si="20"/>
        <v>0</v>
      </c>
      <c r="DG30" s="31">
        <f t="shared" si="21"/>
        <v>0</v>
      </c>
      <c r="DH30" s="31">
        <f t="shared" si="22"/>
        <v>0</v>
      </c>
      <c r="DI30" s="31">
        <f t="shared" si="23"/>
        <v>0</v>
      </c>
      <c r="DJ30" s="31">
        <f t="shared" si="24"/>
        <v>0</v>
      </c>
      <c r="DK30" s="31">
        <f t="shared" si="25"/>
        <v>0</v>
      </c>
      <c r="DL30" s="31">
        <f t="shared" si="26"/>
        <v>0</v>
      </c>
      <c r="DM30" s="31">
        <f t="shared" si="27"/>
        <v>0</v>
      </c>
      <c r="DN30" s="31">
        <f t="shared" si="28"/>
        <v>0</v>
      </c>
      <c r="DO30" s="31">
        <f t="shared" si="29"/>
        <v>0</v>
      </c>
      <c r="DP30" s="31">
        <f t="shared" si="30"/>
        <v>0</v>
      </c>
      <c r="DQ30" s="31">
        <f t="shared" si="31"/>
        <v>0</v>
      </c>
      <c r="DR30" s="31">
        <f t="shared" si="32"/>
        <v>0</v>
      </c>
      <c r="DS30" s="31">
        <f t="shared" si="33"/>
        <v>0</v>
      </c>
      <c r="DT30" s="31">
        <f t="shared" si="34"/>
        <v>0</v>
      </c>
      <c r="DU30" s="31">
        <f t="shared" si="35"/>
        <v>0</v>
      </c>
      <c r="DV30" s="31">
        <f t="shared" si="36"/>
        <v>0</v>
      </c>
      <c r="DW30" s="31">
        <f t="shared" si="37"/>
        <v>0</v>
      </c>
      <c r="DX30" s="31">
        <f t="shared" si="38"/>
        <v>0</v>
      </c>
      <c r="DY30" s="31">
        <f t="shared" si="39"/>
        <v>0</v>
      </c>
      <c r="DZ30" s="31">
        <f t="shared" si="40"/>
        <v>0</v>
      </c>
      <c r="EA30" s="31">
        <f t="shared" si="41"/>
        <v>0</v>
      </c>
      <c r="EB30" s="31">
        <f t="shared" si="42"/>
        <v>0</v>
      </c>
      <c r="EC30" s="31">
        <f t="shared" si="43"/>
        <v>0</v>
      </c>
      <c r="ED30" s="31">
        <f t="shared" si="44"/>
        <v>0</v>
      </c>
      <c r="EE30" s="31">
        <f t="shared" si="45"/>
        <v>0</v>
      </c>
      <c r="EF30" s="31">
        <f t="shared" si="46"/>
        <v>0</v>
      </c>
      <c r="EG30" s="31">
        <f t="shared" si="47"/>
        <v>0</v>
      </c>
      <c r="EH30" s="31">
        <f t="shared" si="48"/>
        <v>0</v>
      </c>
      <c r="EI30" s="31">
        <f t="shared" si="49"/>
        <v>0</v>
      </c>
      <c r="EJ30" s="31">
        <f t="shared" si="50"/>
        <v>0</v>
      </c>
      <c r="EK30" s="31">
        <f t="shared" si="51"/>
        <v>0</v>
      </c>
      <c r="EL30" s="31">
        <f t="shared" si="52"/>
        <v>0</v>
      </c>
      <c r="EM30" s="31">
        <f t="shared" si="53"/>
        <v>0</v>
      </c>
      <c r="EN30" s="76"/>
      <c r="EO30" s="32">
        <f t="shared" si="54"/>
        <v>0</v>
      </c>
      <c r="EP30" s="33"/>
      <c r="EQ30" s="45"/>
      <c r="ER30" s="35"/>
      <c r="ES30" s="36">
        <f t="shared" si="55"/>
        <v>0</v>
      </c>
      <c r="ET30" s="14"/>
      <c r="EU30" s="30">
        <f t="shared" si="56"/>
        <v>0</v>
      </c>
      <c r="EV30" s="31">
        <f t="shared" ca="1" si="57"/>
        <v>0</v>
      </c>
      <c r="EW30" s="31">
        <f t="shared" ca="1" si="58"/>
        <v>0</v>
      </c>
      <c r="EX30" s="31">
        <f t="shared" ca="1" si="59"/>
        <v>0</v>
      </c>
      <c r="EY30" s="31">
        <f t="shared" ca="1" si="60"/>
        <v>0</v>
      </c>
      <c r="EZ30" s="31">
        <f t="shared" ca="1" si="61"/>
        <v>0</v>
      </c>
      <c r="FA30" s="31">
        <f t="shared" ca="1" si="62"/>
        <v>0</v>
      </c>
      <c r="FB30" s="31">
        <f t="shared" ca="1" si="63"/>
        <v>0</v>
      </c>
      <c r="FC30" s="31">
        <f t="shared" ca="1" si="64"/>
        <v>0</v>
      </c>
      <c r="FD30" s="31">
        <f t="shared" ca="1" si="65"/>
        <v>0</v>
      </c>
      <c r="FE30" s="31">
        <f t="shared" ca="1" si="66"/>
        <v>0</v>
      </c>
      <c r="FF30" s="31">
        <f t="shared" ca="1" si="67"/>
        <v>0</v>
      </c>
      <c r="FG30" s="31">
        <f t="shared" ca="1" si="68"/>
        <v>0</v>
      </c>
      <c r="FH30" s="31">
        <f t="shared" ca="1" si="69"/>
        <v>0</v>
      </c>
      <c r="FI30" s="31">
        <f t="shared" ca="1" si="70"/>
        <v>0</v>
      </c>
      <c r="FJ30" s="31">
        <f t="shared" ca="1" si="71"/>
        <v>0</v>
      </c>
      <c r="FK30" s="31">
        <f t="shared" ca="1" si="72"/>
        <v>0</v>
      </c>
      <c r="FL30" s="31">
        <f t="shared" ca="1" si="73"/>
        <v>0</v>
      </c>
      <c r="FM30" s="31">
        <f t="shared" ca="1" si="74"/>
        <v>0</v>
      </c>
      <c r="FN30" s="31">
        <f t="shared" ca="1" si="75"/>
        <v>0</v>
      </c>
      <c r="FO30" s="31">
        <f t="shared" ca="1" si="76"/>
        <v>0</v>
      </c>
      <c r="FP30" s="31">
        <f t="shared" ca="1" si="77"/>
        <v>0</v>
      </c>
      <c r="FQ30" s="31">
        <f t="shared" ca="1" si="78"/>
        <v>0</v>
      </c>
      <c r="FR30" s="31">
        <f t="shared" ca="1" si="79"/>
        <v>0</v>
      </c>
      <c r="FS30" s="31">
        <f t="shared" ca="1" si="80"/>
        <v>0</v>
      </c>
      <c r="FT30" s="31">
        <f t="shared" ca="1" si="81"/>
        <v>0</v>
      </c>
      <c r="FU30" s="31">
        <f t="shared" ca="1" si="82"/>
        <v>0</v>
      </c>
      <c r="FV30" s="31">
        <f t="shared" ca="1" si="83"/>
        <v>0</v>
      </c>
      <c r="FW30" s="31">
        <f t="shared" ca="1" si="84"/>
        <v>0</v>
      </c>
      <c r="FX30" s="31">
        <f t="shared" ca="1" si="85"/>
        <v>0</v>
      </c>
      <c r="FY30" s="31">
        <f t="shared" ca="1" si="86"/>
        <v>0</v>
      </c>
      <c r="FZ30" s="31">
        <f t="shared" ca="1" si="87"/>
        <v>0</v>
      </c>
      <c r="GA30" s="31">
        <f t="shared" ca="1" si="88"/>
        <v>0</v>
      </c>
      <c r="GB30" s="31">
        <f t="shared" ca="1" si="89"/>
        <v>0</v>
      </c>
      <c r="GC30" s="31">
        <f t="shared" ca="1" si="90"/>
        <v>0</v>
      </c>
      <c r="GD30" s="31">
        <f t="shared" ca="1" si="91"/>
        <v>0</v>
      </c>
      <c r="GE30" s="76"/>
      <c r="GF30" s="32">
        <f t="shared" ca="1" si="92"/>
        <v>0</v>
      </c>
      <c r="GG30" s="33"/>
      <c r="GH30" s="45"/>
      <c r="GI30" s="35"/>
      <c r="GJ30" s="36">
        <f t="shared" ca="1" si="93"/>
        <v>0</v>
      </c>
      <c r="GK30" s="14"/>
      <c r="GL30" s="14"/>
      <c r="GM30" s="14"/>
      <c r="GN30" s="14"/>
      <c r="GO30" s="14"/>
      <c r="GP30" s="14"/>
      <c r="GQ30" s="14"/>
      <c r="GR30" s="14"/>
      <c r="GS30" s="14"/>
    </row>
    <row r="31" spans="1:201" x14ac:dyDescent="0.2">
      <c r="A31" s="374" t="s">
        <v>244</v>
      </c>
      <c r="B31" s="321"/>
      <c r="C31" s="334"/>
      <c r="D31" s="347"/>
      <c r="E31" s="271">
        <f t="shared" si="0"/>
        <v>0</v>
      </c>
      <c r="F31" s="284">
        <f t="shared" si="1"/>
        <v>0</v>
      </c>
      <c r="G31" s="15" t="str">
        <f t="shared" si="94"/>
        <v/>
      </c>
      <c r="H31" s="16">
        <f t="shared" si="95"/>
        <v>0</v>
      </c>
      <c r="I31" s="201">
        <f t="shared" si="2"/>
        <v>0</v>
      </c>
      <c r="J31" s="252" t="str">
        <f t="shared" ref="J31" si="139">IFERROR(D30/D31,"")</f>
        <v/>
      </c>
      <c r="K31" s="262" t="str">
        <f t="shared" ref="K31" si="140">IFERROR(G30/G31,"")</f>
        <v/>
      </c>
      <c r="L31" s="324" t="str">
        <f t="shared" ref="L31" si="141">IFERROR(K31/J31-1,"")</f>
        <v/>
      </c>
      <c r="M31" s="337">
        <f t="shared" ref="M31" si="142">I30+I31</f>
        <v>0</v>
      </c>
      <c r="N31" s="155"/>
      <c r="O31" s="147">
        <f t="shared" si="125"/>
        <v>0</v>
      </c>
      <c r="P31" s="37">
        <f t="shared" si="4"/>
        <v>0</v>
      </c>
      <c r="Q31" s="226">
        <f t="shared" ca="1" si="5"/>
        <v>0</v>
      </c>
      <c r="R31" s="19"/>
      <c r="S31" s="363" t="str">
        <f t="shared" si="110"/>
        <v/>
      </c>
      <c r="T31" s="20">
        <f t="shared" si="7"/>
        <v>0</v>
      </c>
      <c r="U31" s="404">
        <v>340</v>
      </c>
      <c r="V31" s="267">
        <f t="shared" ca="1" si="8"/>
        <v>0</v>
      </c>
      <c r="W31" s="364" t="str">
        <f t="shared" si="138"/>
        <v>MERV - XMEV - GFGC340.OC - 24hs</v>
      </c>
      <c r="X31" s="364" t="str">
        <f t="shared" si="98"/>
        <v>GFGC340.OC</v>
      </c>
      <c r="Y31" s="365">
        <f>IFERROR(VLOOKUP($X31,HomeBroker!$A$2:$F$368,2,0),0)</f>
        <v>0</v>
      </c>
      <c r="Z31" s="366">
        <f>IFERROR(VLOOKUP($X31,HomeBroker!$A$2:$F$368,3,0),0)</f>
        <v>0</v>
      </c>
      <c r="AA31" s="367">
        <f>IFERROR(VLOOKUP($X31,HomeBroker!$A$2:$F$396,6,0),0)</f>
        <v>0</v>
      </c>
      <c r="AB31" s="366">
        <f>IFERROR(VLOOKUP($X31,HomeBroker!$A$2:$F$368,4,0),0)</f>
        <v>0</v>
      </c>
      <c r="AC31" s="365">
        <f>IFERROR(VLOOKUP($X31,HomeBroker!$A$2:$F$368,5,0),0)</f>
        <v>0</v>
      </c>
      <c r="AD31" s="368">
        <f>IFERROR(VLOOKUP($X31,HomeBroker!$A$2:$M$396,13,0),0)</f>
        <v>0</v>
      </c>
      <c r="AE31" s="369" t="str">
        <f t="shared" si="9"/>
        <v/>
      </c>
      <c r="AF31" s="20">
        <f t="shared" si="10"/>
        <v>0</v>
      </c>
      <c r="AG31" s="404">
        <f t="shared" si="99"/>
        <v>340</v>
      </c>
      <c r="AH31" s="267">
        <f t="shared" ca="1" si="11"/>
        <v>0</v>
      </c>
      <c r="AI31" s="364" t="str">
        <f t="shared" si="100"/>
        <v>MERV - XMEV - GFGV340.OC - 24hs</v>
      </c>
      <c r="AJ31" s="364" t="str">
        <f t="shared" si="101"/>
        <v>GFGV340.OC</v>
      </c>
      <c r="AK31" s="366">
        <f>IFERROR(VLOOKUP($AJ31,HomeBroker!$A$2:$F$368,2,0),0)</f>
        <v>0</v>
      </c>
      <c r="AL31" s="366">
        <f>IFERROR(VLOOKUP($AJ31,HomeBroker!$A$2:$F$368,3,0),0)</f>
        <v>0</v>
      </c>
      <c r="AM31" s="367">
        <f>IFERROR(VLOOKUP($AJ31,HomeBroker!$A$2:$F$396,6,0),0)</f>
        <v>0</v>
      </c>
      <c r="AN31" s="366">
        <f>IFERROR(VLOOKUP($AJ31,HomeBroker!$A$2:$F$368,4,0),0)</f>
        <v>0</v>
      </c>
      <c r="AO31" s="366">
        <f>IFERROR(VLOOKUP($AJ31,HomeBroker!$A$2:$F$368,5,0),0)</f>
        <v>0</v>
      </c>
      <c r="AP31" s="368">
        <f>IFERROR(VLOOKUP($AJ31,HomeBroker!$A$2:$M$396,13,0),0)</f>
        <v>0</v>
      </c>
      <c r="AQ31" s="17"/>
      <c r="AR31" s="375"/>
      <c r="AS31" s="376" t="s">
        <v>55</v>
      </c>
      <c r="AT31" s="54"/>
      <c r="AU31" s="254"/>
      <c r="AV31" s="259"/>
      <c r="AW31" s="38">
        <f t="shared" si="12"/>
        <v>0</v>
      </c>
      <c r="AX31" s="39">
        <f t="shared" si="13"/>
        <v>0</v>
      </c>
      <c r="AY31" s="372" t="s">
        <v>56</v>
      </c>
      <c r="AZ31" s="54"/>
      <c r="BA31" s="64"/>
      <c r="BB31" s="48"/>
      <c r="BC31" s="25">
        <f t="shared" si="14"/>
        <v>0</v>
      </c>
      <c r="BD31" s="40">
        <f t="shared" si="15"/>
        <v>0</v>
      </c>
      <c r="BE31" s="373" t="s">
        <v>57</v>
      </c>
      <c r="BF31" s="54"/>
      <c r="BG31" s="48"/>
      <c r="BH31" s="28">
        <f t="shared" si="16"/>
        <v>0</v>
      </c>
      <c r="BI31" s="29">
        <f t="shared" si="17"/>
        <v>0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7"/>
      <c r="DD31" s="30">
        <f t="shared" si="18"/>
        <v>0</v>
      </c>
      <c r="DE31" s="31">
        <f t="shared" si="19"/>
        <v>0</v>
      </c>
      <c r="DF31" s="31">
        <f t="shared" si="20"/>
        <v>0</v>
      </c>
      <c r="DG31" s="31">
        <f t="shared" si="21"/>
        <v>0</v>
      </c>
      <c r="DH31" s="31">
        <f t="shared" si="22"/>
        <v>0</v>
      </c>
      <c r="DI31" s="31">
        <f t="shared" si="23"/>
        <v>0</v>
      </c>
      <c r="DJ31" s="31">
        <f t="shared" si="24"/>
        <v>0</v>
      </c>
      <c r="DK31" s="31">
        <f t="shared" si="25"/>
        <v>0</v>
      </c>
      <c r="DL31" s="31">
        <f t="shared" si="26"/>
        <v>0</v>
      </c>
      <c r="DM31" s="31">
        <f t="shared" si="27"/>
        <v>0</v>
      </c>
      <c r="DN31" s="31">
        <f t="shared" si="28"/>
        <v>0</v>
      </c>
      <c r="DO31" s="31">
        <f t="shared" si="29"/>
        <v>0</v>
      </c>
      <c r="DP31" s="31">
        <f t="shared" si="30"/>
        <v>0</v>
      </c>
      <c r="DQ31" s="31">
        <f t="shared" si="31"/>
        <v>0</v>
      </c>
      <c r="DR31" s="31">
        <f t="shared" si="32"/>
        <v>0</v>
      </c>
      <c r="DS31" s="31">
        <f t="shared" si="33"/>
        <v>0</v>
      </c>
      <c r="DT31" s="31">
        <f t="shared" si="34"/>
        <v>0</v>
      </c>
      <c r="DU31" s="31">
        <f t="shared" si="35"/>
        <v>0</v>
      </c>
      <c r="DV31" s="31">
        <f t="shared" si="36"/>
        <v>0</v>
      </c>
      <c r="DW31" s="31">
        <f t="shared" si="37"/>
        <v>0</v>
      </c>
      <c r="DX31" s="31">
        <f t="shared" si="38"/>
        <v>0</v>
      </c>
      <c r="DY31" s="31">
        <f t="shared" si="39"/>
        <v>0</v>
      </c>
      <c r="DZ31" s="31">
        <f t="shared" si="40"/>
        <v>0</v>
      </c>
      <c r="EA31" s="31">
        <f t="shared" si="41"/>
        <v>0</v>
      </c>
      <c r="EB31" s="31">
        <f t="shared" si="42"/>
        <v>0</v>
      </c>
      <c r="EC31" s="31">
        <f t="shared" si="43"/>
        <v>0</v>
      </c>
      <c r="ED31" s="31">
        <f t="shared" si="44"/>
        <v>0</v>
      </c>
      <c r="EE31" s="31">
        <f t="shared" si="45"/>
        <v>0</v>
      </c>
      <c r="EF31" s="31">
        <f t="shared" si="46"/>
        <v>0</v>
      </c>
      <c r="EG31" s="31">
        <f t="shared" si="47"/>
        <v>0</v>
      </c>
      <c r="EH31" s="31">
        <f t="shared" si="48"/>
        <v>0</v>
      </c>
      <c r="EI31" s="31">
        <f t="shared" si="49"/>
        <v>0</v>
      </c>
      <c r="EJ31" s="31">
        <f t="shared" si="50"/>
        <v>0</v>
      </c>
      <c r="EK31" s="31">
        <f t="shared" si="51"/>
        <v>0</v>
      </c>
      <c r="EL31" s="31">
        <f t="shared" si="52"/>
        <v>0</v>
      </c>
      <c r="EM31" s="31">
        <f t="shared" si="53"/>
        <v>0</v>
      </c>
      <c r="EN31" s="76"/>
      <c r="EO31" s="32">
        <f t="shared" si="54"/>
        <v>0</v>
      </c>
      <c r="EP31" s="33"/>
      <c r="EQ31" s="45"/>
      <c r="ER31" s="35"/>
      <c r="ES31" s="36">
        <f t="shared" si="55"/>
        <v>0</v>
      </c>
      <c r="ET31" s="14"/>
      <c r="EU31" s="30">
        <f t="shared" si="56"/>
        <v>0</v>
      </c>
      <c r="EV31" s="31">
        <f t="shared" ca="1" si="57"/>
        <v>0</v>
      </c>
      <c r="EW31" s="31">
        <f t="shared" ca="1" si="58"/>
        <v>0</v>
      </c>
      <c r="EX31" s="31">
        <f t="shared" ca="1" si="59"/>
        <v>0</v>
      </c>
      <c r="EY31" s="31">
        <f t="shared" ca="1" si="60"/>
        <v>0</v>
      </c>
      <c r="EZ31" s="31">
        <f t="shared" ca="1" si="61"/>
        <v>0</v>
      </c>
      <c r="FA31" s="31">
        <f t="shared" ca="1" si="62"/>
        <v>0</v>
      </c>
      <c r="FB31" s="31">
        <f t="shared" ca="1" si="63"/>
        <v>0</v>
      </c>
      <c r="FC31" s="31">
        <f t="shared" ca="1" si="64"/>
        <v>0</v>
      </c>
      <c r="FD31" s="31">
        <f t="shared" ca="1" si="65"/>
        <v>0</v>
      </c>
      <c r="FE31" s="31">
        <f t="shared" ca="1" si="66"/>
        <v>0</v>
      </c>
      <c r="FF31" s="31">
        <f t="shared" ca="1" si="67"/>
        <v>0</v>
      </c>
      <c r="FG31" s="31">
        <f t="shared" ca="1" si="68"/>
        <v>0</v>
      </c>
      <c r="FH31" s="31">
        <f t="shared" ca="1" si="69"/>
        <v>0</v>
      </c>
      <c r="FI31" s="31">
        <f t="shared" ca="1" si="70"/>
        <v>0</v>
      </c>
      <c r="FJ31" s="31">
        <f t="shared" ca="1" si="71"/>
        <v>0</v>
      </c>
      <c r="FK31" s="31">
        <f t="shared" ca="1" si="72"/>
        <v>0</v>
      </c>
      <c r="FL31" s="31">
        <f t="shared" ca="1" si="73"/>
        <v>0</v>
      </c>
      <c r="FM31" s="31">
        <f t="shared" ca="1" si="74"/>
        <v>0</v>
      </c>
      <c r="FN31" s="31">
        <f t="shared" ca="1" si="75"/>
        <v>0</v>
      </c>
      <c r="FO31" s="31">
        <f t="shared" ca="1" si="76"/>
        <v>0</v>
      </c>
      <c r="FP31" s="31">
        <f t="shared" ca="1" si="77"/>
        <v>0</v>
      </c>
      <c r="FQ31" s="31">
        <f t="shared" ca="1" si="78"/>
        <v>0</v>
      </c>
      <c r="FR31" s="31">
        <f t="shared" ca="1" si="79"/>
        <v>0</v>
      </c>
      <c r="FS31" s="31">
        <f t="shared" ca="1" si="80"/>
        <v>0</v>
      </c>
      <c r="FT31" s="31">
        <f t="shared" ca="1" si="81"/>
        <v>0</v>
      </c>
      <c r="FU31" s="31">
        <f t="shared" ca="1" si="82"/>
        <v>0</v>
      </c>
      <c r="FV31" s="31">
        <f t="shared" ca="1" si="83"/>
        <v>0</v>
      </c>
      <c r="FW31" s="31">
        <f t="shared" ca="1" si="84"/>
        <v>0</v>
      </c>
      <c r="FX31" s="31">
        <f t="shared" ca="1" si="85"/>
        <v>0</v>
      </c>
      <c r="FY31" s="31">
        <f t="shared" ca="1" si="86"/>
        <v>0</v>
      </c>
      <c r="FZ31" s="31">
        <f t="shared" ca="1" si="87"/>
        <v>0</v>
      </c>
      <c r="GA31" s="31">
        <f t="shared" ca="1" si="88"/>
        <v>0</v>
      </c>
      <c r="GB31" s="31">
        <f t="shared" ca="1" si="89"/>
        <v>0</v>
      </c>
      <c r="GC31" s="31">
        <f t="shared" ca="1" si="90"/>
        <v>0</v>
      </c>
      <c r="GD31" s="31">
        <f t="shared" ca="1" si="91"/>
        <v>0</v>
      </c>
      <c r="GE31" s="76"/>
      <c r="GF31" s="32">
        <f t="shared" ca="1" si="92"/>
        <v>0</v>
      </c>
      <c r="GG31" s="33"/>
      <c r="GH31" s="45"/>
      <c r="GI31" s="35"/>
      <c r="GJ31" s="36">
        <f t="shared" ca="1" si="93"/>
        <v>0</v>
      </c>
      <c r="GK31" s="14"/>
      <c r="GL31" s="14"/>
      <c r="GM31" s="14"/>
      <c r="GN31" s="14"/>
      <c r="GO31" s="14"/>
      <c r="GP31" s="14"/>
      <c r="GQ31" s="14"/>
      <c r="GR31" s="14"/>
      <c r="GS31" s="14"/>
    </row>
    <row r="32" spans="1:201" x14ac:dyDescent="0.2">
      <c r="A32" s="377" t="s">
        <v>242</v>
      </c>
      <c r="B32" s="321"/>
      <c r="C32" s="334"/>
      <c r="D32" s="347"/>
      <c r="E32" s="271">
        <f t="shared" si="0"/>
        <v>0</v>
      </c>
      <c r="F32" s="284">
        <f t="shared" si="1"/>
        <v>0</v>
      </c>
      <c r="G32" s="15" t="str">
        <f t="shared" si="94"/>
        <v/>
      </c>
      <c r="H32" s="16">
        <f t="shared" si="95"/>
        <v>0</v>
      </c>
      <c r="I32" s="201">
        <f t="shared" si="2"/>
        <v>0</v>
      </c>
      <c r="J32" s="251"/>
      <c r="K32" s="121"/>
      <c r="L32" s="323"/>
      <c r="M32" s="323"/>
      <c r="N32" s="155"/>
      <c r="O32" s="147">
        <f t="shared" si="125"/>
        <v>0</v>
      </c>
      <c r="P32" s="37">
        <f t="shared" si="4"/>
        <v>0</v>
      </c>
      <c r="Q32" s="226">
        <f t="shared" ca="1" si="5"/>
        <v>0</v>
      </c>
      <c r="R32" s="19"/>
      <c r="S32" s="363" t="str">
        <f t="shared" si="110"/>
        <v/>
      </c>
      <c r="T32" s="20">
        <f t="shared" si="7"/>
        <v>0</v>
      </c>
      <c r="U32" s="404">
        <v>350</v>
      </c>
      <c r="V32" s="267">
        <f t="shared" ca="1" si="8"/>
        <v>0</v>
      </c>
      <c r="W32" s="364" t="str">
        <f t="shared" si="138"/>
        <v>MERV - XMEV - GFGC350.OC - 24hs</v>
      </c>
      <c r="X32" s="364" t="str">
        <f t="shared" si="98"/>
        <v>GFGC350.OC</v>
      </c>
      <c r="Y32" s="365">
        <f>IFERROR(VLOOKUP($X32,HomeBroker!$A$2:$F$368,2,0),0)</f>
        <v>0</v>
      </c>
      <c r="Z32" s="366">
        <f>IFERROR(VLOOKUP($X32,HomeBroker!$A$2:$F$368,3,0),0)</f>
        <v>0</v>
      </c>
      <c r="AA32" s="367">
        <f>IFERROR(VLOOKUP($X32,HomeBroker!$A$2:$F$396,6,0),0)</f>
        <v>0</v>
      </c>
      <c r="AB32" s="366">
        <f>IFERROR(VLOOKUP($X32,HomeBroker!$A$2:$F$368,4,0),0)</f>
        <v>0</v>
      </c>
      <c r="AC32" s="365">
        <f>IFERROR(VLOOKUP($X32,HomeBroker!$A$2:$F$368,5,0),0)</f>
        <v>0</v>
      </c>
      <c r="AD32" s="368">
        <f>IFERROR(VLOOKUP($X32,HomeBroker!$A$2:$M$396,13,0),0)</f>
        <v>0</v>
      </c>
      <c r="AE32" s="369" t="str">
        <f t="shared" si="9"/>
        <v/>
      </c>
      <c r="AF32" s="20">
        <f t="shared" si="10"/>
        <v>0</v>
      </c>
      <c r="AG32" s="404">
        <f t="shared" si="99"/>
        <v>350</v>
      </c>
      <c r="AH32" s="267">
        <f t="shared" ca="1" si="11"/>
        <v>0</v>
      </c>
      <c r="AI32" s="364" t="str">
        <f t="shared" si="100"/>
        <v>MERV - XMEV - GFGV350.OC - 24hs</v>
      </c>
      <c r="AJ32" s="364" t="str">
        <f t="shared" si="101"/>
        <v>GFGV350.OC</v>
      </c>
      <c r="AK32" s="366">
        <f>IFERROR(VLOOKUP($AJ32,HomeBroker!$A$2:$F$368,2,0),0)</f>
        <v>0</v>
      </c>
      <c r="AL32" s="366">
        <f>IFERROR(VLOOKUP($AJ32,HomeBroker!$A$2:$F$368,3,0),0)</f>
        <v>0</v>
      </c>
      <c r="AM32" s="367">
        <f>IFERROR(VLOOKUP($AJ32,HomeBroker!$A$2:$F$396,6,0),0)</f>
        <v>0</v>
      </c>
      <c r="AN32" s="366">
        <f>IFERROR(VLOOKUP($AJ32,HomeBroker!$A$2:$F$368,4,0),0)</f>
        <v>0</v>
      </c>
      <c r="AO32" s="366">
        <f>IFERROR(VLOOKUP($AJ32,HomeBroker!$A$2:$F$368,5,0),0)</f>
        <v>0</v>
      </c>
      <c r="AP32" s="368">
        <f>IFERROR(VLOOKUP($AJ32,HomeBroker!$A$2:$M$396,13,0),0)</f>
        <v>0</v>
      </c>
      <c r="AQ32" s="17"/>
      <c r="AR32" s="375"/>
      <c r="AS32" s="376" t="s">
        <v>55</v>
      </c>
      <c r="AT32" s="54"/>
      <c r="AU32" s="254"/>
      <c r="AV32" s="259"/>
      <c r="AW32" s="38">
        <f t="shared" si="12"/>
        <v>0</v>
      </c>
      <c r="AX32" s="39">
        <f t="shared" si="13"/>
        <v>0</v>
      </c>
      <c r="AY32" s="372" t="s">
        <v>56</v>
      </c>
      <c r="AZ32" s="54"/>
      <c r="BA32" s="64"/>
      <c r="BB32" s="48"/>
      <c r="BC32" s="25">
        <f t="shared" si="14"/>
        <v>0</v>
      </c>
      <c r="BD32" s="40">
        <f t="shared" si="15"/>
        <v>0</v>
      </c>
      <c r="BE32" s="373" t="s">
        <v>57</v>
      </c>
      <c r="BF32" s="54"/>
      <c r="BG32" s="48"/>
      <c r="BH32" s="28">
        <f t="shared" si="16"/>
        <v>0</v>
      </c>
      <c r="BI32" s="29">
        <f t="shared" si="17"/>
        <v>0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17"/>
      <c r="DD32" s="30">
        <f t="shared" si="18"/>
        <v>0</v>
      </c>
      <c r="DE32" s="31">
        <f t="shared" si="19"/>
        <v>0</v>
      </c>
      <c r="DF32" s="31">
        <f t="shared" si="20"/>
        <v>0</v>
      </c>
      <c r="DG32" s="31">
        <f t="shared" si="21"/>
        <v>0</v>
      </c>
      <c r="DH32" s="31">
        <f t="shared" si="22"/>
        <v>0</v>
      </c>
      <c r="DI32" s="31">
        <f t="shared" si="23"/>
        <v>0</v>
      </c>
      <c r="DJ32" s="31">
        <f t="shared" si="24"/>
        <v>0</v>
      </c>
      <c r="DK32" s="31">
        <f t="shared" si="25"/>
        <v>0</v>
      </c>
      <c r="DL32" s="31">
        <f t="shared" si="26"/>
        <v>0</v>
      </c>
      <c r="DM32" s="31">
        <f t="shared" si="27"/>
        <v>0</v>
      </c>
      <c r="DN32" s="31">
        <f t="shared" si="28"/>
        <v>0</v>
      </c>
      <c r="DO32" s="31">
        <f t="shared" si="29"/>
        <v>0</v>
      </c>
      <c r="DP32" s="31">
        <f t="shared" si="30"/>
        <v>0</v>
      </c>
      <c r="DQ32" s="31">
        <f t="shared" si="31"/>
        <v>0</v>
      </c>
      <c r="DR32" s="31">
        <f t="shared" si="32"/>
        <v>0</v>
      </c>
      <c r="DS32" s="31">
        <f t="shared" si="33"/>
        <v>0</v>
      </c>
      <c r="DT32" s="31">
        <f t="shared" si="34"/>
        <v>0</v>
      </c>
      <c r="DU32" s="31">
        <f t="shared" si="35"/>
        <v>0</v>
      </c>
      <c r="DV32" s="31">
        <f t="shared" si="36"/>
        <v>0</v>
      </c>
      <c r="DW32" s="31">
        <f t="shared" si="37"/>
        <v>0</v>
      </c>
      <c r="DX32" s="31">
        <f t="shared" si="38"/>
        <v>0</v>
      </c>
      <c r="DY32" s="31">
        <f t="shared" si="39"/>
        <v>0</v>
      </c>
      <c r="DZ32" s="31">
        <f t="shared" si="40"/>
        <v>0</v>
      </c>
      <c r="EA32" s="31">
        <f t="shared" si="41"/>
        <v>0</v>
      </c>
      <c r="EB32" s="31">
        <f t="shared" si="42"/>
        <v>0</v>
      </c>
      <c r="EC32" s="31">
        <f t="shared" si="43"/>
        <v>0</v>
      </c>
      <c r="ED32" s="31">
        <f t="shared" si="44"/>
        <v>0</v>
      </c>
      <c r="EE32" s="31">
        <f t="shared" si="45"/>
        <v>0</v>
      </c>
      <c r="EF32" s="31">
        <f t="shared" si="46"/>
        <v>0</v>
      </c>
      <c r="EG32" s="31">
        <f t="shared" si="47"/>
        <v>0</v>
      </c>
      <c r="EH32" s="31">
        <f t="shared" si="48"/>
        <v>0</v>
      </c>
      <c r="EI32" s="31">
        <f t="shared" si="49"/>
        <v>0</v>
      </c>
      <c r="EJ32" s="31">
        <f t="shared" si="50"/>
        <v>0</v>
      </c>
      <c r="EK32" s="31">
        <f t="shared" si="51"/>
        <v>0</v>
      </c>
      <c r="EL32" s="31">
        <f t="shared" si="52"/>
        <v>0</v>
      </c>
      <c r="EM32" s="31">
        <f t="shared" si="53"/>
        <v>0</v>
      </c>
      <c r="EN32" s="76"/>
      <c r="EO32" s="32">
        <f t="shared" si="54"/>
        <v>0</v>
      </c>
      <c r="EP32" s="33"/>
      <c r="EQ32" s="45"/>
      <c r="ER32" s="35"/>
      <c r="ES32" s="36">
        <f t="shared" si="55"/>
        <v>0</v>
      </c>
      <c r="ET32" s="14"/>
      <c r="EU32" s="30">
        <f t="shared" si="56"/>
        <v>0</v>
      </c>
      <c r="EV32" s="31">
        <f t="shared" ca="1" si="57"/>
        <v>0</v>
      </c>
      <c r="EW32" s="31">
        <f t="shared" ca="1" si="58"/>
        <v>0</v>
      </c>
      <c r="EX32" s="31">
        <f t="shared" ca="1" si="59"/>
        <v>0</v>
      </c>
      <c r="EY32" s="31">
        <f t="shared" ca="1" si="60"/>
        <v>0</v>
      </c>
      <c r="EZ32" s="31">
        <f t="shared" ca="1" si="61"/>
        <v>0</v>
      </c>
      <c r="FA32" s="31">
        <f t="shared" ca="1" si="62"/>
        <v>0</v>
      </c>
      <c r="FB32" s="31">
        <f t="shared" ca="1" si="63"/>
        <v>0</v>
      </c>
      <c r="FC32" s="31">
        <f t="shared" ca="1" si="64"/>
        <v>0</v>
      </c>
      <c r="FD32" s="31">
        <f t="shared" ca="1" si="65"/>
        <v>0</v>
      </c>
      <c r="FE32" s="31">
        <f t="shared" ca="1" si="66"/>
        <v>0</v>
      </c>
      <c r="FF32" s="31">
        <f t="shared" ca="1" si="67"/>
        <v>0</v>
      </c>
      <c r="FG32" s="31">
        <f t="shared" ca="1" si="68"/>
        <v>0</v>
      </c>
      <c r="FH32" s="31">
        <f t="shared" ca="1" si="69"/>
        <v>0</v>
      </c>
      <c r="FI32" s="31">
        <f t="shared" ca="1" si="70"/>
        <v>0</v>
      </c>
      <c r="FJ32" s="31">
        <f t="shared" ca="1" si="71"/>
        <v>0</v>
      </c>
      <c r="FK32" s="31">
        <f t="shared" ca="1" si="72"/>
        <v>0</v>
      </c>
      <c r="FL32" s="31">
        <f t="shared" ca="1" si="73"/>
        <v>0</v>
      </c>
      <c r="FM32" s="31">
        <f t="shared" ca="1" si="74"/>
        <v>0</v>
      </c>
      <c r="FN32" s="31">
        <f t="shared" ca="1" si="75"/>
        <v>0</v>
      </c>
      <c r="FO32" s="31">
        <f t="shared" ca="1" si="76"/>
        <v>0</v>
      </c>
      <c r="FP32" s="31">
        <f t="shared" ca="1" si="77"/>
        <v>0</v>
      </c>
      <c r="FQ32" s="31">
        <f t="shared" ca="1" si="78"/>
        <v>0</v>
      </c>
      <c r="FR32" s="31">
        <f t="shared" ca="1" si="79"/>
        <v>0</v>
      </c>
      <c r="FS32" s="31">
        <f t="shared" ca="1" si="80"/>
        <v>0</v>
      </c>
      <c r="FT32" s="31">
        <f t="shared" ca="1" si="81"/>
        <v>0</v>
      </c>
      <c r="FU32" s="31">
        <f t="shared" ca="1" si="82"/>
        <v>0</v>
      </c>
      <c r="FV32" s="31">
        <f t="shared" ca="1" si="83"/>
        <v>0</v>
      </c>
      <c r="FW32" s="31">
        <f t="shared" ca="1" si="84"/>
        <v>0</v>
      </c>
      <c r="FX32" s="31">
        <f t="shared" ca="1" si="85"/>
        <v>0</v>
      </c>
      <c r="FY32" s="31">
        <f t="shared" ca="1" si="86"/>
        <v>0</v>
      </c>
      <c r="FZ32" s="31">
        <f t="shared" ca="1" si="87"/>
        <v>0</v>
      </c>
      <c r="GA32" s="31">
        <f t="shared" ca="1" si="88"/>
        <v>0</v>
      </c>
      <c r="GB32" s="31">
        <f t="shared" ca="1" si="89"/>
        <v>0</v>
      </c>
      <c r="GC32" s="31">
        <f t="shared" ca="1" si="90"/>
        <v>0</v>
      </c>
      <c r="GD32" s="31">
        <f t="shared" ca="1" si="91"/>
        <v>0</v>
      </c>
      <c r="GE32" s="76"/>
      <c r="GF32" s="32">
        <f t="shared" ca="1" si="92"/>
        <v>0</v>
      </c>
      <c r="GG32" s="33"/>
      <c r="GH32" s="45"/>
      <c r="GI32" s="35"/>
      <c r="GJ32" s="36">
        <f t="shared" ca="1" si="93"/>
        <v>0</v>
      </c>
      <c r="GK32" s="14"/>
      <c r="GL32" s="14"/>
      <c r="GM32" s="14"/>
      <c r="GN32" s="14"/>
      <c r="GO32" s="14"/>
      <c r="GP32" s="14"/>
      <c r="GQ32" s="14"/>
      <c r="GR32" s="14"/>
      <c r="GS32" s="14"/>
    </row>
    <row r="33" spans="1:201" x14ac:dyDescent="0.2">
      <c r="A33" s="362" t="s">
        <v>243</v>
      </c>
      <c r="B33" s="321"/>
      <c r="C33" s="334"/>
      <c r="D33" s="347"/>
      <c r="E33" s="271">
        <f t="shared" si="0"/>
        <v>0</v>
      </c>
      <c r="F33" s="284">
        <f t="shared" si="1"/>
        <v>0</v>
      </c>
      <c r="G33" s="15" t="str">
        <f t="shared" si="94"/>
        <v/>
      </c>
      <c r="H33" s="16">
        <f t="shared" si="95"/>
        <v>0</v>
      </c>
      <c r="I33" s="201">
        <f t="shared" si="2"/>
        <v>0</v>
      </c>
      <c r="J33" s="251"/>
      <c r="K33" s="121"/>
      <c r="L33" s="323"/>
      <c r="M33" s="323"/>
      <c r="N33" s="155"/>
      <c r="O33" s="147">
        <f t="shared" si="125"/>
        <v>0</v>
      </c>
      <c r="P33" s="53">
        <f t="shared" si="4"/>
        <v>0</v>
      </c>
      <c r="Q33" s="227">
        <f t="shared" ca="1" si="5"/>
        <v>0</v>
      </c>
      <c r="R33" s="19"/>
      <c r="S33" s="363" t="str">
        <f t="shared" si="110"/>
        <v/>
      </c>
      <c r="T33" s="20">
        <f t="shared" si="7"/>
        <v>0</v>
      </c>
      <c r="U33" s="404">
        <v>360</v>
      </c>
      <c r="V33" s="267">
        <f t="shared" ca="1" si="8"/>
        <v>0</v>
      </c>
      <c r="W33" s="364" t="str">
        <f t="shared" si="138"/>
        <v>MERV - XMEV - GFGC360.OC - 24hs</v>
      </c>
      <c r="X33" s="364" t="str">
        <f t="shared" si="98"/>
        <v>GFGC360.OC</v>
      </c>
      <c r="Y33" s="365">
        <f>IFERROR(VLOOKUP($X33,HomeBroker!$A$2:$F$368,2,0),0)</f>
        <v>0</v>
      </c>
      <c r="Z33" s="366">
        <f>IFERROR(VLOOKUP($X33,HomeBroker!$A$2:$F$368,3,0),0)</f>
        <v>0</v>
      </c>
      <c r="AA33" s="367">
        <f>IFERROR(VLOOKUP($X33,HomeBroker!$A$2:$F$396,6,0),0)</f>
        <v>0</v>
      </c>
      <c r="AB33" s="366">
        <f>IFERROR(VLOOKUP($X33,HomeBroker!$A$2:$F$368,4,0),0)</f>
        <v>0</v>
      </c>
      <c r="AC33" s="365">
        <f>IFERROR(VLOOKUP($X33,HomeBroker!$A$2:$F$368,5,0),0)</f>
        <v>0</v>
      </c>
      <c r="AD33" s="368">
        <f>IFERROR(VLOOKUP($X33,HomeBroker!$A$2:$M$396,13,0),0)</f>
        <v>0</v>
      </c>
      <c r="AE33" s="369" t="str">
        <f t="shared" si="9"/>
        <v/>
      </c>
      <c r="AF33" s="20">
        <f t="shared" si="10"/>
        <v>0</v>
      </c>
      <c r="AG33" s="404">
        <f t="shared" si="99"/>
        <v>360</v>
      </c>
      <c r="AH33" s="267">
        <f t="shared" ca="1" si="11"/>
        <v>0</v>
      </c>
      <c r="AI33" s="364" t="str">
        <f t="shared" si="100"/>
        <v>MERV - XMEV - GFGV360.OC - 24hs</v>
      </c>
      <c r="AJ33" s="364" t="str">
        <f t="shared" si="101"/>
        <v>GFGV360.OC</v>
      </c>
      <c r="AK33" s="366">
        <f>IFERROR(VLOOKUP($AJ33,HomeBroker!$A$2:$F$368,2,0),0)</f>
        <v>0</v>
      </c>
      <c r="AL33" s="366">
        <f>IFERROR(VLOOKUP($AJ33,HomeBroker!$A$2:$F$368,3,0),0)</f>
        <v>0</v>
      </c>
      <c r="AM33" s="367">
        <f>IFERROR(VLOOKUP($AJ33,HomeBroker!$A$2:$F$396,6,0),0)</f>
        <v>0</v>
      </c>
      <c r="AN33" s="366">
        <f>IFERROR(VLOOKUP($AJ33,HomeBroker!$A$2:$F$368,4,0),0)</f>
        <v>0</v>
      </c>
      <c r="AO33" s="366">
        <f>IFERROR(VLOOKUP($AJ33,HomeBroker!$A$2:$F$368,5,0),0)</f>
        <v>0</v>
      </c>
      <c r="AP33" s="368">
        <f>IFERROR(VLOOKUP($AJ33,HomeBroker!$A$2:$M$396,13,0),0)</f>
        <v>0</v>
      </c>
      <c r="AQ33" s="17"/>
      <c r="AR33" s="375"/>
      <c r="AS33" s="376" t="s">
        <v>55</v>
      </c>
      <c r="AT33" s="54"/>
      <c r="AU33" s="254"/>
      <c r="AV33" s="259"/>
      <c r="AW33" s="38">
        <f t="shared" si="12"/>
        <v>0</v>
      </c>
      <c r="AX33" s="39">
        <f t="shared" si="13"/>
        <v>0</v>
      </c>
      <c r="AY33" s="372" t="s">
        <v>56</v>
      </c>
      <c r="AZ33" s="54"/>
      <c r="BA33" s="64"/>
      <c r="BB33" s="48"/>
      <c r="BC33" s="25">
        <f t="shared" si="14"/>
        <v>0</v>
      </c>
      <c r="BD33" s="40">
        <f t="shared" si="15"/>
        <v>0</v>
      </c>
      <c r="BE33" s="373" t="s">
        <v>57</v>
      </c>
      <c r="BF33" s="54"/>
      <c r="BG33" s="48"/>
      <c r="BH33" s="28">
        <f t="shared" si="16"/>
        <v>0</v>
      </c>
      <c r="BI33" s="29">
        <f t="shared" si="17"/>
        <v>0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17"/>
      <c r="DD33" s="30">
        <f t="shared" si="18"/>
        <v>0</v>
      </c>
      <c r="DE33" s="31">
        <f t="shared" si="19"/>
        <v>0</v>
      </c>
      <c r="DF33" s="31">
        <f t="shared" si="20"/>
        <v>0</v>
      </c>
      <c r="DG33" s="31">
        <f t="shared" si="21"/>
        <v>0</v>
      </c>
      <c r="DH33" s="31">
        <f t="shared" si="22"/>
        <v>0</v>
      </c>
      <c r="DI33" s="31">
        <f t="shared" si="23"/>
        <v>0</v>
      </c>
      <c r="DJ33" s="31">
        <f t="shared" si="24"/>
        <v>0</v>
      </c>
      <c r="DK33" s="31">
        <f t="shared" si="25"/>
        <v>0</v>
      </c>
      <c r="DL33" s="31">
        <f t="shared" si="26"/>
        <v>0</v>
      </c>
      <c r="DM33" s="31">
        <f t="shared" si="27"/>
        <v>0</v>
      </c>
      <c r="DN33" s="31">
        <f t="shared" si="28"/>
        <v>0</v>
      </c>
      <c r="DO33" s="31">
        <f t="shared" si="29"/>
        <v>0</v>
      </c>
      <c r="DP33" s="31">
        <f t="shared" si="30"/>
        <v>0</v>
      </c>
      <c r="DQ33" s="31">
        <f t="shared" si="31"/>
        <v>0</v>
      </c>
      <c r="DR33" s="31">
        <f t="shared" si="32"/>
        <v>0</v>
      </c>
      <c r="DS33" s="31">
        <f t="shared" si="33"/>
        <v>0</v>
      </c>
      <c r="DT33" s="31">
        <f t="shared" si="34"/>
        <v>0</v>
      </c>
      <c r="DU33" s="31">
        <f t="shared" si="35"/>
        <v>0</v>
      </c>
      <c r="DV33" s="31">
        <f t="shared" si="36"/>
        <v>0</v>
      </c>
      <c r="DW33" s="31">
        <f t="shared" si="37"/>
        <v>0</v>
      </c>
      <c r="DX33" s="31">
        <f t="shared" si="38"/>
        <v>0</v>
      </c>
      <c r="DY33" s="31">
        <f t="shared" si="39"/>
        <v>0</v>
      </c>
      <c r="DZ33" s="31">
        <f t="shared" si="40"/>
        <v>0</v>
      </c>
      <c r="EA33" s="31">
        <f t="shared" si="41"/>
        <v>0</v>
      </c>
      <c r="EB33" s="31">
        <f t="shared" si="42"/>
        <v>0</v>
      </c>
      <c r="EC33" s="31">
        <f t="shared" si="43"/>
        <v>0</v>
      </c>
      <c r="ED33" s="31">
        <f t="shared" si="44"/>
        <v>0</v>
      </c>
      <c r="EE33" s="31">
        <f t="shared" si="45"/>
        <v>0</v>
      </c>
      <c r="EF33" s="31">
        <f t="shared" si="46"/>
        <v>0</v>
      </c>
      <c r="EG33" s="31">
        <f t="shared" si="47"/>
        <v>0</v>
      </c>
      <c r="EH33" s="31">
        <f t="shared" si="48"/>
        <v>0</v>
      </c>
      <c r="EI33" s="31">
        <f t="shared" si="49"/>
        <v>0</v>
      </c>
      <c r="EJ33" s="31">
        <f t="shared" si="50"/>
        <v>0</v>
      </c>
      <c r="EK33" s="31">
        <f t="shared" si="51"/>
        <v>0</v>
      </c>
      <c r="EL33" s="31">
        <f t="shared" si="52"/>
        <v>0</v>
      </c>
      <c r="EM33" s="31">
        <f t="shared" si="53"/>
        <v>0</v>
      </c>
      <c r="EN33" s="76"/>
      <c r="EO33" s="32">
        <f t="shared" si="54"/>
        <v>0</v>
      </c>
      <c r="EP33" s="33"/>
      <c r="EQ33" s="45"/>
      <c r="ER33" s="35"/>
      <c r="ES33" s="36">
        <f t="shared" si="55"/>
        <v>0</v>
      </c>
      <c r="ET33" s="14"/>
      <c r="EU33" s="30">
        <f t="shared" si="56"/>
        <v>0</v>
      </c>
      <c r="EV33" s="31">
        <f t="shared" ca="1" si="57"/>
        <v>0</v>
      </c>
      <c r="EW33" s="31">
        <f t="shared" ca="1" si="58"/>
        <v>0</v>
      </c>
      <c r="EX33" s="31">
        <f t="shared" ca="1" si="59"/>
        <v>0</v>
      </c>
      <c r="EY33" s="31">
        <f t="shared" ca="1" si="60"/>
        <v>0</v>
      </c>
      <c r="EZ33" s="31">
        <f t="shared" ca="1" si="61"/>
        <v>0</v>
      </c>
      <c r="FA33" s="31">
        <f t="shared" ca="1" si="62"/>
        <v>0</v>
      </c>
      <c r="FB33" s="31">
        <f t="shared" ca="1" si="63"/>
        <v>0</v>
      </c>
      <c r="FC33" s="31">
        <f t="shared" ca="1" si="64"/>
        <v>0</v>
      </c>
      <c r="FD33" s="31">
        <f t="shared" ca="1" si="65"/>
        <v>0</v>
      </c>
      <c r="FE33" s="31">
        <f t="shared" ca="1" si="66"/>
        <v>0</v>
      </c>
      <c r="FF33" s="31">
        <f t="shared" ca="1" si="67"/>
        <v>0</v>
      </c>
      <c r="FG33" s="31">
        <f t="shared" ca="1" si="68"/>
        <v>0</v>
      </c>
      <c r="FH33" s="31">
        <f t="shared" ca="1" si="69"/>
        <v>0</v>
      </c>
      <c r="FI33" s="31">
        <f t="shared" ca="1" si="70"/>
        <v>0</v>
      </c>
      <c r="FJ33" s="31">
        <f t="shared" ca="1" si="71"/>
        <v>0</v>
      </c>
      <c r="FK33" s="31">
        <f t="shared" ca="1" si="72"/>
        <v>0</v>
      </c>
      <c r="FL33" s="31">
        <f t="shared" ca="1" si="73"/>
        <v>0</v>
      </c>
      <c r="FM33" s="31">
        <f t="shared" ca="1" si="74"/>
        <v>0</v>
      </c>
      <c r="FN33" s="31">
        <f t="shared" ca="1" si="75"/>
        <v>0</v>
      </c>
      <c r="FO33" s="31">
        <f t="shared" ca="1" si="76"/>
        <v>0</v>
      </c>
      <c r="FP33" s="31">
        <f t="shared" ca="1" si="77"/>
        <v>0</v>
      </c>
      <c r="FQ33" s="31">
        <f t="shared" ca="1" si="78"/>
        <v>0</v>
      </c>
      <c r="FR33" s="31">
        <f t="shared" ca="1" si="79"/>
        <v>0</v>
      </c>
      <c r="FS33" s="31">
        <f t="shared" ca="1" si="80"/>
        <v>0</v>
      </c>
      <c r="FT33" s="31">
        <f t="shared" ca="1" si="81"/>
        <v>0</v>
      </c>
      <c r="FU33" s="31">
        <f t="shared" ca="1" si="82"/>
        <v>0</v>
      </c>
      <c r="FV33" s="31">
        <f t="shared" ca="1" si="83"/>
        <v>0</v>
      </c>
      <c r="FW33" s="31">
        <f t="shared" ca="1" si="84"/>
        <v>0</v>
      </c>
      <c r="FX33" s="31">
        <f t="shared" ca="1" si="85"/>
        <v>0</v>
      </c>
      <c r="FY33" s="31">
        <f t="shared" ca="1" si="86"/>
        <v>0</v>
      </c>
      <c r="FZ33" s="31">
        <f t="shared" ca="1" si="87"/>
        <v>0</v>
      </c>
      <c r="GA33" s="31">
        <f t="shared" ca="1" si="88"/>
        <v>0</v>
      </c>
      <c r="GB33" s="31">
        <f t="shared" ca="1" si="89"/>
        <v>0</v>
      </c>
      <c r="GC33" s="31">
        <f t="shared" ca="1" si="90"/>
        <v>0</v>
      </c>
      <c r="GD33" s="31">
        <f t="shared" ca="1" si="91"/>
        <v>0</v>
      </c>
      <c r="GE33" s="76"/>
      <c r="GF33" s="32">
        <f t="shared" ca="1" si="92"/>
        <v>0</v>
      </c>
      <c r="GG33" s="33"/>
      <c r="GH33" s="45"/>
      <c r="GI33" s="35"/>
      <c r="GJ33" s="36">
        <f t="shared" ca="1" si="93"/>
        <v>0</v>
      </c>
      <c r="GK33" s="14"/>
      <c r="GL33" s="14"/>
      <c r="GM33" s="14"/>
      <c r="GN33" s="14"/>
      <c r="GO33" s="14"/>
      <c r="GP33" s="14"/>
      <c r="GQ33" s="14"/>
      <c r="GR33" s="14"/>
      <c r="GS33" s="14"/>
    </row>
    <row r="34" spans="1:201" ht="15.75" thickBot="1" x14ac:dyDescent="0.25">
      <c r="A34" s="374" t="s">
        <v>244</v>
      </c>
      <c r="B34" s="321"/>
      <c r="C34" s="334"/>
      <c r="D34" s="347"/>
      <c r="E34" s="271">
        <f t="shared" si="0"/>
        <v>0</v>
      </c>
      <c r="F34" s="284">
        <f t="shared" si="1"/>
        <v>0</v>
      </c>
      <c r="G34" s="15" t="str">
        <f t="shared" si="94"/>
        <v/>
      </c>
      <c r="H34" s="16">
        <f t="shared" si="95"/>
        <v>0</v>
      </c>
      <c r="I34" s="201">
        <f t="shared" si="2"/>
        <v>0</v>
      </c>
      <c r="J34" s="252" t="str">
        <f t="shared" ref="J34" si="143">IFERROR(D33/D34,"")</f>
        <v/>
      </c>
      <c r="K34" s="262" t="str">
        <f t="shared" ref="K34" si="144">IFERROR(G33/G34,"")</f>
        <v/>
      </c>
      <c r="L34" s="324" t="str">
        <f t="shared" ref="L34" si="145">IFERROR(K34/J34-1,"")</f>
        <v/>
      </c>
      <c r="M34" s="337">
        <f t="shared" ref="M34" si="146">I33+I34</f>
        <v>0</v>
      </c>
      <c r="N34" s="156"/>
      <c r="O34" s="148">
        <f t="shared" si="125"/>
        <v>0</v>
      </c>
      <c r="P34" s="65">
        <f t="shared" si="4"/>
        <v>0</v>
      </c>
      <c r="Q34" s="228">
        <f t="shared" ca="1" si="5"/>
        <v>0</v>
      </c>
      <c r="R34" s="329"/>
      <c r="S34" s="363" t="str">
        <f t="shared" si="110"/>
        <v/>
      </c>
      <c r="T34" s="20">
        <f t="shared" si="7"/>
        <v>0</v>
      </c>
      <c r="U34" s="404"/>
      <c r="V34" s="267">
        <f t="shared" ca="1" si="8"/>
        <v>0</v>
      </c>
      <c r="W34" s="364" t="str">
        <f t="shared" si="138"/>
        <v/>
      </c>
      <c r="X34" s="364" t="str">
        <f t="shared" si="98"/>
        <v/>
      </c>
      <c r="Y34" s="365">
        <f>IFERROR(VLOOKUP($X34,HomeBroker!$A$2:$F$368,2,0),0)</f>
        <v>0</v>
      </c>
      <c r="Z34" s="366">
        <f>IFERROR(VLOOKUP($X34,HomeBroker!$A$2:$F$368,3,0),0)</f>
        <v>0</v>
      </c>
      <c r="AA34" s="367">
        <f>IFERROR(VLOOKUP($X34,HomeBroker!$A$2:$F$396,6,0),0)</f>
        <v>0</v>
      </c>
      <c r="AB34" s="366">
        <f>IFERROR(VLOOKUP($X34,HomeBroker!$A$2:$F$368,4,0),0)</f>
        <v>0</v>
      </c>
      <c r="AC34" s="365">
        <f>IFERROR(VLOOKUP($X34,HomeBroker!$A$2:$F$368,5,0),0)</f>
        <v>0</v>
      </c>
      <c r="AD34" s="368">
        <f>IFERROR(VLOOKUP($X34,HomeBroker!$A$2:$M$396,13,0),0)</f>
        <v>0</v>
      </c>
      <c r="AE34" s="369" t="str">
        <f t="shared" si="9"/>
        <v/>
      </c>
      <c r="AF34" s="20">
        <f t="shared" si="10"/>
        <v>0</v>
      </c>
      <c r="AG34" s="404"/>
      <c r="AH34" s="267">
        <f t="shared" ca="1" si="11"/>
        <v>0</v>
      </c>
      <c r="AI34" s="364" t="str">
        <f t="shared" si="100"/>
        <v/>
      </c>
      <c r="AJ34" s="364" t="str">
        <f t="shared" si="101"/>
        <v/>
      </c>
      <c r="AK34" s="366">
        <f>IFERROR(VLOOKUP($AJ34,HomeBroker!$A$2:$F$368,2,0),0)</f>
        <v>0</v>
      </c>
      <c r="AL34" s="366">
        <f>IFERROR(VLOOKUP($AJ34,HomeBroker!$A$2:$F$368,3,0),0)</f>
        <v>0</v>
      </c>
      <c r="AM34" s="367">
        <f>IFERROR(VLOOKUP($AJ34,HomeBroker!$A$2:$F$396,6,0),0)</f>
        <v>0</v>
      </c>
      <c r="AN34" s="366">
        <f>IFERROR(VLOOKUP($AJ34,HomeBroker!$A$2:$F$368,4,0),0)</f>
        <v>0</v>
      </c>
      <c r="AO34" s="366">
        <f>IFERROR(VLOOKUP($AJ34,HomeBroker!$A$2:$F$368,5,0),0)</f>
        <v>0</v>
      </c>
      <c r="AP34" s="368">
        <f>IFERROR(VLOOKUP($AJ34,HomeBroker!$A$2:$M$396,13,0),0)</f>
        <v>0</v>
      </c>
      <c r="AQ34" s="17"/>
      <c r="AR34" s="375"/>
      <c r="AS34" s="376" t="s">
        <v>55</v>
      </c>
      <c r="AT34" s="54"/>
      <c r="AU34" s="254"/>
      <c r="AV34" s="259"/>
      <c r="AW34" s="38">
        <f t="shared" si="12"/>
        <v>0</v>
      </c>
      <c r="AX34" s="39">
        <f t="shared" si="13"/>
        <v>0</v>
      </c>
      <c r="AY34" s="372" t="s">
        <v>56</v>
      </c>
      <c r="AZ34" s="54"/>
      <c r="BA34" s="64"/>
      <c r="BB34" s="48"/>
      <c r="BC34" s="25">
        <f t="shared" si="14"/>
        <v>0</v>
      </c>
      <c r="BD34" s="40">
        <f t="shared" si="15"/>
        <v>0</v>
      </c>
      <c r="BE34" s="373" t="s">
        <v>57</v>
      </c>
      <c r="BF34" s="54"/>
      <c r="BG34" s="48"/>
      <c r="BH34" s="28">
        <f t="shared" si="16"/>
        <v>0</v>
      </c>
      <c r="BI34" s="29">
        <f t="shared" si="17"/>
        <v>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17"/>
      <c r="DD34" s="30">
        <f t="shared" si="18"/>
        <v>0</v>
      </c>
      <c r="DE34" s="31">
        <f t="shared" si="19"/>
        <v>0</v>
      </c>
      <c r="DF34" s="31">
        <f t="shared" si="20"/>
        <v>0</v>
      </c>
      <c r="DG34" s="31">
        <f t="shared" si="21"/>
        <v>0</v>
      </c>
      <c r="DH34" s="31">
        <f t="shared" si="22"/>
        <v>0</v>
      </c>
      <c r="DI34" s="31">
        <f t="shared" si="23"/>
        <v>0</v>
      </c>
      <c r="DJ34" s="31">
        <f t="shared" si="24"/>
        <v>0</v>
      </c>
      <c r="DK34" s="31">
        <f t="shared" si="25"/>
        <v>0</v>
      </c>
      <c r="DL34" s="31">
        <f t="shared" si="26"/>
        <v>0</v>
      </c>
      <c r="DM34" s="31">
        <f t="shared" si="27"/>
        <v>0</v>
      </c>
      <c r="DN34" s="31">
        <f t="shared" si="28"/>
        <v>0</v>
      </c>
      <c r="DO34" s="31">
        <f t="shared" si="29"/>
        <v>0</v>
      </c>
      <c r="DP34" s="31">
        <f t="shared" si="30"/>
        <v>0</v>
      </c>
      <c r="DQ34" s="31">
        <f t="shared" si="31"/>
        <v>0</v>
      </c>
      <c r="DR34" s="31">
        <f t="shared" si="32"/>
        <v>0</v>
      </c>
      <c r="DS34" s="31">
        <f t="shared" si="33"/>
        <v>0</v>
      </c>
      <c r="DT34" s="31">
        <f t="shared" si="34"/>
        <v>0</v>
      </c>
      <c r="DU34" s="31">
        <f t="shared" si="35"/>
        <v>0</v>
      </c>
      <c r="DV34" s="31">
        <f t="shared" si="36"/>
        <v>0</v>
      </c>
      <c r="DW34" s="31">
        <f t="shared" si="37"/>
        <v>0</v>
      </c>
      <c r="DX34" s="31">
        <f t="shared" si="38"/>
        <v>0</v>
      </c>
      <c r="DY34" s="31">
        <f t="shared" si="39"/>
        <v>0</v>
      </c>
      <c r="DZ34" s="31">
        <f t="shared" si="40"/>
        <v>0</v>
      </c>
      <c r="EA34" s="31">
        <f t="shared" si="41"/>
        <v>0</v>
      </c>
      <c r="EB34" s="31">
        <f t="shared" si="42"/>
        <v>0</v>
      </c>
      <c r="EC34" s="31">
        <f t="shared" si="43"/>
        <v>0</v>
      </c>
      <c r="ED34" s="31">
        <f t="shared" si="44"/>
        <v>0</v>
      </c>
      <c r="EE34" s="31">
        <f t="shared" si="45"/>
        <v>0</v>
      </c>
      <c r="EF34" s="31">
        <f t="shared" si="46"/>
        <v>0</v>
      </c>
      <c r="EG34" s="31">
        <f t="shared" si="47"/>
        <v>0</v>
      </c>
      <c r="EH34" s="31">
        <f t="shared" si="48"/>
        <v>0</v>
      </c>
      <c r="EI34" s="31">
        <f t="shared" si="49"/>
        <v>0</v>
      </c>
      <c r="EJ34" s="31">
        <f t="shared" si="50"/>
        <v>0</v>
      </c>
      <c r="EK34" s="31">
        <f t="shared" si="51"/>
        <v>0</v>
      </c>
      <c r="EL34" s="31">
        <f t="shared" si="52"/>
        <v>0</v>
      </c>
      <c r="EM34" s="31">
        <f t="shared" si="53"/>
        <v>0</v>
      </c>
      <c r="EN34" s="76"/>
      <c r="EO34" s="32">
        <f t="shared" si="54"/>
        <v>0</v>
      </c>
      <c r="EP34" s="33"/>
      <c r="EQ34" s="66"/>
      <c r="ER34" s="67"/>
      <c r="ES34" s="68">
        <f t="shared" si="55"/>
        <v>0</v>
      </c>
      <c r="ET34" s="14"/>
      <c r="EU34" s="30">
        <f t="shared" si="56"/>
        <v>0</v>
      </c>
      <c r="EV34" s="31">
        <f t="shared" ca="1" si="57"/>
        <v>0</v>
      </c>
      <c r="EW34" s="31">
        <f t="shared" ca="1" si="58"/>
        <v>0</v>
      </c>
      <c r="EX34" s="31">
        <f t="shared" ca="1" si="59"/>
        <v>0</v>
      </c>
      <c r="EY34" s="31">
        <f t="shared" ca="1" si="60"/>
        <v>0</v>
      </c>
      <c r="EZ34" s="31">
        <f t="shared" ca="1" si="61"/>
        <v>0</v>
      </c>
      <c r="FA34" s="31">
        <f t="shared" ca="1" si="62"/>
        <v>0</v>
      </c>
      <c r="FB34" s="31">
        <f t="shared" ca="1" si="63"/>
        <v>0</v>
      </c>
      <c r="FC34" s="31">
        <f t="shared" ca="1" si="64"/>
        <v>0</v>
      </c>
      <c r="FD34" s="31">
        <f t="shared" ca="1" si="65"/>
        <v>0</v>
      </c>
      <c r="FE34" s="31">
        <f t="shared" ca="1" si="66"/>
        <v>0</v>
      </c>
      <c r="FF34" s="31">
        <f t="shared" ca="1" si="67"/>
        <v>0</v>
      </c>
      <c r="FG34" s="31">
        <f t="shared" ca="1" si="68"/>
        <v>0</v>
      </c>
      <c r="FH34" s="31">
        <f t="shared" ca="1" si="69"/>
        <v>0</v>
      </c>
      <c r="FI34" s="31">
        <f t="shared" ca="1" si="70"/>
        <v>0</v>
      </c>
      <c r="FJ34" s="31">
        <f t="shared" ca="1" si="71"/>
        <v>0</v>
      </c>
      <c r="FK34" s="31">
        <f t="shared" ca="1" si="72"/>
        <v>0</v>
      </c>
      <c r="FL34" s="31">
        <f t="shared" ca="1" si="73"/>
        <v>0</v>
      </c>
      <c r="FM34" s="31">
        <f t="shared" ca="1" si="74"/>
        <v>0</v>
      </c>
      <c r="FN34" s="31">
        <f t="shared" ca="1" si="75"/>
        <v>0</v>
      </c>
      <c r="FO34" s="31">
        <f t="shared" ca="1" si="76"/>
        <v>0</v>
      </c>
      <c r="FP34" s="31">
        <f t="shared" ca="1" si="77"/>
        <v>0</v>
      </c>
      <c r="FQ34" s="31">
        <f t="shared" ca="1" si="78"/>
        <v>0</v>
      </c>
      <c r="FR34" s="31">
        <f t="shared" ca="1" si="79"/>
        <v>0</v>
      </c>
      <c r="FS34" s="31">
        <f t="shared" ca="1" si="80"/>
        <v>0</v>
      </c>
      <c r="FT34" s="31">
        <f t="shared" ca="1" si="81"/>
        <v>0</v>
      </c>
      <c r="FU34" s="31">
        <f t="shared" ca="1" si="82"/>
        <v>0</v>
      </c>
      <c r="FV34" s="31">
        <f t="shared" ca="1" si="83"/>
        <v>0</v>
      </c>
      <c r="FW34" s="31">
        <f t="shared" ca="1" si="84"/>
        <v>0</v>
      </c>
      <c r="FX34" s="31">
        <f t="shared" ca="1" si="85"/>
        <v>0</v>
      </c>
      <c r="FY34" s="31">
        <f t="shared" ca="1" si="86"/>
        <v>0</v>
      </c>
      <c r="FZ34" s="31">
        <f t="shared" ca="1" si="87"/>
        <v>0</v>
      </c>
      <c r="GA34" s="31">
        <f t="shared" ca="1" si="88"/>
        <v>0</v>
      </c>
      <c r="GB34" s="31">
        <f t="shared" ca="1" si="89"/>
        <v>0</v>
      </c>
      <c r="GC34" s="31">
        <f t="shared" ca="1" si="90"/>
        <v>0</v>
      </c>
      <c r="GD34" s="31">
        <f t="shared" ca="1" si="91"/>
        <v>0</v>
      </c>
      <c r="GE34" s="76"/>
      <c r="GF34" s="32">
        <f t="shared" ca="1" si="92"/>
        <v>0</v>
      </c>
      <c r="GG34" s="33"/>
      <c r="GH34" s="66"/>
      <c r="GI34" s="67"/>
      <c r="GJ34" s="68">
        <f t="shared" ca="1" si="93"/>
        <v>0</v>
      </c>
      <c r="GK34" s="14"/>
      <c r="GL34" s="14"/>
      <c r="GM34" s="14"/>
      <c r="GN34" s="14"/>
      <c r="GO34" s="14"/>
      <c r="GP34" s="14"/>
      <c r="GQ34" s="14"/>
      <c r="GR34" s="14"/>
      <c r="GS34" s="14"/>
    </row>
    <row r="35" spans="1:201" x14ac:dyDescent="0.2">
      <c r="A35" s="377" t="s">
        <v>242</v>
      </c>
      <c r="B35" s="321"/>
      <c r="C35" s="334"/>
      <c r="D35" s="347"/>
      <c r="E35" s="271">
        <f t="shared" si="0"/>
        <v>0</v>
      </c>
      <c r="F35" s="284">
        <f t="shared" si="1"/>
        <v>0</v>
      </c>
      <c r="G35" s="15" t="str">
        <f t="shared" si="94"/>
        <v/>
      </c>
      <c r="H35" s="16">
        <f t="shared" si="95"/>
        <v>0</v>
      </c>
      <c r="I35" s="201">
        <f t="shared" si="2"/>
        <v>0</v>
      </c>
      <c r="J35" s="251"/>
      <c r="K35" s="121"/>
      <c r="L35" s="323"/>
      <c r="M35" s="323"/>
      <c r="N35" s="69"/>
      <c r="O35" s="69"/>
      <c r="P35" s="69"/>
      <c r="Q35" s="69"/>
      <c r="R35" s="6"/>
      <c r="S35" s="363" t="str">
        <f t="shared" si="110"/>
        <v/>
      </c>
      <c r="T35" s="20">
        <f t="shared" si="7"/>
        <v>0</v>
      </c>
      <c r="U35" s="404"/>
      <c r="V35" s="267">
        <f t="shared" ca="1" si="8"/>
        <v>0</v>
      </c>
      <c r="W35" s="364" t="str">
        <f t="shared" si="138"/>
        <v/>
      </c>
      <c r="X35" s="364" t="str">
        <f t="shared" si="98"/>
        <v/>
      </c>
      <c r="Y35" s="365">
        <f>IFERROR(VLOOKUP($X35,HomeBroker!$A$2:$F$368,2,0),0)</f>
        <v>0</v>
      </c>
      <c r="Z35" s="366">
        <f>IFERROR(VLOOKUP($X35,HomeBroker!$A$2:$F$368,3,0),0)</f>
        <v>0</v>
      </c>
      <c r="AA35" s="367">
        <f>IFERROR(VLOOKUP($X35,HomeBroker!$A$2:$F$396,6,0),0)</f>
        <v>0</v>
      </c>
      <c r="AB35" s="366">
        <f>IFERROR(VLOOKUP($X35,HomeBroker!$A$2:$F$368,4,0),0)</f>
        <v>0</v>
      </c>
      <c r="AC35" s="365">
        <f>IFERROR(VLOOKUP($X35,HomeBroker!$A$2:$F$368,5,0),0)</f>
        <v>0</v>
      </c>
      <c r="AD35" s="368">
        <f>IFERROR(VLOOKUP($X35,HomeBroker!$A$2:$M$396,13,0),0)</f>
        <v>0</v>
      </c>
      <c r="AE35" s="369" t="str">
        <f t="shared" si="9"/>
        <v/>
      </c>
      <c r="AF35" s="20">
        <f t="shared" si="10"/>
        <v>0</v>
      </c>
      <c r="AG35" s="404"/>
      <c r="AH35" s="267">
        <f t="shared" ca="1" si="11"/>
        <v>0</v>
      </c>
      <c r="AI35" s="364" t="str">
        <f t="shared" si="100"/>
        <v/>
      </c>
      <c r="AJ35" s="364" t="str">
        <f t="shared" si="101"/>
        <v/>
      </c>
      <c r="AK35" s="366">
        <f>IFERROR(VLOOKUP($AJ35,HomeBroker!$A$2:$F$368,2,0),0)</f>
        <v>0</v>
      </c>
      <c r="AL35" s="366">
        <f>IFERROR(VLOOKUP($AJ35,HomeBroker!$A$2:$F$368,3,0),0)</f>
        <v>0</v>
      </c>
      <c r="AM35" s="367">
        <f>IFERROR(VLOOKUP($AJ35,HomeBroker!$A$2:$F$396,6,0),0)</f>
        <v>0</v>
      </c>
      <c r="AN35" s="366">
        <f>IFERROR(VLOOKUP($AJ35,HomeBroker!$A$2:$F$368,4,0),0)</f>
        <v>0</v>
      </c>
      <c r="AO35" s="366">
        <f>IFERROR(VLOOKUP($AJ35,HomeBroker!$A$2:$F$368,5,0),0)</f>
        <v>0</v>
      </c>
      <c r="AP35" s="368">
        <f>IFERROR(VLOOKUP($AJ35,HomeBroker!$A$2:$M$396,13,0),0)</f>
        <v>0</v>
      </c>
      <c r="AQ35" s="17"/>
      <c r="AR35" s="375"/>
      <c r="AS35" s="376" t="s">
        <v>55</v>
      </c>
      <c r="AT35" s="54"/>
      <c r="AU35" s="254"/>
      <c r="AV35" s="259"/>
      <c r="AW35" s="38">
        <f t="shared" si="12"/>
        <v>0</v>
      </c>
      <c r="AX35" s="39">
        <f t="shared" si="13"/>
        <v>0</v>
      </c>
      <c r="AY35" s="372" t="s">
        <v>56</v>
      </c>
      <c r="AZ35" s="54"/>
      <c r="BA35" s="64"/>
      <c r="BB35" s="48"/>
      <c r="BC35" s="25">
        <f t="shared" si="14"/>
        <v>0</v>
      </c>
      <c r="BD35" s="40">
        <f t="shared" si="15"/>
        <v>0</v>
      </c>
      <c r="BE35" s="373" t="s">
        <v>57</v>
      </c>
      <c r="BF35" s="54"/>
      <c r="BG35" s="48"/>
      <c r="BH35" s="28">
        <f t="shared" si="16"/>
        <v>0</v>
      </c>
      <c r="BI35" s="29">
        <f t="shared" si="17"/>
        <v>0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7"/>
      <c r="DD35" s="70" t="s">
        <v>10</v>
      </c>
      <c r="DE35" s="128" t="s">
        <v>63</v>
      </c>
      <c r="DF35" s="128" t="s">
        <v>64</v>
      </c>
      <c r="DG35" s="128" t="s">
        <v>65</v>
      </c>
      <c r="DH35" s="128" t="s">
        <v>66</v>
      </c>
      <c r="DI35" s="128" t="s">
        <v>67</v>
      </c>
      <c r="DJ35" s="128" t="s">
        <v>68</v>
      </c>
      <c r="DK35" s="128" t="s">
        <v>69</v>
      </c>
      <c r="DL35" s="128" t="s">
        <v>70</v>
      </c>
      <c r="DM35" s="128" t="s">
        <v>71</v>
      </c>
      <c r="DN35" s="128" t="s">
        <v>72</v>
      </c>
      <c r="DO35" s="128" t="s">
        <v>73</v>
      </c>
      <c r="DP35" s="128" t="s">
        <v>74</v>
      </c>
      <c r="DQ35" s="128" t="s">
        <v>75</v>
      </c>
      <c r="DR35" s="128" t="s">
        <v>76</v>
      </c>
      <c r="DS35" s="128" t="s">
        <v>77</v>
      </c>
      <c r="DT35" s="128" t="s">
        <v>78</v>
      </c>
      <c r="DU35" s="128" t="s">
        <v>79</v>
      </c>
      <c r="DV35" s="128" t="s">
        <v>80</v>
      </c>
      <c r="DW35" s="128" t="s">
        <v>81</v>
      </c>
      <c r="DX35" s="128" t="s">
        <v>82</v>
      </c>
      <c r="DY35" s="128" t="s">
        <v>83</v>
      </c>
      <c r="DZ35" s="128" t="s">
        <v>84</v>
      </c>
      <c r="EA35" s="128" t="s">
        <v>85</v>
      </c>
      <c r="EB35" s="128" t="s">
        <v>86</v>
      </c>
      <c r="EC35" s="128" t="s">
        <v>87</v>
      </c>
      <c r="ED35" s="128" t="s">
        <v>88</v>
      </c>
      <c r="EE35" s="128" t="s">
        <v>89</v>
      </c>
      <c r="EF35" s="128" t="s">
        <v>90</v>
      </c>
      <c r="EG35" s="128" t="s">
        <v>91</v>
      </c>
      <c r="EH35" s="128" t="s">
        <v>92</v>
      </c>
      <c r="EI35" s="128" t="s">
        <v>93</v>
      </c>
      <c r="EJ35" s="128" t="s">
        <v>94</v>
      </c>
      <c r="EK35" s="128" t="s">
        <v>95</v>
      </c>
      <c r="EL35" s="128" t="s">
        <v>96</v>
      </c>
      <c r="EM35" s="128" t="s">
        <v>97</v>
      </c>
      <c r="EN35" s="71" t="s">
        <v>98</v>
      </c>
      <c r="EO35" s="71" t="s">
        <v>99</v>
      </c>
      <c r="EP35" s="71" t="s">
        <v>100</v>
      </c>
      <c r="EQ35" s="72" t="s">
        <v>68</v>
      </c>
      <c r="ER35" s="73"/>
      <c r="ES35" s="74" t="s">
        <v>53</v>
      </c>
      <c r="ET35" s="14"/>
      <c r="EU35" s="70" t="s">
        <v>10</v>
      </c>
      <c r="EV35" s="128" t="s">
        <v>63</v>
      </c>
      <c r="EW35" s="128" t="s">
        <v>64</v>
      </c>
      <c r="EX35" s="128" t="s">
        <v>65</v>
      </c>
      <c r="EY35" s="128" t="s">
        <v>66</v>
      </c>
      <c r="EZ35" s="128" t="s">
        <v>67</v>
      </c>
      <c r="FA35" s="128" t="s">
        <v>68</v>
      </c>
      <c r="FB35" s="128" t="s">
        <v>69</v>
      </c>
      <c r="FC35" s="128" t="s">
        <v>70</v>
      </c>
      <c r="FD35" s="128" t="s">
        <v>71</v>
      </c>
      <c r="FE35" s="128" t="s">
        <v>72</v>
      </c>
      <c r="FF35" s="128" t="s">
        <v>73</v>
      </c>
      <c r="FG35" s="128" t="s">
        <v>74</v>
      </c>
      <c r="FH35" s="128" t="s">
        <v>75</v>
      </c>
      <c r="FI35" s="128" t="s">
        <v>76</v>
      </c>
      <c r="FJ35" s="128" t="s">
        <v>77</v>
      </c>
      <c r="FK35" s="128" t="s">
        <v>78</v>
      </c>
      <c r="FL35" s="128" t="s">
        <v>79</v>
      </c>
      <c r="FM35" s="128" t="s">
        <v>80</v>
      </c>
      <c r="FN35" s="128" t="s">
        <v>81</v>
      </c>
      <c r="FO35" s="128" t="s">
        <v>82</v>
      </c>
      <c r="FP35" s="128" t="s">
        <v>83</v>
      </c>
      <c r="FQ35" s="128" t="s">
        <v>84</v>
      </c>
      <c r="FR35" s="128" t="s">
        <v>85</v>
      </c>
      <c r="FS35" s="128" t="s">
        <v>86</v>
      </c>
      <c r="FT35" s="128" t="s">
        <v>87</v>
      </c>
      <c r="FU35" s="128" t="s">
        <v>88</v>
      </c>
      <c r="FV35" s="128" t="s">
        <v>89</v>
      </c>
      <c r="FW35" s="128" t="s">
        <v>90</v>
      </c>
      <c r="FX35" s="128" t="s">
        <v>91</v>
      </c>
      <c r="FY35" s="128" t="s">
        <v>92</v>
      </c>
      <c r="FZ35" s="128" t="s">
        <v>93</v>
      </c>
      <c r="GA35" s="128" t="s">
        <v>94</v>
      </c>
      <c r="GB35" s="128" t="s">
        <v>95</v>
      </c>
      <c r="GC35" s="128" t="s">
        <v>96</v>
      </c>
      <c r="GD35" s="128" t="s">
        <v>97</v>
      </c>
      <c r="GE35" s="71" t="s">
        <v>98</v>
      </c>
      <c r="GF35" s="71" t="s">
        <v>99</v>
      </c>
      <c r="GG35" s="71" t="s">
        <v>100</v>
      </c>
      <c r="GH35" s="72" t="s">
        <v>68</v>
      </c>
      <c r="GI35" s="73"/>
      <c r="GJ35" s="74" t="s">
        <v>53</v>
      </c>
      <c r="GK35" s="14"/>
      <c r="GL35" s="14"/>
      <c r="GM35" s="14"/>
      <c r="GN35" s="14"/>
      <c r="GO35" s="14"/>
      <c r="GP35" s="14"/>
      <c r="GQ35" s="14"/>
      <c r="GR35" s="14"/>
      <c r="GS35" s="14"/>
    </row>
    <row r="36" spans="1:201" x14ac:dyDescent="0.2">
      <c r="A36" s="378"/>
      <c r="B36" s="321"/>
      <c r="C36" s="334"/>
      <c r="D36" s="347"/>
      <c r="E36" s="271">
        <f t="shared" si="0"/>
        <v>0</v>
      </c>
      <c r="F36" s="284">
        <f t="shared" si="1"/>
        <v>0</v>
      </c>
      <c r="G36" s="15" t="str">
        <f t="shared" si="94"/>
        <v/>
      </c>
      <c r="H36" s="16">
        <f t="shared" si="95"/>
        <v>0</v>
      </c>
      <c r="I36" s="201">
        <f t="shared" si="2"/>
        <v>0</v>
      </c>
      <c r="J36" s="251"/>
      <c r="K36" s="121"/>
      <c r="L36" s="323"/>
      <c r="M36" s="323"/>
      <c r="N36" s="531" t="s">
        <v>101</v>
      </c>
      <c r="O36" s="532"/>
      <c r="P36" s="533"/>
      <c r="Q36" s="75">
        <f>SUM(AX:AX)+SUM(BD:BD)+SUM(BI:BI)+$F$76</f>
        <v>0</v>
      </c>
      <c r="R36" s="6"/>
      <c r="S36" s="363" t="str">
        <f t="shared" si="110"/>
        <v/>
      </c>
      <c r="T36" s="20">
        <f t="shared" si="7"/>
        <v>0</v>
      </c>
      <c r="U36" s="404"/>
      <c r="V36" s="267">
        <f t="shared" ca="1" si="8"/>
        <v>0</v>
      </c>
      <c r="W36" s="364" t="str">
        <f t="shared" si="138"/>
        <v/>
      </c>
      <c r="X36" s="364" t="str">
        <f t="shared" si="98"/>
        <v/>
      </c>
      <c r="Y36" s="365">
        <f>IFERROR(VLOOKUP($X36,HomeBroker!$A$2:$F$368,2,0),0)</f>
        <v>0</v>
      </c>
      <c r="Z36" s="366">
        <f>IFERROR(VLOOKUP($X36,HomeBroker!$A$2:$F$368,3,0),0)</f>
        <v>0</v>
      </c>
      <c r="AA36" s="367">
        <f>IFERROR(VLOOKUP($X36,HomeBroker!$A$2:$F$396,6,0),0)</f>
        <v>0</v>
      </c>
      <c r="AB36" s="366">
        <f>IFERROR(VLOOKUP($X36,HomeBroker!$A$2:$F$368,4,0),0)</f>
        <v>0</v>
      </c>
      <c r="AC36" s="365">
        <f>IFERROR(VLOOKUP($X36,HomeBroker!$A$2:$F$368,5,0),0)</f>
        <v>0</v>
      </c>
      <c r="AD36" s="368">
        <f>IFERROR(VLOOKUP($X36,HomeBroker!$A$2:$M$396,13,0),0)</f>
        <v>0</v>
      </c>
      <c r="AE36" s="369" t="str">
        <f t="shared" si="9"/>
        <v/>
      </c>
      <c r="AF36" s="20">
        <f t="shared" si="10"/>
        <v>0</v>
      </c>
      <c r="AG36" s="404"/>
      <c r="AH36" s="267">
        <f t="shared" ca="1" si="11"/>
        <v>0</v>
      </c>
      <c r="AI36" s="364" t="str">
        <f t="shared" si="100"/>
        <v/>
      </c>
      <c r="AJ36" s="364" t="str">
        <f t="shared" si="101"/>
        <v/>
      </c>
      <c r="AK36" s="366">
        <f>IFERROR(VLOOKUP($AJ36,HomeBroker!$A$2:$F$368,2,0),0)</f>
        <v>0</v>
      </c>
      <c r="AL36" s="366">
        <f>IFERROR(VLOOKUP($AJ36,HomeBroker!$A$2:$F$368,3,0),0)</f>
        <v>0</v>
      </c>
      <c r="AM36" s="367">
        <f>IFERROR(VLOOKUP($AJ36,HomeBroker!$A$2:$F$396,6,0),0)</f>
        <v>0</v>
      </c>
      <c r="AN36" s="366">
        <f>IFERROR(VLOOKUP($AJ36,HomeBroker!$A$2:$F$368,4,0),0)</f>
        <v>0</v>
      </c>
      <c r="AO36" s="366">
        <f>IFERROR(VLOOKUP($AJ36,HomeBroker!$A$2:$F$368,5,0),0)</f>
        <v>0</v>
      </c>
      <c r="AP36" s="368">
        <f>IFERROR(VLOOKUP($AJ36,HomeBroker!$A$2:$M$396,13,0),0)</f>
        <v>0</v>
      </c>
      <c r="AQ36" s="17"/>
      <c r="AR36" s="375"/>
      <c r="AS36" s="376" t="s">
        <v>55</v>
      </c>
      <c r="AT36" s="54"/>
      <c r="AU36" s="254"/>
      <c r="AV36" s="259"/>
      <c r="AW36" s="38">
        <f t="shared" si="12"/>
        <v>0</v>
      </c>
      <c r="AX36" s="39">
        <f t="shared" si="13"/>
        <v>0</v>
      </c>
      <c r="AY36" s="372" t="s">
        <v>56</v>
      </c>
      <c r="AZ36" s="54"/>
      <c r="BA36" s="64"/>
      <c r="BB36" s="48"/>
      <c r="BC36" s="25">
        <f t="shared" si="14"/>
        <v>0</v>
      </c>
      <c r="BD36" s="40">
        <f t="shared" si="15"/>
        <v>0</v>
      </c>
      <c r="BE36" s="373" t="s">
        <v>57</v>
      </c>
      <c r="BF36" s="54"/>
      <c r="BG36" s="48"/>
      <c r="BH36" s="28">
        <f t="shared" si="16"/>
        <v>0</v>
      </c>
      <c r="BI36" s="29">
        <f t="shared" si="17"/>
        <v>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7"/>
      <c r="DD36" s="30">
        <f t="shared" ref="DD36:DD67" si="147">DD3</f>
        <v>0</v>
      </c>
      <c r="DE36" s="31">
        <f t="shared" ref="DE36:DE67" si="148">IF($DD36&lt;$C$38,$B$38*100*($C$38-$DD36),0)</f>
        <v>0</v>
      </c>
      <c r="DF36" s="31">
        <f t="shared" ref="DF36:DF67" si="149">IF($DD36&lt;$C$39,$B$39*100*($C$39-$DD36),0)</f>
        <v>0</v>
      </c>
      <c r="DG36" s="31">
        <f t="shared" ref="DG36:DG67" si="150">IF($DD36&lt;$C$40,$B$40*100*($C$40-$DD36),0)</f>
        <v>0</v>
      </c>
      <c r="DH36" s="31">
        <f t="shared" ref="DH36:DH67" si="151">IF($DD36&lt;$C$41,$B$41*100*($C$41-$DD36),0)</f>
        <v>0</v>
      </c>
      <c r="DI36" s="31">
        <f t="shared" ref="DI36:DI67" si="152">IF($DD36&lt;$C$42,$B$42*100*($C$42-$DD36),0)</f>
        <v>0</v>
      </c>
      <c r="DJ36" s="31">
        <f t="shared" ref="DJ36:DJ67" si="153">IF($DD36&lt;$C$43,$B$43*100*($C$43-$DD36),0)</f>
        <v>0</v>
      </c>
      <c r="DK36" s="31">
        <f t="shared" ref="DK36:DK67" si="154">IF($DD36&lt;$C$44,$B$44*100*($C$44-$DD36),0)</f>
        <v>0</v>
      </c>
      <c r="DL36" s="31">
        <f t="shared" ref="DL36:DL67" si="155">IF($DD36&lt;$C$45,$B$45*100*($C$45-$DD36),0)</f>
        <v>0</v>
      </c>
      <c r="DM36" s="31">
        <f t="shared" ref="DM36:DM67" si="156">IF($DD36&lt;$C$46,$B$46*100*($C$46-$DD36),0)</f>
        <v>0</v>
      </c>
      <c r="DN36" s="31">
        <f t="shared" ref="DN36:DN67" si="157">IF($DD36&lt;$C$47,$B$47*100*($C$47-$DD36),0)</f>
        <v>0</v>
      </c>
      <c r="DO36" s="31">
        <f t="shared" ref="DO36:DO67" si="158">IF($DD36&lt;$C$48,$B$48*100*($C$48-$DD36),0)</f>
        <v>0</v>
      </c>
      <c r="DP36" s="31">
        <f t="shared" ref="DP36:DP67" si="159">IF($DD36&lt;$C$49,$B$49*100*($C$49-$DD36),0)</f>
        <v>0</v>
      </c>
      <c r="DQ36" s="31">
        <f t="shared" ref="DQ36:DQ67" si="160">IF($DD36&lt;$C$50,$B$50*100*($C$50-$DD36),0)</f>
        <v>0</v>
      </c>
      <c r="DR36" s="31">
        <f t="shared" ref="DR36:DR67" si="161">IF($DD36&lt;$C$51,$B$51*100*($C$51-$DD36),0)</f>
        <v>0</v>
      </c>
      <c r="DS36" s="31">
        <f t="shared" ref="DS36:DS67" si="162">IF($DD36&lt;$C$52,$B$52*100*($C$52-$DD36),0)</f>
        <v>0</v>
      </c>
      <c r="DT36" s="31">
        <f t="shared" ref="DT36:DT67" si="163">IF($DD36&lt;$C$53,$B$53*100*($C$53-$DD36),0)</f>
        <v>0</v>
      </c>
      <c r="DU36" s="31">
        <f t="shared" ref="DU36:DU67" si="164">IF($DD36&lt;$C$54,$B$54*100*($C$54-$DD36),0)</f>
        <v>0</v>
      </c>
      <c r="DV36" s="31">
        <f t="shared" ref="DV36:DV67" si="165">IF($DD36&lt;$C$55,$B$55*100*($C$55-$DD36),0)</f>
        <v>0</v>
      </c>
      <c r="DW36" s="31">
        <f t="shared" ref="DW36:DW67" si="166">IF($DD36&lt;$C$56,$B$56*100*($C$56-$DD36),0)</f>
        <v>0</v>
      </c>
      <c r="DX36" s="31">
        <f t="shared" ref="DX36:DX67" si="167">IF($DD36&lt;$C$57,$B$57*100*($C$57-$DD36),0)</f>
        <v>0</v>
      </c>
      <c r="DY36" s="31">
        <f t="shared" ref="DY36:DY67" si="168">IF($DD36&lt;$C$58,$B$58*100*($C$58-$DD36),0)</f>
        <v>0</v>
      </c>
      <c r="DZ36" s="31">
        <f t="shared" ref="DZ36:DZ67" si="169">IF($DD36&lt;$C$59,$B$59*100*($C$59-$DD36),0)</f>
        <v>0</v>
      </c>
      <c r="EA36" s="31">
        <f t="shared" ref="EA36:EA67" si="170">IF($DD36&lt;$C$60,$B$60*100*($C$60-$DD36),0)</f>
        <v>0</v>
      </c>
      <c r="EB36" s="31">
        <f t="shared" ref="EB36:EB67" si="171">IF($DD36&lt;$C$61,$B$61*100*($C$61-$DD36),0)</f>
        <v>0</v>
      </c>
      <c r="EC36" s="31">
        <f t="shared" ref="EC36:EC67" si="172">IF($DD36&lt;$C$62,$B$62*100*($C$62-$DD36),0)</f>
        <v>0</v>
      </c>
      <c r="ED36" s="31">
        <f t="shared" ref="ED36:ED67" si="173">IF($DD36&lt;$C$63,$B$63*100*($C$63-$DD36),0)</f>
        <v>0</v>
      </c>
      <c r="EE36" s="31">
        <f t="shared" ref="EE36:EE67" si="174">IF($DD36&lt;$C$64,$B$64*100*($C$64-$DD36),0)</f>
        <v>0</v>
      </c>
      <c r="EF36" s="31">
        <f t="shared" ref="EF36:EF67" si="175">IF($DD36&lt;$C$65,$B$65*100*($C$65-$DD36),0)</f>
        <v>0</v>
      </c>
      <c r="EG36" s="31">
        <f t="shared" ref="EG36:EG67" si="176">IF($DD36&lt;$C$66,$B$66*100*($C$66-$DD36),0)</f>
        <v>0</v>
      </c>
      <c r="EH36" s="31">
        <f t="shared" ref="EH36:EH67" si="177">IF($DD36&lt;$C$67,$B$67*100*($C$67-$DD36),0)</f>
        <v>0</v>
      </c>
      <c r="EI36" s="31">
        <f t="shared" ref="EI36:EI67" si="178">IF($DD36&lt;$C$68,$B$68*100*($C$68-$DD36),0)</f>
        <v>0</v>
      </c>
      <c r="EJ36" s="31">
        <f t="shared" ref="EJ36:EJ67" si="179">IF($DD36&lt;$C$69,$B$69*100*($C$69-$DD36),0)</f>
        <v>0</v>
      </c>
      <c r="EK36" s="31">
        <f t="shared" ref="EK36:EK67" si="180">IF($DD36&lt;$C$70,$B$70*100*($C$70-$DD36),0)</f>
        <v>0</v>
      </c>
      <c r="EL36" s="31">
        <f t="shared" ref="EL36:EL67" si="181">IF($DD36&lt;$C$71,$B$71*100*($C$71-$DD36),0)</f>
        <v>0</v>
      </c>
      <c r="EM36" s="31">
        <f t="shared" ref="EM36:EM67" si="182">IF($DD36&lt;$C$72,$B$72*100*($C$72-$DD36),0)</f>
        <v>0</v>
      </c>
      <c r="EN36" s="31">
        <f t="shared" ref="EN36:EN67" si="183">$DD36*$B$73</f>
        <v>0</v>
      </c>
      <c r="EO36" s="31">
        <f t="shared" ref="EO36:EO67" si="184">$DD36*$B$74</f>
        <v>0</v>
      </c>
      <c r="EP36" s="31">
        <f t="shared" ref="EP36:EP67" si="185">$DD36*$B$75</f>
        <v>0</v>
      </c>
      <c r="EQ36" s="31">
        <f t="shared" ref="EQ36:EQ67" si="186">$DD36*$AE$43</f>
        <v>0</v>
      </c>
      <c r="ER36" s="76"/>
      <c r="ES36" s="77">
        <f t="shared" ref="ES36:ES67" si="187">SUM(DE36:EQ36)</f>
        <v>0</v>
      </c>
      <c r="ET36" s="14"/>
      <c r="EU36" s="30">
        <f t="shared" ref="EU36:EU67" si="188">EU3</f>
        <v>0</v>
      </c>
      <c r="EV36" s="31">
        <f t="shared" ref="EV36:EV67" ca="1" si="189">IFERROR((NORMSDIST(-(((LN($EU36/$C$38)+($Q$48+($Q$47^2)/2)*$Q$51)/($Q$47*SQRT($Q$51)))-$Q$47*SQRT($Q$51)))*$C$38*EXP(-$Q$48*$Q$51)-NORMSDIST(-((LN($EU36/$C$38)+($Q$48+($Q$47^2)/2)*$Q$51)/($Q$47*SQRT($Q$51))))*$EU36)*100*$B$38,0)</f>
        <v>0</v>
      </c>
      <c r="EW36" s="31">
        <f t="shared" ref="EW36:EW67" ca="1" si="190">IFERROR((NORMSDIST(-(((LN($EU36/$C$39)+($Q$48+($Q$47^2)/2)*$Q$51)/($Q$47*SQRT($Q$51)))-$Q$47*SQRT($Q$51)))*$C$39*EXP(-$Q$48*$Q$51)-NORMSDIST(-((LN($EU36/$C$39)+($Q$48+($Q$47^2)/2)*$Q$51)/($Q$47*SQRT($Q$51))))*$EU36)*100*$B$39,0)</f>
        <v>0</v>
      </c>
      <c r="EX36" s="31">
        <f t="shared" ref="EX36:EX67" ca="1" si="191">IFERROR((NORMSDIST(-(((LN($EU36/$C$40)+($Q$48+($Q$47^2)/2)*$Q$51)/($Q$47*SQRT($Q$51)))-$Q$47*SQRT($Q$51)))*$C$40*EXP(-$Q$48*$Q$51)-NORMSDIST(-((LN($EU36/$C$40)+($Q$48+($Q$47^2)/2)*$Q$51)/($Q$47*SQRT($Q$51))))*$EU36)*100*$B$40,0)</f>
        <v>0</v>
      </c>
      <c r="EY36" s="31">
        <f t="shared" ref="EY36:EY67" ca="1" si="192">IFERROR((NORMSDIST(-(((LN($EU36/$C$41)+($Q$48+($Q$47^2)/2)*$Q$51)/($Q$47*SQRT($Q$51)))-$Q$47*SQRT($Q$51)))*$C$41*EXP(-$Q$48*$Q$51)-NORMSDIST(-((LN($EU36/$C$41)+($Q$48+($Q$47^2)/2)*$Q$51)/($Q$47*SQRT($Q$51))))*$EU36)*100*$B$41,0)</f>
        <v>0</v>
      </c>
      <c r="EZ36" s="31">
        <f t="shared" ref="EZ36:EZ67" ca="1" si="193">IFERROR((NORMSDIST(-(((LN($EU36/$C$42)+($Q$48+($Q$47^2)/2)*$Q$51)/($Q$47*SQRT($Q$51)))-$Q$47*SQRT($Q$51)))*$C$42*EXP(-$Q$48*$Q$51)-NORMSDIST(-((LN($EU36/$C$42)+($Q$48+($Q$47^2)/2)*$Q$51)/($Q$47*SQRT($Q$51))))*$EU36)*100*$B$42,0)</f>
        <v>0</v>
      </c>
      <c r="FA36" s="31">
        <f t="shared" ref="FA36:FA67" ca="1" si="194">IFERROR((NORMSDIST(-(((LN($EU36/$C$43)+($Q$48+($Q$47^2)/2)*$Q$51)/($Q$47*SQRT($Q$51)))-$Q$47*SQRT($Q$51)))*$C$43*EXP(-$Q$48*$Q$51)-NORMSDIST(-((LN($EU36/$C$43)+($Q$48+($Q$47^2)/2)*$Q$51)/($Q$47*SQRT($Q$51))))*$EU36)*100*$B$43,0)</f>
        <v>0</v>
      </c>
      <c r="FB36" s="31">
        <f t="shared" ref="FB36:FB67" ca="1" si="195">IFERROR((NORMSDIST(-(((LN($EU36/$C$44)+($Q$48+($Q$47^2)/2)*$Q$51)/($Q$47*SQRT($Q$51)))-$Q$47*SQRT($Q$51)))*$C$44*EXP(-$Q$48*$Q$51)-NORMSDIST(-((LN($EU36/$C$44)+($Q$48+($Q$47^2)/2)*$Q$51)/($Q$47*SQRT($Q$51))))*$EU36)*100*$B$44,0)</f>
        <v>0</v>
      </c>
      <c r="FC36" s="31">
        <f t="shared" ref="FC36:FC67" ca="1" si="196">IFERROR((NORMSDIST(-(((LN($EU36/$C$45)+($Q$48+($Q$47^2)/2)*$Q$51)/($Q$47*SQRT($Q$51)))-$Q$47*SQRT($Q$51)))*$C$45*EXP(-$Q$48*$Q$51)-NORMSDIST(-((LN($EU36/$C$45)+($Q$48+($Q$47^2)/2)*$Q$51)/($Q$47*SQRT($Q$51))))*$EU36)*100*$B$45,0)</f>
        <v>0</v>
      </c>
      <c r="FD36" s="31">
        <f t="shared" ref="FD36:FD67" ca="1" si="197">IFERROR((NORMSDIST(-(((LN($EU36/$C$46)+($Q$48+($Q$47^2)/2)*$Q$51)/($Q$47*SQRT($Q$51)))-$Q$47*SQRT($Q$51)))*$C$46*EXP(-$Q$48*$Q$51)-NORMSDIST(-((LN($EU36/$C$46)+($Q$48+($Q$47^2)/2)*$Q$51)/($Q$47*SQRT($Q$51))))*$EU36)*100*$B$46,0)</f>
        <v>0</v>
      </c>
      <c r="FE36" s="31">
        <f t="shared" ref="FE36:FE67" ca="1" si="198">IFERROR((NORMSDIST(-(((LN($EU36/$C$47)+($Q$48+($Q$47^2)/2)*$Q$51)/($Q$47*SQRT($Q$51)))-$Q$47*SQRT($Q$51)))*$C$47*EXP(-$Q$48*$Q$51)-NORMSDIST(-((LN($EU36/$C$47)+($Q$48+($Q$47^2)/2)*$Q$51)/($Q$47*SQRT($Q$51))))*$EU36)*100*$B$47,0)</f>
        <v>0</v>
      </c>
      <c r="FF36" s="31">
        <f t="shared" ref="FF36:FF67" ca="1" si="199">IFERROR((NORMSDIST(-(((LN($EU36/$C$48)+($Q$48+($Q$47^2)/2)*$Q$51)/($Q$47*SQRT($Q$51)))-$Q$47*SQRT($Q$51)))*$C$48*EXP(-$Q$48*$Q$51)-NORMSDIST(-((LN($EU36/$C$48)+($Q$48+($Q$47^2)/2)*$Q$51)/($Q$47*SQRT($Q$51))))*$EU36)*100*$B$48,0)</f>
        <v>0</v>
      </c>
      <c r="FG36" s="31">
        <f t="shared" ref="FG36:FG67" ca="1" si="200">IFERROR((NORMSDIST(-(((LN($EU36/$C$49)+($Q$48+($Q$47^2)/2)*$Q$51)/($Q$47*SQRT($Q$51)))-$Q$47*SQRT($Q$51)))*$C$49*EXP(-$Q$48*$Q$51)-NORMSDIST(-((LN($EU36/$C$49)+($Q$48+($Q$47^2)/2)*$Q$51)/($Q$47*SQRT($Q$51))))*$EU36)*100*$B$49,0)</f>
        <v>0</v>
      </c>
      <c r="FH36" s="31">
        <f t="shared" ref="FH36:FH67" ca="1" si="201">IFERROR((NORMSDIST(-(((LN($EU36/$C$50)+($Q$48+($Q$47^2)/2)*$Q$51)/($Q$47*SQRT($Q$51)))-$Q$47*SQRT($Q$51)))*$C$50*EXP(-$Q$48*$Q$51)-NORMSDIST(-((LN($EU36/$C$50)+($Q$48+($Q$47^2)/2)*$Q$51)/($Q$47*SQRT($Q$51))))*$EU36)*100*$B$50,0)</f>
        <v>0</v>
      </c>
      <c r="FI36" s="31">
        <f t="shared" ref="FI36:FI67" ca="1" si="202">IFERROR((NORMSDIST(-(((LN($EU36/$C$51)+($Q$48+($Q$47^2)/2)*$Q$51)/($Q$47*SQRT($Q$51)))-$Q$47*SQRT($Q$51)))*$C$51*EXP(-$Q$48*$Q$51)-NORMSDIST(-((LN($EU36/$C$51)+($Q$48+($Q$47^2)/2)*$Q$51)/($Q$47*SQRT($Q$51))))*$EU36)*100*$B$51,0)</f>
        <v>0</v>
      </c>
      <c r="FJ36" s="31">
        <f t="shared" ref="FJ36:FJ67" ca="1" si="203">IFERROR((NORMSDIST(-(((LN($EU36/$C$52)+($Q$48+($Q$47^2)/2)*$Q$51)/($Q$47*SQRT($Q$51)))-$Q$47*SQRT($Q$51)))*$C$52*EXP(-$Q$48*$Q$51)-NORMSDIST(-((LN($EU36/$C$52)+($Q$48+($Q$47^2)/2)*$Q$51)/($Q$47*SQRT($Q$51))))*$EU36)*100*$B$52,0)</f>
        <v>0</v>
      </c>
      <c r="FK36" s="31">
        <f t="shared" ref="FK36:FK67" ca="1" si="204">IFERROR((NORMSDIST(-(((LN($EU36/$C$53)+($Q$48+($Q$47^2)/2)*$Q$51)/($Q$47*SQRT($Q$51)))-$Q$47*SQRT($Q$51)))*$C$53*EXP(-$Q$48*$Q$51)-NORMSDIST(-((LN($EU36/$C$53)+($Q$48+($Q$47^2)/2)*$Q$51)/($Q$47*SQRT($Q$51))))*$EU36)*100*$B$53,0)</f>
        <v>0</v>
      </c>
      <c r="FL36" s="31">
        <f t="shared" ref="FL36:FL67" ca="1" si="205">IFERROR((NORMSDIST(-(((LN($EU36/$C$54)+($Q$48+($Q$47^2)/2)*$Q$51)/($Q$47*SQRT($Q$51)))-$Q$47*SQRT($Q$51)))*$C$54*EXP(-$Q$48*$Q$51)-NORMSDIST(-((LN($EU36/$C$54)+($Q$48+($Q$47^2)/2)*$Q$51)/($Q$47*SQRT($Q$51))))*$EU36)*100*$B$54,0)</f>
        <v>0</v>
      </c>
      <c r="FM36" s="31">
        <f t="shared" ref="FM36:FM67" ca="1" si="206">IFERROR((NORMSDIST(-(((LN($EU36/$C$55)+($Q$48+($Q$47^2)/2)*$Q$51)/($Q$47*SQRT($Q$51)))-$Q$47*SQRT($Q$51)))*$C$55*EXP(-$Q$48*$Q$51)-NORMSDIST(-((LN($EU36/$C$55)+($Q$48+($Q$47^2)/2)*$Q$51)/($Q$47*SQRT($Q$51))))*$EU36)*100*$B$55,0)</f>
        <v>0</v>
      </c>
      <c r="FN36" s="31">
        <f t="shared" ref="FN36:FN67" ca="1" si="207">IFERROR((NORMSDIST(-(((LN($EU36/$C$56)+($Q$48+($Q$47^2)/2)*$Q$51)/($Q$47*SQRT($Q$51)))-$Q$47*SQRT($Q$51)))*$C$56*EXP(-$Q$48*$Q$51)-NORMSDIST(-((LN($EU36/$C$56)+($Q$48+($Q$47^2)/2)*$Q$51)/($Q$47*SQRT($Q$51))))*$EU36)*100*$B$56,0)</f>
        <v>0</v>
      </c>
      <c r="FO36" s="31">
        <f t="shared" ref="FO36:FO67" ca="1" si="208">IFERROR((NORMSDIST(-(((LN($EU36/$C$57)+($Q$48+($Q$47^2)/2)*$Q$51)/($Q$47*SQRT($Q$51)))-$Q$47*SQRT($Q$51)))*$C$57*EXP(-$Q$48*$Q$51)-NORMSDIST(-((LN($EU36/$C$57)+($Q$48+($Q$47^2)/2)*$Q$51)/($Q$47*SQRT($Q$51))))*$EU36)*100*$B$57,0)</f>
        <v>0</v>
      </c>
      <c r="FP36" s="31">
        <f t="shared" ref="FP36:FP67" ca="1" si="209">IFERROR((NORMSDIST(-(((LN($EU36/$C$58)+($Q$48+($Q$47^2)/2)*$Q$51)/($Q$47*SQRT($Q$51)))-$Q$47*SQRT($Q$51)))*$C$58*EXP(-$Q$48*$Q$51)-NORMSDIST(-((LN($EU36/$C$58)+($Q$48+($Q$47^2)/2)*$Q$51)/($Q$47*SQRT($Q$51))))*$EU36)*100*$B$58,0)</f>
        <v>0</v>
      </c>
      <c r="FQ36" s="31">
        <f t="shared" ref="FQ36:FQ67" ca="1" si="210">IFERROR((NORMSDIST(-(((LN($EU36/$C$59)+($Q$48+($Q$47^2)/2)*$Q$51)/($Q$47*SQRT($Q$51)))-$Q$47*SQRT($Q$51)))*$C$59*EXP(-$Q$48*$Q$51)-NORMSDIST(-((LN($EU36/$C$59)+($Q$48+($Q$47^2)/2)*$Q$51)/($Q$47*SQRT($Q$51))))*$EU36)*100*$B$59,0)</f>
        <v>0</v>
      </c>
      <c r="FR36" s="31">
        <f t="shared" ref="FR36:FR67" ca="1" si="211">IFERROR((NORMSDIST(-(((LN($EU36/$C$60)+($Q$48+($Q$47^2)/2)*$Q$51)/($Q$47*SQRT($Q$51)))-$Q$47*SQRT($Q$51)))*$C$60*EXP(-$Q$48*$Q$51)-NORMSDIST(-((LN($EU36/$C$60)+($Q$48+($Q$47^2)/2)*$Q$51)/($Q$47*SQRT($Q$51))))*$EU36)*100*$B$60,0)</f>
        <v>0</v>
      </c>
      <c r="FS36" s="31">
        <f t="shared" ref="FS36:FS67" ca="1" si="212">IFERROR((NORMSDIST(-(((LN($EU36/$C$61)+($Q$48+($Q$47^2)/2)*$Q$51)/($Q$47*SQRT($Q$51)))-$Q$47*SQRT($Q$51)))*$C$61*EXP(-$Q$48*$Q$51)-NORMSDIST(-((LN($EU36/$C$61)+($Q$48+($Q$47^2)/2)*$Q$51)/($Q$47*SQRT($Q$51))))*$EU36)*100*$B$61,0)</f>
        <v>0</v>
      </c>
      <c r="FT36" s="31">
        <f t="shared" ref="FT36:FT67" ca="1" si="213">IFERROR((NORMSDIST(-(((LN($EU36/$C$62)+($Q$48+($Q$47^2)/2)*$Q$51)/($Q$47*SQRT($Q$51)))-$Q$47*SQRT($Q$51)))*$C$62*EXP(-$Q$48*$Q$51)-NORMSDIST(-((LN($EU36/$C$62)+($Q$48+($Q$47^2)/2)*$Q$51)/($Q$47*SQRT($Q$51))))*$EU36)*100*$B$62,0)</f>
        <v>0</v>
      </c>
      <c r="FU36" s="31">
        <f t="shared" ref="FU36:FU67" ca="1" si="214">IFERROR((NORMSDIST(-(((LN($EU36/$C$63)+($Q$48+($Q$47^2)/2)*$Q$51)/($Q$47*SQRT($Q$51)))-$Q$47*SQRT($Q$51)))*$C$63*EXP(-$Q$48*$Q$51)-NORMSDIST(-((LN($EU36/$C$63)+($Q$48+($Q$47^2)/2)*$Q$51)/($Q$47*SQRT($Q$51))))*$EU36)*100*$B$63,0)</f>
        <v>0</v>
      </c>
      <c r="FV36" s="31">
        <f t="shared" ref="FV36:FV67" ca="1" si="215">IFERROR((NORMSDIST(-(((LN($EU36/$C$64)+($Q$48+($Q$47^2)/2)*$Q$51)/($Q$47*SQRT($Q$51)))-$Q$47*SQRT($Q$51)))*$C$64*EXP(-$Q$48*$Q$51)-NORMSDIST(-((LN($EU36/$C$64)+($Q$48+($Q$47^2)/2)*$Q$51)/($Q$47*SQRT($Q$51))))*$EU36)*100*$B$64,0)</f>
        <v>0</v>
      </c>
      <c r="FW36" s="31">
        <f t="shared" ref="FW36:FW67" ca="1" si="216">IFERROR((NORMSDIST(-(((LN($EU36/$C$65)+($Q$48+($Q$47^2)/2)*$Q$51)/($Q$47*SQRT($Q$51)))-$Q$47*SQRT($Q$51)))*$C$65*EXP(-$Q$48*$Q$51)-NORMSDIST(-((LN($EU36/$C$65)+($Q$48+($Q$47^2)/2)*$Q$51)/($Q$47*SQRT($Q$51))))*$EU36)*100*$B$65,0)</f>
        <v>0</v>
      </c>
      <c r="FX36" s="31">
        <f t="shared" ref="FX36:FX67" ca="1" si="217">IFERROR((NORMSDIST(-(((LN($EU36/$C$66)+($Q$48+($Q$47^2)/2)*$Q$51)/($Q$47*SQRT($Q$51)))-$Q$47*SQRT($Q$51)))*$C$66*EXP(-$Q$48*$Q$51)-NORMSDIST(-((LN($EU36/$C$66)+($Q$48+($Q$47^2)/2)*$Q$51)/($Q$47*SQRT($Q$51))))*$EU36)*100*$B$66,0)</f>
        <v>0</v>
      </c>
      <c r="FY36" s="31">
        <f t="shared" ref="FY36:FY67" ca="1" si="218">IFERROR((NORMSDIST(-(((LN($EU36/$C$67)+($Q$48+($Q$47^2)/2)*$Q$51)/($Q$47*SQRT($Q$51)))-$Q$47*SQRT($Q$51)))*$C$67*EXP(-$Q$48*$Q$51)-NORMSDIST(-((LN($EU36/$C$67)+($Q$48+($Q$47^2)/2)*$Q$51)/($Q$47*SQRT($Q$51))))*$EU36)*100*$B$67,0)</f>
        <v>0</v>
      </c>
      <c r="FZ36" s="31">
        <f t="shared" ref="FZ36:FZ67" ca="1" si="219">IFERROR((NORMSDIST(-(((LN($EU36/$C$68)+($Q$48+($Q$47^2)/2)*$Q$51)/($Q$47*SQRT($Q$51)))-$Q$47*SQRT($Q$51)))*$C$68*EXP(-$Q$48*$Q$51)-NORMSDIST(-((LN($EU36/$C$68)+($Q$48+($Q$47^2)/2)*$Q$51)/($Q$47*SQRT($Q$51))))*$EU36)*100*$B$68,0)</f>
        <v>0</v>
      </c>
      <c r="GA36" s="31">
        <f t="shared" ref="GA36:GA67" ca="1" si="220">IFERROR((NORMSDIST(-(((LN($EU36/$C$69)+($Q$48+($Q$47^2)/2)*$Q$51)/($Q$47*SQRT($Q$51)))-$Q$47*SQRT($Q$51)))*$C$69*EXP(-$Q$48*$Q$51)-NORMSDIST(-((LN($EU36/$C$69)+($Q$48+($Q$47^2)/2)*$Q$51)/($Q$47*SQRT($Q$51))))*$EU36)*100*$B$69,0)</f>
        <v>0</v>
      </c>
      <c r="GB36" s="31">
        <f t="shared" ref="GB36:GB67" ca="1" si="221">IFERROR((NORMSDIST(-(((LN($EU36/$C$70)+($Q$48+($Q$47^2)/2)*$Q$51)/($Q$47*SQRT($Q$51)))-$Q$47*SQRT($Q$51)))*$C$70*EXP(-$Q$48*$Q$51)-NORMSDIST(-((LN($EU36/$C$70)+($Q$48+($Q$47^2)/2)*$Q$51)/($Q$47*SQRT($Q$51))))*$EU36)*100*$B$70,0)</f>
        <v>0</v>
      </c>
      <c r="GC36" s="31">
        <f t="shared" ref="GC36:GC67" ca="1" si="222">IFERROR((NORMSDIST(-(((LN($EU36/$C$71)+($Q$48+($Q$47^2)/2)*$Q$51)/($Q$47*SQRT($Q$51)))-$Q$47*SQRT($Q$51)))*$C$71*EXP(-$Q$48*$Q$51)-NORMSDIST(-((LN($EU36/$C$71)+($Q$48+($Q$47^2)/2)*$Q$51)/($Q$47*SQRT($Q$51))))*$EU36)*100*$B$71,0)</f>
        <v>0</v>
      </c>
      <c r="GD36" s="31">
        <f t="shared" ref="GD36:GD67" ca="1" si="223">IFERROR((NORMSDIST(-(((LN($EU36/$C$72)+($Q$48+($Q$47^2)/2)*$Q$51)/($Q$47*SQRT($Q$51)))-$Q$47*SQRT($Q$51)))*$C$72*EXP(-$Q$48*$Q$51)-NORMSDIST(-((LN($EU36/$C$72)+($Q$48+($Q$47^2)/2)*$Q$51)/($Q$47*SQRT($Q$51))))*$EU36)*100*$B$72,0)</f>
        <v>0</v>
      </c>
      <c r="GE36" s="31">
        <f t="shared" ref="GE36:GE67" si="224">$EU36*$B$73</f>
        <v>0</v>
      </c>
      <c r="GF36" s="31">
        <f t="shared" ref="GF36:GF67" si="225">$EU36*$B$74</f>
        <v>0</v>
      </c>
      <c r="GG36" s="31">
        <f t="shared" ref="GG36:GG67" si="226">$EU36*$B$75</f>
        <v>0</v>
      </c>
      <c r="GH36" s="31">
        <f t="shared" ref="GH36:GH67" si="227">$EU36*$AE$43</f>
        <v>0</v>
      </c>
      <c r="GI36" s="76"/>
      <c r="GJ36" s="77">
        <f t="shared" ref="GJ36:GJ67" ca="1" si="228">SUM(EV36:GH36)</f>
        <v>0</v>
      </c>
      <c r="GK36" s="14"/>
      <c r="GL36" s="14"/>
      <c r="GM36" s="14"/>
      <c r="GN36" s="14"/>
      <c r="GO36" s="14"/>
      <c r="GP36" s="14"/>
      <c r="GQ36" s="14"/>
      <c r="GR36" s="14"/>
      <c r="GS36" s="14"/>
    </row>
    <row r="37" spans="1:201" ht="15.75" thickBot="1" x14ac:dyDescent="0.25">
      <c r="A37" s="379"/>
      <c r="B37" s="336"/>
      <c r="C37" s="335"/>
      <c r="D37" s="348"/>
      <c r="E37" s="326">
        <f t="shared" si="0"/>
        <v>0</v>
      </c>
      <c r="F37" s="327">
        <f t="shared" si="1"/>
        <v>0</v>
      </c>
      <c r="G37" s="320" t="str">
        <f t="shared" si="94"/>
        <v/>
      </c>
      <c r="H37" s="141">
        <f t="shared" si="95"/>
        <v>0</v>
      </c>
      <c r="I37" s="346">
        <f t="shared" si="2"/>
        <v>0</v>
      </c>
      <c r="J37" s="251"/>
      <c r="K37" s="121"/>
      <c r="L37" s="323"/>
      <c r="M37" s="323"/>
      <c r="N37" s="531" t="s">
        <v>102</v>
      </c>
      <c r="O37" s="532"/>
      <c r="P37" s="533"/>
      <c r="Q37" s="81">
        <f>IF(AND(F76&lt;&gt;0,I76&lt;&gt;0),($Q$36+ SUMPRODUCT(-(AA3:AA42),T3:T42)*-100 + SUMPRODUCT(-(AM3:AM42),AF3:AF42)*-100 + ($AE$43*$O$18)  +$I$76)-F76,($Q$36+ SUMPRODUCT(-(AA3:AA42),T3:T42)*-100 + SUMPRODUCT(-(AM3:AM42),AF3:AF42)*-100 + ($AE$43*$O$18)  +$I$76))</f>
        <v>0</v>
      </c>
      <c r="R37" s="6"/>
      <c r="S37" s="363" t="str">
        <f t="shared" si="110"/>
        <v/>
      </c>
      <c r="T37" s="20">
        <f t="shared" si="7"/>
        <v>0</v>
      </c>
      <c r="U37" s="404"/>
      <c r="V37" s="267">
        <f t="shared" ca="1" si="8"/>
        <v>0</v>
      </c>
      <c r="W37" s="364" t="str">
        <f t="shared" si="138"/>
        <v/>
      </c>
      <c r="X37" s="364" t="str">
        <f t="shared" si="98"/>
        <v/>
      </c>
      <c r="Y37" s="365">
        <f>IFERROR(VLOOKUP($X37,HomeBroker!$A$2:$F$368,2,0),0)</f>
        <v>0</v>
      </c>
      <c r="Z37" s="366">
        <f>IFERROR(VLOOKUP($X37,HomeBroker!$A$2:$F$368,3,0),0)</f>
        <v>0</v>
      </c>
      <c r="AA37" s="367">
        <f>IFERROR(VLOOKUP($X37,HomeBroker!$A$2:$F$396,6,0),0)</f>
        <v>0</v>
      </c>
      <c r="AB37" s="366">
        <f>IFERROR(VLOOKUP($X37,HomeBroker!$A$2:$F$368,4,0),0)</f>
        <v>0</v>
      </c>
      <c r="AC37" s="365">
        <f>IFERROR(VLOOKUP($X37,HomeBroker!$A$2:$F$368,5,0),0)</f>
        <v>0</v>
      </c>
      <c r="AD37" s="368">
        <f>IFERROR(VLOOKUP($X37,HomeBroker!$A$2:$M$396,13,0),0)</f>
        <v>0</v>
      </c>
      <c r="AE37" s="369" t="str">
        <f t="shared" si="9"/>
        <v/>
      </c>
      <c r="AF37" s="20">
        <f t="shared" si="10"/>
        <v>0</v>
      </c>
      <c r="AG37" s="404"/>
      <c r="AH37" s="267">
        <f t="shared" ca="1" si="11"/>
        <v>0</v>
      </c>
      <c r="AI37" s="364" t="str">
        <f t="shared" si="100"/>
        <v/>
      </c>
      <c r="AJ37" s="364" t="str">
        <f t="shared" si="101"/>
        <v/>
      </c>
      <c r="AK37" s="366">
        <f>IFERROR(VLOOKUP($AJ37,HomeBroker!$A$2:$F$368,2,0),0)</f>
        <v>0</v>
      </c>
      <c r="AL37" s="366">
        <f>IFERROR(VLOOKUP($AJ37,HomeBroker!$A$2:$F$368,3,0),0)</f>
        <v>0</v>
      </c>
      <c r="AM37" s="367">
        <f>IFERROR(VLOOKUP($AJ37,HomeBroker!$A$2:$F$396,6,0),0)</f>
        <v>0</v>
      </c>
      <c r="AN37" s="366">
        <f>IFERROR(VLOOKUP($AJ37,HomeBroker!$A$2:$F$368,4,0),0)</f>
        <v>0</v>
      </c>
      <c r="AO37" s="366">
        <f>IFERROR(VLOOKUP($AJ37,HomeBroker!$A$2:$F$368,5,0),0)</f>
        <v>0</v>
      </c>
      <c r="AP37" s="368">
        <f>IFERROR(VLOOKUP($AJ37,HomeBroker!$A$2:$M$396,13,0),0)</f>
        <v>0</v>
      </c>
      <c r="AQ37" s="17"/>
      <c r="AR37" s="375"/>
      <c r="AS37" s="376" t="s">
        <v>55</v>
      </c>
      <c r="AT37" s="54"/>
      <c r="AU37" s="254"/>
      <c r="AV37" s="259"/>
      <c r="AW37" s="38">
        <f t="shared" si="12"/>
        <v>0</v>
      </c>
      <c r="AX37" s="39">
        <f t="shared" si="13"/>
        <v>0</v>
      </c>
      <c r="AY37" s="372" t="s">
        <v>56</v>
      </c>
      <c r="AZ37" s="54"/>
      <c r="BA37" s="64"/>
      <c r="BB37" s="48"/>
      <c r="BC37" s="25">
        <f t="shared" si="14"/>
        <v>0</v>
      </c>
      <c r="BD37" s="40">
        <f t="shared" si="15"/>
        <v>0</v>
      </c>
      <c r="BE37" s="373" t="s">
        <v>57</v>
      </c>
      <c r="BF37" s="54"/>
      <c r="BG37" s="48"/>
      <c r="BH37" s="28">
        <f t="shared" si="16"/>
        <v>0</v>
      </c>
      <c r="BI37" s="29">
        <f t="shared" si="17"/>
        <v>0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7"/>
      <c r="DD37" s="30">
        <f t="shared" si="147"/>
        <v>0</v>
      </c>
      <c r="DE37" s="31">
        <f t="shared" si="148"/>
        <v>0</v>
      </c>
      <c r="DF37" s="31">
        <f t="shared" si="149"/>
        <v>0</v>
      </c>
      <c r="DG37" s="31">
        <f t="shared" si="150"/>
        <v>0</v>
      </c>
      <c r="DH37" s="31">
        <f t="shared" si="151"/>
        <v>0</v>
      </c>
      <c r="DI37" s="31">
        <f t="shared" si="152"/>
        <v>0</v>
      </c>
      <c r="DJ37" s="31">
        <f t="shared" si="153"/>
        <v>0</v>
      </c>
      <c r="DK37" s="31">
        <f t="shared" si="154"/>
        <v>0</v>
      </c>
      <c r="DL37" s="31">
        <f t="shared" si="155"/>
        <v>0</v>
      </c>
      <c r="DM37" s="31">
        <f t="shared" si="156"/>
        <v>0</v>
      </c>
      <c r="DN37" s="31">
        <f t="shared" si="157"/>
        <v>0</v>
      </c>
      <c r="DO37" s="31">
        <f t="shared" si="158"/>
        <v>0</v>
      </c>
      <c r="DP37" s="31">
        <f t="shared" si="159"/>
        <v>0</v>
      </c>
      <c r="DQ37" s="31">
        <f t="shared" si="160"/>
        <v>0</v>
      </c>
      <c r="DR37" s="31">
        <f t="shared" si="161"/>
        <v>0</v>
      </c>
      <c r="DS37" s="31">
        <f t="shared" si="162"/>
        <v>0</v>
      </c>
      <c r="DT37" s="31">
        <f t="shared" si="163"/>
        <v>0</v>
      </c>
      <c r="DU37" s="31">
        <f t="shared" si="164"/>
        <v>0</v>
      </c>
      <c r="DV37" s="31">
        <f t="shared" si="165"/>
        <v>0</v>
      </c>
      <c r="DW37" s="31">
        <f t="shared" si="166"/>
        <v>0</v>
      </c>
      <c r="DX37" s="31">
        <f t="shared" si="167"/>
        <v>0</v>
      </c>
      <c r="DY37" s="31">
        <f t="shared" si="168"/>
        <v>0</v>
      </c>
      <c r="DZ37" s="31">
        <f t="shared" si="169"/>
        <v>0</v>
      </c>
      <c r="EA37" s="31">
        <f t="shared" si="170"/>
        <v>0</v>
      </c>
      <c r="EB37" s="31">
        <f t="shared" si="171"/>
        <v>0</v>
      </c>
      <c r="EC37" s="31">
        <f t="shared" si="172"/>
        <v>0</v>
      </c>
      <c r="ED37" s="31">
        <f t="shared" si="173"/>
        <v>0</v>
      </c>
      <c r="EE37" s="31">
        <f t="shared" si="174"/>
        <v>0</v>
      </c>
      <c r="EF37" s="31">
        <f t="shared" si="175"/>
        <v>0</v>
      </c>
      <c r="EG37" s="31">
        <f t="shared" si="176"/>
        <v>0</v>
      </c>
      <c r="EH37" s="31">
        <f t="shared" si="177"/>
        <v>0</v>
      </c>
      <c r="EI37" s="31">
        <f t="shared" si="178"/>
        <v>0</v>
      </c>
      <c r="EJ37" s="31">
        <f t="shared" si="179"/>
        <v>0</v>
      </c>
      <c r="EK37" s="31">
        <f t="shared" si="180"/>
        <v>0</v>
      </c>
      <c r="EL37" s="31">
        <f t="shared" si="181"/>
        <v>0</v>
      </c>
      <c r="EM37" s="31">
        <f t="shared" si="182"/>
        <v>0</v>
      </c>
      <c r="EN37" s="31">
        <f t="shared" si="183"/>
        <v>0</v>
      </c>
      <c r="EO37" s="31">
        <f t="shared" si="184"/>
        <v>0</v>
      </c>
      <c r="EP37" s="31">
        <f t="shared" si="185"/>
        <v>0</v>
      </c>
      <c r="EQ37" s="31">
        <f t="shared" si="186"/>
        <v>0</v>
      </c>
      <c r="ER37" s="76"/>
      <c r="ES37" s="77">
        <f t="shared" si="187"/>
        <v>0</v>
      </c>
      <c r="ET37" s="14"/>
      <c r="EU37" s="30">
        <f t="shared" si="188"/>
        <v>0</v>
      </c>
      <c r="EV37" s="31">
        <f t="shared" ca="1" si="189"/>
        <v>0</v>
      </c>
      <c r="EW37" s="31">
        <f t="shared" ca="1" si="190"/>
        <v>0</v>
      </c>
      <c r="EX37" s="31">
        <f t="shared" ca="1" si="191"/>
        <v>0</v>
      </c>
      <c r="EY37" s="31">
        <f t="shared" ca="1" si="192"/>
        <v>0</v>
      </c>
      <c r="EZ37" s="31">
        <f t="shared" ca="1" si="193"/>
        <v>0</v>
      </c>
      <c r="FA37" s="31">
        <f t="shared" ca="1" si="194"/>
        <v>0</v>
      </c>
      <c r="FB37" s="31">
        <f t="shared" ca="1" si="195"/>
        <v>0</v>
      </c>
      <c r="FC37" s="31">
        <f t="shared" ca="1" si="196"/>
        <v>0</v>
      </c>
      <c r="FD37" s="31">
        <f t="shared" ca="1" si="197"/>
        <v>0</v>
      </c>
      <c r="FE37" s="31">
        <f t="shared" ca="1" si="198"/>
        <v>0</v>
      </c>
      <c r="FF37" s="31">
        <f t="shared" ca="1" si="199"/>
        <v>0</v>
      </c>
      <c r="FG37" s="31">
        <f t="shared" ca="1" si="200"/>
        <v>0</v>
      </c>
      <c r="FH37" s="31">
        <f t="shared" ca="1" si="201"/>
        <v>0</v>
      </c>
      <c r="FI37" s="31">
        <f t="shared" ca="1" si="202"/>
        <v>0</v>
      </c>
      <c r="FJ37" s="31">
        <f t="shared" ca="1" si="203"/>
        <v>0</v>
      </c>
      <c r="FK37" s="31">
        <f t="shared" ca="1" si="204"/>
        <v>0</v>
      </c>
      <c r="FL37" s="31">
        <f t="shared" ca="1" si="205"/>
        <v>0</v>
      </c>
      <c r="FM37" s="31">
        <f t="shared" ca="1" si="206"/>
        <v>0</v>
      </c>
      <c r="FN37" s="31">
        <f t="shared" ca="1" si="207"/>
        <v>0</v>
      </c>
      <c r="FO37" s="31">
        <f t="shared" ca="1" si="208"/>
        <v>0</v>
      </c>
      <c r="FP37" s="31">
        <f t="shared" ca="1" si="209"/>
        <v>0</v>
      </c>
      <c r="FQ37" s="31">
        <f t="shared" ca="1" si="210"/>
        <v>0</v>
      </c>
      <c r="FR37" s="31">
        <f t="shared" ca="1" si="211"/>
        <v>0</v>
      </c>
      <c r="FS37" s="31">
        <f t="shared" ca="1" si="212"/>
        <v>0</v>
      </c>
      <c r="FT37" s="31">
        <f t="shared" ca="1" si="213"/>
        <v>0</v>
      </c>
      <c r="FU37" s="31">
        <f t="shared" ca="1" si="214"/>
        <v>0</v>
      </c>
      <c r="FV37" s="31">
        <f t="shared" ca="1" si="215"/>
        <v>0</v>
      </c>
      <c r="FW37" s="31">
        <f t="shared" ca="1" si="216"/>
        <v>0</v>
      </c>
      <c r="FX37" s="31">
        <f t="shared" ca="1" si="217"/>
        <v>0</v>
      </c>
      <c r="FY37" s="31">
        <f t="shared" ca="1" si="218"/>
        <v>0</v>
      </c>
      <c r="FZ37" s="31">
        <f t="shared" ca="1" si="219"/>
        <v>0</v>
      </c>
      <c r="GA37" s="31">
        <f t="shared" ca="1" si="220"/>
        <v>0</v>
      </c>
      <c r="GB37" s="31">
        <f t="shared" ca="1" si="221"/>
        <v>0</v>
      </c>
      <c r="GC37" s="31">
        <f t="shared" ca="1" si="222"/>
        <v>0</v>
      </c>
      <c r="GD37" s="31">
        <f t="shared" ca="1" si="223"/>
        <v>0</v>
      </c>
      <c r="GE37" s="31">
        <f t="shared" si="224"/>
        <v>0</v>
      </c>
      <c r="GF37" s="31">
        <f t="shared" si="225"/>
        <v>0</v>
      </c>
      <c r="GG37" s="31">
        <f t="shared" si="226"/>
        <v>0</v>
      </c>
      <c r="GH37" s="31">
        <f t="shared" si="227"/>
        <v>0</v>
      </c>
      <c r="GI37" s="76"/>
      <c r="GJ37" s="77">
        <f t="shared" ca="1" si="228"/>
        <v>0</v>
      </c>
      <c r="GK37" s="14"/>
      <c r="GL37" s="14"/>
      <c r="GM37" s="14"/>
      <c r="GN37" s="14"/>
      <c r="GO37" s="14"/>
      <c r="GP37" s="14"/>
      <c r="GQ37" s="14"/>
      <c r="GR37" s="14"/>
      <c r="GS37" s="14"/>
    </row>
    <row r="38" spans="1:201" x14ac:dyDescent="0.2">
      <c r="A38" s="158" t="s">
        <v>56</v>
      </c>
      <c r="B38" s="46"/>
      <c r="C38" s="47"/>
      <c r="D38" s="249"/>
      <c r="E38" s="272">
        <f t="shared" si="0"/>
        <v>0</v>
      </c>
      <c r="F38" s="285">
        <f t="shared" si="1"/>
        <v>0</v>
      </c>
      <c r="G38" s="15" t="str">
        <f>IFERROR(VLOOKUP(C38,$AG$3:$AP$42,7,0),"")</f>
        <v/>
      </c>
      <c r="H38" s="83">
        <f t="shared" si="95"/>
        <v>0</v>
      </c>
      <c r="I38" s="202">
        <f t="shared" si="2"/>
        <v>0</v>
      </c>
      <c r="J38" s="251"/>
      <c r="K38" s="121"/>
      <c r="L38" s="323"/>
      <c r="M38" s="323"/>
      <c r="N38" s="534" t="s">
        <v>103</v>
      </c>
      <c r="O38" s="535"/>
      <c r="P38" s="518"/>
      <c r="Q38" s="250">
        <f>SUM(T3:T42)+SUM(B3:B37)</f>
        <v>0</v>
      </c>
      <c r="R38" s="6"/>
      <c r="S38" s="363" t="str">
        <f t="shared" si="110"/>
        <v/>
      </c>
      <c r="T38" s="20">
        <f t="shared" si="7"/>
        <v>0</v>
      </c>
      <c r="U38" s="404"/>
      <c r="V38" s="267">
        <f t="shared" ca="1" si="8"/>
        <v>0</v>
      </c>
      <c r="W38" s="21" t="str">
        <f t="shared" si="138"/>
        <v/>
      </c>
      <c r="X38" s="364" t="str">
        <f t="shared" si="98"/>
        <v/>
      </c>
      <c r="Y38" s="345">
        <f>IFERROR(VLOOKUP($X38,HomeBroker!$A$2:$F$368,2,0),0)</f>
        <v>0</v>
      </c>
      <c r="Z38" s="237">
        <f>IFERROR(VLOOKUP($X38,HomeBroker!$A$2:$F$368,3,0),0)</f>
        <v>0</v>
      </c>
      <c r="AA38" s="292">
        <f>IFERROR(VLOOKUP($X38,HomeBroker!$A$2:$F$396,6,0),0)</f>
        <v>0</v>
      </c>
      <c r="AB38" s="237">
        <f>IFERROR(VLOOKUP($X38,HomeBroker!$A$2:$F$368,4,0),0)</f>
        <v>0</v>
      </c>
      <c r="AC38" s="345">
        <f>IFERROR(VLOOKUP($X38,HomeBroker!$A$2:$F$368,5,0),0)</f>
        <v>0</v>
      </c>
      <c r="AD38" s="266">
        <f>IFERROR(VLOOKUP($X38,HomeBroker!$A$2:$M$396,13,0),0)</f>
        <v>0</v>
      </c>
      <c r="AE38" s="369" t="str">
        <f t="shared" si="9"/>
        <v/>
      </c>
      <c r="AF38" s="20">
        <f t="shared" si="10"/>
        <v>0</v>
      </c>
      <c r="AG38" s="404"/>
      <c r="AH38" s="267">
        <f t="shared" ca="1" si="11"/>
        <v>0</v>
      </c>
      <c r="AI38" s="364" t="str">
        <f t="shared" si="100"/>
        <v/>
      </c>
      <c r="AJ38" s="364" t="str">
        <f t="shared" si="101"/>
        <v/>
      </c>
      <c r="AK38" s="237">
        <f>IFERROR(VLOOKUP($AJ38,HomeBroker!$A$2:$F$368,2,0),0)</f>
        <v>0</v>
      </c>
      <c r="AL38" s="237">
        <f>IFERROR(VLOOKUP($AJ38,HomeBroker!$A$2:$F$368,3,0),0)</f>
        <v>0</v>
      </c>
      <c r="AM38" s="292">
        <f>IFERROR(VLOOKUP($AJ38,HomeBroker!$A$2:$F$396,6,0),0)</f>
        <v>0</v>
      </c>
      <c r="AN38" s="237">
        <f>IFERROR(VLOOKUP($AJ38,HomeBroker!$A$2:$F$368,4,0),0)</f>
        <v>0</v>
      </c>
      <c r="AO38" s="237">
        <f>IFERROR(VLOOKUP($AJ38,HomeBroker!$A$2:$F$368,5,0),0)</f>
        <v>0</v>
      </c>
      <c r="AP38" s="266">
        <f>IFERROR(VLOOKUP($AJ38,HomeBroker!$A$2:$M$396,13,0),0)</f>
        <v>0</v>
      </c>
      <c r="AQ38" s="17"/>
      <c r="AR38" s="235"/>
      <c r="AS38" s="221" t="s">
        <v>55</v>
      </c>
      <c r="AT38" s="54"/>
      <c r="AU38" s="254"/>
      <c r="AV38" s="259"/>
      <c r="AW38" s="38">
        <f t="shared" si="12"/>
        <v>0</v>
      </c>
      <c r="AX38" s="39">
        <f t="shared" si="13"/>
        <v>0</v>
      </c>
      <c r="AY38" s="224" t="s">
        <v>56</v>
      </c>
      <c r="AZ38" s="54"/>
      <c r="BA38" s="64"/>
      <c r="BB38" s="48"/>
      <c r="BC38" s="25">
        <f t="shared" si="14"/>
        <v>0</v>
      </c>
      <c r="BD38" s="40">
        <f t="shared" si="15"/>
        <v>0</v>
      </c>
      <c r="BE38" s="27" t="s">
        <v>57</v>
      </c>
      <c r="BF38" s="54"/>
      <c r="BG38" s="48"/>
      <c r="BH38" s="28">
        <f t="shared" si="16"/>
        <v>0</v>
      </c>
      <c r="BI38" s="29">
        <f t="shared" si="17"/>
        <v>0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17"/>
      <c r="DD38" s="30">
        <f t="shared" si="147"/>
        <v>0</v>
      </c>
      <c r="DE38" s="31">
        <f t="shared" si="148"/>
        <v>0</v>
      </c>
      <c r="DF38" s="31">
        <f t="shared" si="149"/>
        <v>0</v>
      </c>
      <c r="DG38" s="31">
        <f t="shared" si="150"/>
        <v>0</v>
      </c>
      <c r="DH38" s="31">
        <f t="shared" si="151"/>
        <v>0</v>
      </c>
      <c r="DI38" s="31">
        <f t="shared" si="152"/>
        <v>0</v>
      </c>
      <c r="DJ38" s="31">
        <f t="shared" si="153"/>
        <v>0</v>
      </c>
      <c r="DK38" s="31">
        <f t="shared" si="154"/>
        <v>0</v>
      </c>
      <c r="DL38" s="31">
        <f t="shared" si="155"/>
        <v>0</v>
      </c>
      <c r="DM38" s="31">
        <f t="shared" si="156"/>
        <v>0</v>
      </c>
      <c r="DN38" s="31">
        <f t="shared" si="157"/>
        <v>0</v>
      </c>
      <c r="DO38" s="31">
        <f t="shared" si="158"/>
        <v>0</v>
      </c>
      <c r="DP38" s="31">
        <f t="shared" si="159"/>
        <v>0</v>
      </c>
      <c r="DQ38" s="31">
        <f t="shared" si="160"/>
        <v>0</v>
      </c>
      <c r="DR38" s="31">
        <f t="shared" si="161"/>
        <v>0</v>
      </c>
      <c r="DS38" s="31">
        <f t="shared" si="162"/>
        <v>0</v>
      </c>
      <c r="DT38" s="31">
        <f t="shared" si="163"/>
        <v>0</v>
      </c>
      <c r="DU38" s="31">
        <f t="shared" si="164"/>
        <v>0</v>
      </c>
      <c r="DV38" s="31">
        <f t="shared" si="165"/>
        <v>0</v>
      </c>
      <c r="DW38" s="31">
        <f t="shared" si="166"/>
        <v>0</v>
      </c>
      <c r="DX38" s="31">
        <f t="shared" si="167"/>
        <v>0</v>
      </c>
      <c r="DY38" s="31">
        <f t="shared" si="168"/>
        <v>0</v>
      </c>
      <c r="DZ38" s="31">
        <f t="shared" si="169"/>
        <v>0</v>
      </c>
      <c r="EA38" s="31">
        <f t="shared" si="170"/>
        <v>0</v>
      </c>
      <c r="EB38" s="31">
        <f t="shared" si="171"/>
        <v>0</v>
      </c>
      <c r="EC38" s="31">
        <f t="shared" si="172"/>
        <v>0</v>
      </c>
      <c r="ED38" s="31">
        <f t="shared" si="173"/>
        <v>0</v>
      </c>
      <c r="EE38" s="31">
        <f t="shared" si="174"/>
        <v>0</v>
      </c>
      <c r="EF38" s="31">
        <f t="shared" si="175"/>
        <v>0</v>
      </c>
      <c r="EG38" s="31">
        <f t="shared" si="176"/>
        <v>0</v>
      </c>
      <c r="EH38" s="31">
        <f t="shared" si="177"/>
        <v>0</v>
      </c>
      <c r="EI38" s="31">
        <f t="shared" si="178"/>
        <v>0</v>
      </c>
      <c r="EJ38" s="31">
        <f t="shared" si="179"/>
        <v>0</v>
      </c>
      <c r="EK38" s="31">
        <f t="shared" si="180"/>
        <v>0</v>
      </c>
      <c r="EL38" s="31">
        <f t="shared" si="181"/>
        <v>0</v>
      </c>
      <c r="EM38" s="31">
        <f t="shared" si="182"/>
        <v>0</v>
      </c>
      <c r="EN38" s="31">
        <f t="shared" si="183"/>
        <v>0</v>
      </c>
      <c r="EO38" s="31">
        <f t="shared" si="184"/>
        <v>0</v>
      </c>
      <c r="EP38" s="31">
        <f t="shared" si="185"/>
        <v>0</v>
      </c>
      <c r="EQ38" s="31">
        <f t="shared" si="186"/>
        <v>0</v>
      </c>
      <c r="ER38" s="76"/>
      <c r="ES38" s="77">
        <f t="shared" si="187"/>
        <v>0</v>
      </c>
      <c r="ET38" s="14"/>
      <c r="EU38" s="30">
        <f t="shared" si="188"/>
        <v>0</v>
      </c>
      <c r="EV38" s="31">
        <f t="shared" ca="1" si="189"/>
        <v>0</v>
      </c>
      <c r="EW38" s="31">
        <f t="shared" ca="1" si="190"/>
        <v>0</v>
      </c>
      <c r="EX38" s="31">
        <f t="shared" ca="1" si="191"/>
        <v>0</v>
      </c>
      <c r="EY38" s="31">
        <f t="shared" ca="1" si="192"/>
        <v>0</v>
      </c>
      <c r="EZ38" s="31">
        <f t="shared" ca="1" si="193"/>
        <v>0</v>
      </c>
      <c r="FA38" s="31">
        <f t="shared" ca="1" si="194"/>
        <v>0</v>
      </c>
      <c r="FB38" s="31">
        <f t="shared" ca="1" si="195"/>
        <v>0</v>
      </c>
      <c r="FC38" s="31">
        <f t="shared" ca="1" si="196"/>
        <v>0</v>
      </c>
      <c r="FD38" s="31">
        <f t="shared" ca="1" si="197"/>
        <v>0</v>
      </c>
      <c r="FE38" s="31">
        <f t="shared" ca="1" si="198"/>
        <v>0</v>
      </c>
      <c r="FF38" s="31">
        <f t="shared" ca="1" si="199"/>
        <v>0</v>
      </c>
      <c r="FG38" s="31">
        <f t="shared" ca="1" si="200"/>
        <v>0</v>
      </c>
      <c r="FH38" s="31">
        <f t="shared" ca="1" si="201"/>
        <v>0</v>
      </c>
      <c r="FI38" s="31">
        <f t="shared" ca="1" si="202"/>
        <v>0</v>
      </c>
      <c r="FJ38" s="31">
        <f t="shared" ca="1" si="203"/>
        <v>0</v>
      </c>
      <c r="FK38" s="31">
        <f t="shared" ca="1" si="204"/>
        <v>0</v>
      </c>
      <c r="FL38" s="31">
        <f t="shared" ca="1" si="205"/>
        <v>0</v>
      </c>
      <c r="FM38" s="31">
        <f t="shared" ca="1" si="206"/>
        <v>0</v>
      </c>
      <c r="FN38" s="31">
        <f t="shared" ca="1" si="207"/>
        <v>0</v>
      </c>
      <c r="FO38" s="31">
        <f t="shared" ca="1" si="208"/>
        <v>0</v>
      </c>
      <c r="FP38" s="31">
        <f t="shared" ca="1" si="209"/>
        <v>0</v>
      </c>
      <c r="FQ38" s="31">
        <f t="shared" ca="1" si="210"/>
        <v>0</v>
      </c>
      <c r="FR38" s="31">
        <f t="shared" ca="1" si="211"/>
        <v>0</v>
      </c>
      <c r="FS38" s="31">
        <f t="shared" ca="1" si="212"/>
        <v>0</v>
      </c>
      <c r="FT38" s="31">
        <f t="shared" ca="1" si="213"/>
        <v>0</v>
      </c>
      <c r="FU38" s="31">
        <f t="shared" ca="1" si="214"/>
        <v>0</v>
      </c>
      <c r="FV38" s="31">
        <f t="shared" ca="1" si="215"/>
        <v>0</v>
      </c>
      <c r="FW38" s="31">
        <f t="shared" ca="1" si="216"/>
        <v>0</v>
      </c>
      <c r="FX38" s="31">
        <f t="shared" ca="1" si="217"/>
        <v>0</v>
      </c>
      <c r="FY38" s="31">
        <f t="shared" ca="1" si="218"/>
        <v>0</v>
      </c>
      <c r="FZ38" s="31">
        <f t="shared" ca="1" si="219"/>
        <v>0</v>
      </c>
      <c r="GA38" s="31">
        <f t="shared" ca="1" si="220"/>
        <v>0</v>
      </c>
      <c r="GB38" s="31">
        <f t="shared" ca="1" si="221"/>
        <v>0</v>
      </c>
      <c r="GC38" s="31">
        <f t="shared" ca="1" si="222"/>
        <v>0</v>
      </c>
      <c r="GD38" s="31">
        <f t="shared" ca="1" si="223"/>
        <v>0</v>
      </c>
      <c r="GE38" s="31">
        <f t="shared" si="224"/>
        <v>0</v>
      </c>
      <c r="GF38" s="31">
        <f t="shared" si="225"/>
        <v>0</v>
      </c>
      <c r="GG38" s="31">
        <f t="shared" si="226"/>
        <v>0</v>
      </c>
      <c r="GH38" s="31">
        <f t="shared" si="227"/>
        <v>0</v>
      </c>
      <c r="GI38" s="76"/>
      <c r="GJ38" s="77">
        <f t="shared" ca="1" si="228"/>
        <v>0</v>
      </c>
      <c r="GK38" s="14"/>
      <c r="GL38" s="14"/>
      <c r="GM38" s="14"/>
      <c r="GN38" s="14"/>
      <c r="GO38" s="14"/>
      <c r="GP38" s="14"/>
      <c r="GQ38" s="14"/>
      <c r="GR38" s="14"/>
      <c r="GS38" s="14"/>
    </row>
    <row r="39" spans="1:201" x14ac:dyDescent="0.2">
      <c r="A39" s="158" t="s">
        <v>56</v>
      </c>
      <c r="B39" s="46"/>
      <c r="C39" s="47"/>
      <c r="D39" s="249"/>
      <c r="E39" s="272">
        <f t="shared" si="0"/>
        <v>0</v>
      </c>
      <c r="F39" s="285">
        <f t="shared" si="1"/>
        <v>0</v>
      </c>
      <c r="G39" s="15" t="str">
        <f t="shared" ref="G39:G72" si="229">IFERROR(VLOOKUP(C39,$AG$3:$AP$42,7,0),"")</f>
        <v/>
      </c>
      <c r="H39" s="83">
        <f t="shared" si="95"/>
        <v>0</v>
      </c>
      <c r="I39" s="202">
        <f t="shared" si="2"/>
        <v>0</v>
      </c>
      <c r="J39" s="252" t="str">
        <f t="shared" ref="J39" si="230">IFERROR(D38/D39,"")</f>
        <v/>
      </c>
      <c r="K39" s="262" t="str">
        <f t="shared" ref="K39" si="231">IFERROR(G38/G39,"")</f>
        <v/>
      </c>
      <c r="L39" s="324" t="str">
        <f t="shared" ref="L39:L71" si="232">IFERROR(K39/J39-1,"")</f>
        <v/>
      </c>
      <c r="M39" s="337">
        <f>I39+I38</f>
        <v>0</v>
      </c>
      <c r="N39" s="536" t="s">
        <v>104</v>
      </c>
      <c r="O39" s="517"/>
      <c r="P39" s="518"/>
      <c r="Q39" s="265">
        <f>SUM(AF3:AF42)+SUM(B38:B72)</f>
        <v>0</v>
      </c>
      <c r="R39" s="6"/>
      <c r="S39" s="363" t="str">
        <f t="shared" si="110"/>
        <v/>
      </c>
      <c r="T39" s="20">
        <f t="shared" si="7"/>
        <v>0</v>
      </c>
      <c r="U39" s="404"/>
      <c r="V39" s="267">
        <f t="shared" ca="1" si="8"/>
        <v>0</v>
      </c>
      <c r="W39" s="21" t="str">
        <f t="shared" si="138"/>
        <v/>
      </c>
      <c r="X39" s="364" t="str">
        <f t="shared" si="98"/>
        <v/>
      </c>
      <c r="Y39" s="345">
        <f>IFERROR(VLOOKUP($X39,HomeBroker!$A$2:$F$368,2,0),0)</f>
        <v>0</v>
      </c>
      <c r="Z39" s="237">
        <f>IFERROR(VLOOKUP($X39,HomeBroker!$A$2:$F$368,3,0),0)</f>
        <v>0</v>
      </c>
      <c r="AA39" s="292">
        <f>IFERROR(VLOOKUP($X39,HomeBroker!$A$2:$F$396,6,0),0)</f>
        <v>0</v>
      </c>
      <c r="AB39" s="237">
        <f>IFERROR(VLOOKUP($X39,HomeBroker!$A$2:$F$368,4,0),0)</f>
        <v>0</v>
      </c>
      <c r="AC39" s="345">
        <f>IFERROR(VLOOKUP($X39,HomeBroker!$A$2:$F$368,5,0),0)</f>
        <v>0</v>
      </c>
      <c r="AD39" s="266">
        <f>IFERROR(VLOOKUP($X39,HomeBroker!$A$2:$M$396,13,0),0)</f>
        <v>0</v>
      </c>
      <c r="AE39" s="369" t="str">
        <f t="shared" si="9"/>
        <v/>
      </c>
      <c r="AF39" s="20">
        <f t="shared" si="10"/>
        <v>0</v>
      </c>
      <c r="AG39" s="404"/>
      <c r="AH39" s="267">
        <f t="shared" ca="1" si="11"/>
        <v>0</v>
      </c>
      <c r="AI39" s="364" t="str">
        <f t="shared" si="100"/>
        <v/>
      </c>
      <c r="AJ39" s="364" t="str">
        <f t="shared" si="101"/>
        <v/>
      </c>
      <c r="AK39" s="237">
        <f>IFERROR(VLOOKUP($AJ39,HomeBroker!$A$2:$F$368,2,0),0)</f>
        <v>0</v>
      </c>
      <c r="AL39" s="237">
        <f>IFERROR(VLOOKUP($AJ39,HomeBroker!$A$2:$F$368,3,0),0)</f>
        <v>0</v>
      </c>
      <c r="AM39" s="292">
        <f>IFERROR(VLOOKUP($AJ39,HomeBroker!$A$2:$F$396,6,0),0)</f>
        <v>0</v>
      </c>
      <c r="AN39" s="237">
        <f>IFERROR(VLOOKUP($AJ39,HomeBroker!$A$2:$F$368,4,0),0)</f>
        <v>0</v>
      </c>
      <c r="AO39" s="237">
        <f>IFERROR(VLOOKUP($AJ39,HomeBroker!$A$2:$F$368,5,0),0)</f>
        <v>0</v>
      </c>
      <c r="AP39" s="266">
        <f>IFERROR(VLOOKUP($AJ39,HomeBroker!$A$2:$M$396,13,0),0)</f>
        <v>0</v>
      </c>
      <c r="AQ39" s="17"/>
      <c r="AR39" s="235"/>
      <c r="AS39" s="221" t="s">
        <v>55</v>
      </c>
      <c r="AT39" s="54"/>
      <c r="AU39" s="254"/>
      <c r="AV39" s="259"/>
      <c r="AW39" s="38">
        <f t="shared" si="12"/>
        <v>0</v>
      </c>
      <c r="AX39" s="39">
        <f t="shared" si="13"/>
        <v>0</v>
      </c>
      <c r="AY39" s="224" t="s">
        <v>56</v>
      </c>
      <c r="AZ39" s="54"/>
      <c r="BA39" s="64"/>
      <c r="BB39" s="48"/>
      <c r="BC39" s="25">
        <f t="shared" si="14"/>
        <v>0</v>
      </c>
      <c r="BD39" s="40">
        <f t="shared" si="15"/>
        <v>0</v>
      </c>
      <c r="BE39" s="27" t="s">
        <v>57</v>
      </c>
      <c r="BF39" s="54"/>
      <c r="BG39" s="48"/>
      <c r="BH39" s="28">
        <f t="shared" si="16"/>
        <v>0</v>
      </c>
      <c r="BI39" s="29">
        <f t="shared" si="17"/>
        <v>0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17"/>
      <c r="DD39" s="30">
        <f t="shared" si="147"/>
        <v>0</v>
      </c>
      <c r="DE39" s="31">
        <f t="shared" si="148"/>
        <v>0</v>
      </c>
      <c r="DF39" s="31">
        <f t="shared" si="149"/>
        <v>0</v>
      </c>
      <c r="DG39" s="31">
        <f t="shared" si="150"/>
        <v>0</v>
      </c>
      <c r="DH39" s="31">
        <f t="shared" si="151"/>
        <v>0</v>
      </c>
      <c r="DI39" s="31">
        <f t="shared" si="152"/>
        <v>0</v>
      </c>
      <c r="DJ39" s="31">
        <f t="shared" si="153"/>
        <v>0</v>
      </c>
      <c r="DK39" s="31">
        <f t="shared" si="154"/>
        <v>0</v>
      </c>
      <c r="DL39" s="31">
        <f t="shared" si="155"/>
        <v>0</v>
      </c>
      <c r="DM39" s="31">
        <f t="shared" si="156"/>
        <v>0</v>
      </c>
      <c r="DN39" s="31">
        <f t="shared" si="157"/>
        <v>0</v>
      </c>
      <c r="DO39" s="31">
        <f t="shared" si="158"/>
        <v>0</v>
      </c>
      <c r="DP39" s="31">
        <f t="shared" si="159"/>
        <v>0</v>
      </c>
      <c r="DQ39" s="31">
        <f t="shared" si="160"/>
        <v>0</v>
      </c>
      <c r="DR39" s="31">
        <f t="shared" si="161"/>
        <v>0</v>
      </c>
      <c r="DS39" s="31">
        <f t="shared" si="162"/>
        <v>0</v>
      </c>
      <c r="DT39" s="31">
        <f t="shared" si="163"/>
        <v>0</v>
      </c>
      <c r="DU39" s="31">
        <f t="shared" si="164"/>
        <v>0</v>
      </c>
      <c r="DV39" s="31">
        <f t="shared" si="165"/>
        <v>0</v>
      </c>
      <c r="DW39" s="31">
        <f t="shared" si="166"/>
        <v>0</v>
      </c>
      <c r="DX39" s="31">
        <f t="shared" si="167"/>
        <v>0</v>
      </c>
      <c r="DY39" s="31">
        <f t="shared" si="168"/>
        <v>0</v>
      </c>
      <c r="DZ39" s="31">
        <f t="shared" si="169"/>
        <v>0</v>
      </c>
      <c r="EA39" s="31">
        <f t="shared" si="170"/>
        <v>0</v>
      </c>
      <c r="EB39" s="31">
        <f t="shared" si="171"/>
        <v>0</v>
      </c>
      <c r="EC39" s="31">
        <f t="shared" si="172"/>
        <v>0</v>
      </c>
      <c r="ED39" s="31">
        <f t="shared" si="173"/>
        <v>0</v>
      </c>
      <c r="EE39" s="31">
        <f t="shared" si="174"/>
        <v>0</v>
      </c>
      <c r="EF39" s="31">
        <f t="shared" si="175"/>
        <v>0</v>
      </c>
      <c r="EG39" s="31">
        <f t="shared" si="176"/>
        <v>0</v>
      </c>
      <c r="EH39" s="31">
        <f t="shared" si="177"/>
        <v>0</v>
      </c>
      <c r="EI39" s="31">
        <f t="shared" si="178"/>
        <v>0</v>
      </c>
      <c r="EJ39" s="31">
        <f t="shared" si="179"/>
        <v>0</v>
      </c>
      <c r="EK39" s="31">
        <f t="shared" si="180"/>
        <v>0</v>
      </c>
      <c r="EL39" s="31">
        <f t="shared" si="181"/>
        <v>0</v>
      </c>
      <c r="EM39" s="31">
        <f t="shared" si="182"/>
        <v>0</v>
      </c>
      <c r="EN39" s="31">
        <f t="shared" si="183"/>
        <v>0</v>
      </c>
      <c r="EO39" s="31">
        <f t="shared" si="184"/>
        <v>0</v>
      </c>
      <c r="EP39" s="31">
        <f t="shared" si="185"/>
        <v>0</v>
      </c>
      <c r="EQ39" s="31">
        <f t="shared" si="186"/>
        <v>0</v>
      </c>
      <c r="ER39" s="76"/>
      <c r="ES39" s="77">
        <f t="shared" si="187"/>
        <v>0</v>
      </c>
      <c r="ET39" s="14"/>
      <c r="EU39" s="30">
        <f t="shared" si="188"/>
        <v>0</v>
      </c>
      <c r="EV39" s="31">
        <f t="shared" ca="1" si="189"/>
        <v>0</v>
      </c>
      <c r="EW39" s="31">
        <f t="shared" ca="1" si="190"/>
        <v>0</v>
      </c>
      <c r="EX39" s="31">
        <f t="shared" ca="1" si="191"/>
        <v>0</v>
      </c>
      <c r="EY39" s="31">
        <f t="shared" ca="1" si="192"/>
        <v>0</v>
      </c>
      <c r="EZ39" s="31">
        <f t="shared" ca="1" si="193"/>
        <v>0</v>
      </c>
      <c r="FA39" s="31">
        <f t="shared" ca="1" si="194"/>
        <v>0</v>
      </c>
      <c r="FB39" s="31">
        <f t="shared" ca="1" si="195"/>
        <v>0</v>
      </c>
      <c r="FC39" s="31">
        <f t="shared" ca="1" si="196"/>
        <v>0</v>
      </c>
      <c r="FD39" s="31">
        <f t="shared" ca="1" si="197"/>
        <v>0</v>
      </c>
      <c r="FE39" s="31">
        <f t="shared" ca="1" si="198"/>
        <v>0</v>
      </c>
      <c r="FF39" s="31">
        <f t="shared" ca="1" si="199"/>
        <v>0</v>
      </c>
      <c r="FG39" s="31">
        <f t="shared" ca="1" si="200"/>
        <v>0</v>
      </c>
      <c r="FH39" s="31">
        <f t="shared" ca="1" si="201"/>
        <v>0</v>
      </c>
      <c r="FI39" s="31">
        <f t="shared" ca="1" si="202"/>
        <v>0</v>
      </c>
      <c r="FJ39" s="31">
        <f t="shared" ca="1" si="203"/>
        <v>0</v>
      </c>
      <c r="FK39" s="31">
        <f t="shared" ca="1" si="204"/>
        <v>0</v>
      </c>
      <c r="FL39" s="31">
        <f t="shared" ca="1" si="205"/>
        <v>0</v>
      </c>
      <c r="FM39" s="31">
        <f t="shared" ca="1" si="206"/>
        <v>0</v>
      </c>
      <c r="FN39" s="31">
        <f t="shared" ca="1" si="207"/>
        <v>0</v>
      </c>
      <c r="FO39" s="31">
        <f t="shared" ca="1" si="208"/>
        <v>0</v>
      </c>
      <c r="FP39" s="31">
        <f t="shared" ca="1" si="209"/>
        <v>0</v>
      </c>
      <c r="FQ39" s="31">
        <f t="shared" ca="1" si="210"/>
        <v>0</v>
      </c>
      <c r="FR39" s="31">
        <f t="shared" ca="1" si="211"/>
        <v>0</v>
      </c>
      <c r="FS39" s="31">
        <f t="shared" ca="1" si="212"/>
        <v>0</v>
      </c>
      <c r="FT39" s="31">
        <f t="shared" ca="1" si="213"/>
        <v>0</v>
      </c>
      <c r="FU39" s="31">
        <f t="shared" ca="1" si="214"/>
        <v>0</v>
      </c>
      <c r="FV39" s="31">
        <f t="shared" ca="1" si="215"/>
        <v>0</v>
      </c>
      <c r="FW39" s="31">
        <f t="shared" ca="1" si="216"/>
        <v>0</v>
      </c>
      <c r="FX39" s="31">
        <f t="shared" ca="1" si="217"/>
        <v>0</v>
      </c>
      <c r="FY39" s="31">
        <f t="shared" ca="1" si="218"/>
        <v>0</v>
      </c>
      <c r="FZ39" s="31">
        <f t="shared" ca="1" si="219"/>
        <v>0</v>
      </c>
      <c r="GA39" s="31">
        <f t="shared" ca="1" si="220"/>
        <v>0</v>
      </c>
      <c r="GB39" s="31">
        <f t="shared" ca="1" si="221"/>
        <v>0</v>
      </c>
      <c r="GC39" s="31">
        <f t="shared" ca="1" si="222"/>
        <v>0</v>
      </c>
      <c r="GD39" s="31">
        <f t="shared" ca="1" si="223"/>
        <v>0</v>
      </c>
      <c r="GE39" s="31">
        <f t="shared" si="224"/>
        <v>0</v>
      </c>
      <c r="GF39" s="31">
        <f t="shared" si="225"/>
        <v>0</v>
      </c>
      <c r="GG39" s="31">
        <f t="shared" si="226"/>
        <v>0</v>
      </c>
      <c r="GH39" s="31">
        <f t="shared" si="227"/>
        <v>0</v>
      </c>
      <c r="GI39" s="76"/>
      <c r="GJ39" s="77">
        <f t="shared" ca="1" si="228"/>
        <v>0</v>
      </c>
      <c r="GK39" s="14"/>
      <c r="GL39" s="14"/>
      <c r="GM39" s="14"/>
      <c r="GN39" s="14"/>
      <c r="GO39" s="14"/>
      <c r="GP39" s="14"/>
      <c r="GQ39" s="14"/>
      <c r="GR39" s="14"/>
      <c r="GS39" s="14"/>
    </row>
    <row r="40" spans="1:201" x14ac:dyDescent="0.2">
      <c r="A40" s="158" t="s">
        <v>56</v>
      </c>
      <c r="B40" s="46"/>
      <c r="C40" s="47"/>
      <c r="D40" s="249"/>
      <c r="E40" s="272">
        <f t="shared" si="0"/>
        <v>0</v>
      </c>
      <c r="F40" s="285">
        <f t="shared" si="1"/>
        <v>0</v>
      </c>
      <c r="G40" s="15" t="str">
        <f t="shared" si="229"/>
        <v/>
      </c>
      <c r="H40" s="83">
        <f t="shared" si="95"/>
        <v>0</v>
      </c>
      <c r="I40" s="202">
        <f t="shared" si="2"/>
        <v>0</v>
      </c>
      <c r="J40" s="251"/>
      <c r="K40" s="121"/>
      <c r="L40" s="323"/>
      <c r="M40" s="323"/>
      <c r="N40" s="537" t="s">
        <v>105</v>
      </c>
      <c r="O40" s="535"/>
      <c r="P40" s="518"/>
      <c r="Q40" s="84">
        <f>AE43+SUM(B73:B75)</f>
        <v>0</v>
      </c>
      <c r="R40" s="6"/>
      <c r="S40" s="363" t="str">
        <f t="shared" si="110"/>
        <v/>
      </c>
      <c r="T40" s="20">
        <f t="shared" si="7"/>
        <v>0</v>
      </c>
      <c r="U40" s="404"/>
      <c r="V40" s="267">
        <f t="shared" ca="1" si="8"/>
        <v>0</v>
      </c>
      <c r="W40" s="21" t="str">
        <f t="shared" si="138"/>
        <v/>
      </c>
      <c r="X40" s="364" t="str">
        <f t="shared" si="98"/>
        <v/>
      </c>
      <c r="Y40" s="345">
        <f>IFERROR(VLOOKUP($X40,HomeBroker!$A$2:$F$368,2,0),0)</f>
        <v>0</v>
      </c>
      <c r="Z40" s="237">
        <f>IFERROR(VLOOKUP($X40,HomeBroker!$A$2:$F$368,3,0),0)</f>
        <v>0</v>
      </c>
      <c r="AA40" s="292">
        <f>IFERROR(VLOOKUP($X40,HomeBroker!$A$2:$F$396,6,0),0)</f>
        <v>0</v>
      </c>
      <c r="AB40" s="237">
        <f>IFERROR(VLOOKUP($X40,HomeBroker!$A$2:$F$368,4,0),0)</f>
        <v>0</v>
      </c>
      <c r="AC40" s="345">
        <f>IFERROR(VLOOKUP($X40,HomeBroker!$A$2:$F$368,5,0),0)</f>
        <v>0</v>
      </c>
      <c r="AD40" s="266">
        <f>IFERROR(VLOOKUP($X40,HomeBroker!$A$2:$M$396,13,0),0)</f>
        <v>0</v>
      </c>
      <c r="AE40" s="369" t="str">
        <f t="shared" si="9"/>
        <v/>
      </c>
      <c r="AF40" s="20">
        <f t="shared" si="10"/>
        <v>0</v>
      </c>
      <c r="AG40" s="404"/>
      <c r="AH40" s="267">
        <f t="shared" ca="1" si="11"/>
        <v>0</v>
      </c>
      <c r="AI40" s="364" t="str">
        <f t="shared" si="100"/>
        <v/>
      </c>
      <c r="AJ40" s="364" t="str">
        <f t="shared" si="101"/>
        <v/>
      </c>
      <c r="AK40" s="237">
        <f>IFERROR(VLOOKUP($AJ40,HomeBroker!$A$2:$F$368,2,0),0)</f>
        <v>0</v>
      </c>
      <c r="AL40" s="237">
        <f>IFERROR(VLOOKUP($AJ40,HomeBroker!$A$2:$F$368,3,0),0)</f>
        <v>0</v>
      </c>
      <c r="AM40" s="292">
        <f>IFERROR(VLOOKUP($AJ40,HomeBroker!$A$2:$F$396,6,0),0)</f>
        <v>0</v>
      </c>
      <c r="AN40" s="237">
        <f>IFERROR(VLOOKUP($AJ40,HomeBroker!$A$2:$F$368,4,0),0)</f>
        <v>0</v>
      </c>
      <c r="AO40" s="237">
        <f>IFERROR(VLOOKUP($AJ40,HomeBroker!$A$2:$F$368,5,0),0)</f>
        <v>0</v>
      </c>
      <c r="AP40" s="266">
        <f>IFERROR(VLOOKUP($AJ40,HomeBroker!$A$2:$M$396,13,0),0)</f>
        <v>0</v>
      </c>
      <c r="AQ40" s="17"/>
      <c r="AR40" s="235"/>
      <c r="AS40" s="221" t="s">
        <v>55</v>
      </c>
      <c r="AT40" s="54"/>
      <c r="AU40" s="254"/>
      <c r="AV40" s="259"/>
      <c r="AW40" s="38">
        <f t="shared" si="12"/>
        <v>0</v>
      </c>
      <c r="AX40" s="39">
        <f t="shared" si="13"/>
        <v>0</v>
      </c>
      <c r="AY40" s="224" t="s">
        <v>56</v>
      </c>
      <c r="AZ40" s="54"/>
      <c r="BA40" s="64"/>
      <c r="BB40" s="48"/>
      <c r="BC40" s="25">
        <f t="shared" si="14"/>
        <v>0</v>
      </c>
      <c r="BD40" s="40">
        <f t="shared" si="15"/>
        <v>0</v>
      </c>
      <c r="BE40" s="27" t="s">
        <v>57</v>
      </c>
      <c r="BF40" s="54"/>
      <c r="BG40" s="48"/>
      <c r="BH40" s="28">
        <f t="shared" si="16"/>
        <v>0</v>
      </c>
      <c r="BI40" s="29">
        <f t="shared" si="17"/>
        <v>0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17"/>
      <c r="DD40" s="30">
        <f t="shared" si="147"/>
        <v>0</v>
      </c>
      <c r="DE40" s="31">
        <f t="shared" si="148"/>
        <v>0</v>
      </c>
      <c r="DF40" s="31">
        <f t="shared" si="149"/>
        <v>0</v>
      </c>
      <c r="DG40" s="31">
        <f t="shared" si="150"/>
        <v>0</v>
      </c>
      <c r="DH40" s="31">
        <f t="shared" si="151"/>
        <v>0</v>
      </c>
      <c r="DI40" s="31">
        <f t="shared" si="152"/>
        <v>0</v>
      </c>
      <c r="DJ40" s="31">
        <f t="shared" si="153"/>
        <v>0</v>
      </c>
      <c r="DK40" s="31">
        <f t="shared" si="154"/>
        <v>0</v>
      </c>
      <c r="DL40" s="31">
        <f t="shared" si="155"/>
        <v>0</v>
      </c>
      <c r="DM40" s="31">
        <f t="shared" si="156"/>
        <v>0</v>
      </c>
      <c r="DN40" s="31">
        <f t="shared" si="157"/>
        <v>0</v>
      </c>
      <c r="DO40" s="31">
        <f t="shared" si="158"/>
        <v>0</v>
      </c>
      <c r="DP40" s="31">
        <f t="shared" si="159"/>
        <v>0</v>
      </c>
      <c r="DQ40" s="31">
        <f t="shared" si="160"/>
        <v>0</v>
      </c>
      <c r="DR40" s="31">
        <f t="shared" si="161"/>
        <v>0</v>
      </c>
      <c r="DS40" s="31">
        <f t="shared" si="162"/>
        <v>0</v>
      </c>
      <c r="DT40" s="31">
        <f t="shared" si="163"/>
        <v>0</v>
      </c>
      <c r="DU40" s="31">
        <f t="shared" si="164"/>
        <v>0</v>
      </c>
      <c r="DV40" s="31">
        <f t="shared" si="165"/>
        <v>0</v>
      </c>
      <c r="DW40" s="31">
        <f t="shared" si="166"/>
        <v>0</v>
      </c>
      <c r="DX40" s="31">
        <f t="shared" si="167"/>
        <v>0</v>
      </c>
      <c r="DY40" s="31">
        <f t="shared" si="168"/>
        <v>0</v>
      </c>
      <c r="DZ40" s="31">
        <f t="shared" si="169"/>
        <v>0</v>
      </c>
      <c r="EA40" s="31">
        <f t="shared" si="170"/>
        <v>0</v>
      </c>
      <c r="EB40" s="31">
        <f t="shared" si="171"/>
        <v>0</v>
      </c>
      <c r="EC40" s="31">
        <f t="shared" si="172"/>
        <v>0</v>
      </c>
      <c r="ED40" s="31">
        <f t="shared" si="173"/>
        <v>0</v>
      </c>
      <c r="EE40" s="31">
        <f t="shared" si="174"/>
        <v>0</v>
      </c>
      <c r="EF40" s="31">
        <f t="shared" si="175"/>
        <v>0</v>
      </c>
      <c r="EG40" s="31">
        <f t="shared" si="176"/>
        <v>0</v>
      </c>
      <c r="EH40" s="31">
        <f t="shared" si="177"/>
        <v>0</v>
      </c>
      <c r="EI40" s="31">
        <f t="shared" si="178"/>
        <v>0</v>
      </c>
      <c r="EJ40" s="31">
        <f t="shared" si="179"/>
        <v>0</v>
      </c>
      <c r="EK40" s="31">
        <f t="shared" si="180"/>
        <v>0</v>
      </c>
      <c r="EL40" s="31">
        <f t="shared" si="181"/>
        <v>0</v>
      </c>
      <c r="EM40" s="31">
        <f t="shared" si="182"/>
        <v>0</v>
      </c>
      <c r="EN40" s="31">
        <f t="shared" si="183"/>
        <v>0</v>
      </c>
      <c r="EO40" s="31">
        <f t="shared" si="184"/>
        <v>0</v>
      </c>
      <c r="EP40" s="31">
        <f t="shared" si="185"/>
        <v>0</v>
      </c>
      <c r="EQ40" s="31">
        <f t="shared" si="186"/>
        <v>0</v>
      </c>
      <c r="ER40" s="76"/>
      <c r="ES40" s="77">
        <f t="shared" si="187"/>
        <v>0</v>
      </c>
      <c r="ET40" s="14"/>
      <c r="EU40" s="30">
        <f t="shared" si="188"/>
        <v>0</v>
      </c>
      <c r="EV40" s="31">
        <f t="shared" ca="1" si="189"/>
        <v>0</v>
      </c>
      <c r="EW40" s="31">
        <f t="shared" ca="1" si="190"/>
        <v>0</v>
      </c>
      <c r="EX40" s="31">
        <f t="shared" ca="1" si="191"/>
        <v>0</v>
      </c>
      <c r="EY40" s="31">
        <f t="shared" ca="1" si="192"/>
        <v>0</v>
      </c>
      <c r="EZ40" s="31">
        <f t="shared" ca="1" si="193"/>
        <v>0</v>
      </c>
      <c r="FA40" s="31">
        <f t="shared" ca="1" si="194"/>
        <v>0</v>
      </c>
      <c r="FB40" s="31">
        <f t="shared" ca="1" si="195"/>
        <v>0</v>
      </c>
      <c r="FC40" s="31">
        <f t="shared" ca="1" si="196"/>
        <v>0</v>
      </c>
      <c r="FD40" s="31">
        <f t="shared" ca="1" si="197"/>
        <v>0</v>
      </c>
      <c r="FE40" s="31">
        <f t="shared" ca="1" si="198"/>
        <v>0</v>
      </c>
      <c r="FF40" s="31">
        <f t="shared" ca="1" si="199"/>
        <v>0</v>
      </c>
      <c r="FG40" s="31">
        <f t="shared" ca="1" si="200"/>
        <v>0</v>
      </c>
      <c r="FH40" s="31">
        <f t="shared" ca="1" si="201"/>
        <v>0</v>
      </c>
      <c r="FI40" s="31">
        <f t="shared" ca="1" si="202"/>
        <v>0</v>
      </c>
      <c r="FJ40" s="31">
        <f t="shared" ca="1" si="203"/>
        <v>0</v>
      </c>
      <c r="FK40" s="31">
        <f t="shared" ca="1" si="204"/>
        <v>0</v>
      </c>
      <c r="FL40" s="31">
        <f t="shared" ca="1" si="205"/>
        <v>0</v>
      </c>
      <c r="FM40" s="31">
        <f t="shared" ca="1" si="206"/>
        <v>0</v>
      </c>
      <c r="FN40" s="31">
        <f t="shared" ca="1" si="207"/>
        <v>0</v>
      </c>
      <c r="FO40" s="31">
        <f t="shared" ca="1" si="208"/>
        <v>0</v>
      </c>
      <c r="FP40" s="31">
        <f t="shared" ca="1" si="209"/>
        <v>0</v>
      </c>
      <c r="FQ40" s="31">
        <f t="shared" ca="1" si="210"/>
        <v>0</v>
      </c>
      <c r="FR40" s="31">
        <f t="shared" ca="1" si="211"/>
        <v>0</v>
      </c>
      <c r="FS40" s="31">
        <f t="shared" ca="1" si="212"/>
        <v>0</v>
      </c>
      <c r="FT40" s="31">
        <f t="shared" ca="1" si="213"/>
        <v>0</v>
      </c>
      <c r="FU40" s="31">
        <f t="shared" ca="1" si="214"/>
        <v>0</v>
      </c>
      <c r="FV40" s="31">
        <f t="shared" ca="1" si="215"/>
        <v>0</v>
      </c>
      <c r="FW40" s="31">
        <f t="shared" ca="1" si="216"/>
        <v>0</v>
      </c>
      <c r="FX40" s="31">
        <f t="shared" ca="1" si="217"/>
        <v>0</v>
      </c>
      <c r="FY40" s="31">
        <f t="shared" ca="1" si="218"/>
        <v>0</v>
      </c>
      <c r="FZ40" s="31">
        <f t="shared" ca="1" si="219"/>
        <v>0</v>
      </c>
      <c r="GA40" s="31">
        <f t="shared" ca="1" si="220"/>
        <v>0</v>
      </c>
      <c r="GB40" s="31">
        <f t="shared" ca="1" si="221"/>
        <v>0</v>
      </c>
      <c r="GC40" s="31">
        <f t="shared" ca="1" si="222"/>
        <v>0</v>
      </c>
      <c r="GD40" s="31">
        <f t="shared" ca="1" si="223"/>
        <v>0</v>
      </c>
      <c r="GE40" s="31">
        <f t="shared" si="224"/>
        <v>0</v>
      </c>
      <c r="GF40" s="31">
        <f t="shared" si="225"/>
        <v>0</v>
      </c>
      <c r="GG40" s="31">
        <f t="shared" si="226"/>
        <v>0</v>
      </c>
      <c r="GH40" s="31">
        <f t="shared" si="227"/>
        <v>0</v>
      </c>
      <c r="GI40" s="76"/>
      <c r="GJ40" s="77">
        <f t="shared" ca="1" si="228"/>
        <v>0</v>
      </c>
      <c r="GK40" s="14"/>
      <c r="GL40" s="14"/>
      <c r="GM40" s="14"/>
      <c r="GN40" s="14"/>
      <c r="GO40" s="14"/>
      <c r="GP40" s="14"/>
      <c r="GQ40" s="14"/>
      <c r="GR40" s="14"/>
      <c r="GS40" s="14"/>
    </row>
    <row r="41" spans="1:201" x14ac:dyDescent="0.2">
      <c r="A41" s="158" t="s">
        <v>56</v>
      </c>
      <c r="B41" s="46"/>
      <c r="C41" s="47"/>
      <c r="D41" s="249"/>
      <c r="E41" s="272">
        <f t="shared" si="0"/>
        <v>0</v>
      </c>
      <c r="F41" s="285">
        <f t="shared" si="1"/>
        <v>0</v>
      </c>
      <c r="G41" s="15" t="str">
        <f t="shared" si="229"/>
        <v/>
      </c>
      <c r="H41" s="83">
        <f t="shared" si="95"/>
        <v>0</v>
      </c>
      <c r="I41" s="202">
        <f t="shared" si="2"/>
        <v>0</v>
      </c>
      <c r="J41" s="252" t="str">
        <f t="shared" ref="J41" si="233">IFERROR(D40/D41,"")</f>
        <v/>
      </c>
      <c r="K41" s="262" t="str">
        <f t="shared" ref="K41" si="234">IFERROR(G40/G41,"")</f>
        <v/>
      </c>
      <c r="L41" s="324" t="str">
        <f t="shared" si="232"/>
        <v/>
      </c>
      <c r="M41" s="337">
        <f t="shared" ref="M41" si="235">I41+I40</f>
        <v>0</v>
      </c>
      <c r="N41" s="85"/>
      <c r="O41" s="85"/>
      <c r="P41" s="85"/>
      <c r="Q41" s="85"/>
      <c r="R41" s="6"/>
      <c r="S41" s="363" t="str">
        <f t="shared" si="110"/>
        <v/>
      </c>
      <c r="T41" s="20">
        <f t="shared" si="7"/>
        <v>0</v>
      </c>
      <c r="U41" s="404"/>
      <c r="V41" s="267">
        <f t="shared" ca="1" si="8"/>
        <v>0</v>
      </c>
      <c r="W41" s="21" t="str">
        <f t="shared" si="138"/>
        <v/>
      </c>
      <c r="X41" s="364" t="str">
        <f t="shared" si="98"/>
        <v/>
      </c>
      <c r="Y41" s="345">
        <f>IFERROR(VLOOKUP($X41,HomeBroker!$A$2:$F$368,2,0),0)</f>
        <v>0</v>
      </c>
      <c r="Z41" s="237">
        <f>IFERROR(VLOOKUP($X41,HomeBroker!$A$2:$F$368,3,0),0)</f>
        <v>0</v>
      </c>
      <c r="AA41" s="292">
        <f>IFERROR(VLOOKUP($X41,HomeBroker!$A$2:$F$396,6,0),0)</f>
        <v>0</v>
      </c>
      <c r="AB41" s="237">
        <f>IFERROR(VLOOKUP($X41,HomeBroker!$A$2:$F$368,4,0),0)</f>
        <v>0</v>
      </c>
      <c r="AC41" s="345">
        <f>IFERROR(VLOOKUP($X41,HomeBroker!$A$2:$F$368,5,0),0)</f>
        <v>0</v>
      </c>
      <c r="AD41" s="266">
        <f>IFERROR(VLOOKUP($X41,HomeBroker!$A$2:$M$396,13,0),0)</f>
        <v>0</v>
      </c>
      <c r="AE41" s="369" t="str">
        <f t="shared" si="9"/>
        <v/>
      </c>
      <c r="AF41" s="20">
        <f t="shared" si="10"/>
        <v>0</v>
      </c>
      <c r="AG41" s="404"/>
      <c r="AH41" s="267">
        <f t="shared" ca="1" si="11"/>
        <v>0</v>
      </c>
      <c r="AI41" s="364" t="str">
        <f t="shared" si="100"/>
        <v/>
      </c>
      <c r="AJ41" s="364" t="str">
        <f t="shared" si="101"/>
        <v/>
      </c>
      <c r="AK41" s="237">
        <f>IFERROR(VLOOKUP($AJ41,HomeBroker!$A$2:$F$368,2,0),0)</f>
        <v>0</v>
      </c>
      <c r="AL41" s="237">
        <f>IFERROR(VLOOKUP($AJ41,HomeBroker!$A$2:$F$368,3,0),0)</f>
        <v>0</v>
      </c>
      <c r="AM41" s="292">
        <f>IFERROR(VLOOKUP($AJ41,HomeBroker!$A$2:$F$396,6,0),0)</f>
        <v>0</v>
      </c>
      <c r="AN41" s="237">
        <f>IFERROR(VLOOKUP($AJ41,HomeBroker!$A$2:$F$368,4,0),0)</f>
        <v>0</v>
      </c>
      <c r="AO41" s="237">
        <f>IFERROR(VLOOKUP($AJ41,HomeBroker!$A$2:$F$368,5,0),0)</f>
        <v>0</v>
      </c>
      <c r="AP41" s="266">
        <f>IFERROR(VLOOKUP($AJ41,HomeBroker!$A$2:$M$396,13,0),0)</f>
        <v>0</v>
      </c>
      <c r="AQ41" s="17"/>
      <c r="AR41" s="235"/>
      <c r="AS41" s="221" t="s">
        <v>55</v>
      </c>
      <c r="AT41" s="54"/>
      <c r="AU41" s="254"/>
      <c r="AV41" s="259"/>
      <c r="AW41" s="38">
        <f t="shared" si="12"/>
        <v>0</v>
      </c>
      <c r="AX41" s="39">
        <f t="shared" si="13"/>
        <v>0</v>
      </c>
      <c r="AY41" s="224" t="s">
        <v>56</v>
      </c>
      <c r="AZ41" s="54"/>
      <c r="BA41" s="64"/>
      <c r="BB41" s="48"/>
      <c r="BC41" s="25">
        <f t="shared" si="14"/>
        <v>0</v>
      </c>
      <c r="BD41" s="40">
        <f t="shared" si="15"/>
        <v>0</v>
      </c>
      <c r="BE41" s="27" t="s">
        <v>57</v>
      </c>
      <c r="BF41" s="54"/>
      <c r="BG41" s="48"/>
      <c r="BH41" s="28">
        <f t="shared" si="16"/>
        <v>0</v>
      </c>
      <c r="BI41" s="29">
        <f t="shared" si="17"/>
        <v>0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17"/>
      <c r="DD41" s="30">
        <f t="shared" si="147"/>
        <v>0</v>
      </c>
      <c r="DE41" s="31">
        <f t="shared" si="148"/>
        <v>0</v>
      </c>
      <c r="DF41" s="31">
        <f t="shared" si="149"/>
        <v>0</v>
      </c>
      <c r="DG41" s="31">
        <f t="shared" si="150"/>
        <v>0</v>
      </c>
      <c r="DH41" s="31">
        <f t="shared" si="151"/>
        <v>0</v>
      </c>
      <c r="DI41" s="31">
        <f t="shared" si="152"/>
        <v>0</v>
      </c>
      <c r="DJ41" s="31">
        <f t="shared" si="153"/>
        <v>0</v>
      </c>
      <c r="DK41" s="31">
        <f t="shared" si="154"/>
        <v>0</v>
      </c>
      <c r="DL41" s="31">
        <f t="shared" si="155"/>
        <v>0</v>
      </c>
      <c r="DM41" s="31">
        <f t="shared" si="156"/>
        <v>0</v>
      </c>
      <c r="DN41" s="31">
        <f t="shared" si="157"/>
        <v>0</v>
      </c>
      <c r="DO41" s="31">
        <f t="shared" si="158"/>
        <v>0</v>
      </c>
      <c r="DP41" s="31">
        <f t="shared" si="159"/>
        <v>0</v>
      </c>
      <c r="DQ41" s="31">
        <f t="shared" si="160"/>
        <v>0</v>
      </c>
      <c r="DR41" s="31">
        <f t="shared" si="161"/>
        <v>0</v>
      </c>
      <c r="DS41" s="31">
        <f t="shared" si="162"/>
        <v>0</v>
      </c>
      <c r="DT41" s="31">
        <f t="shared" si="163"/>
        <v>0</v>
      </c>
      <c r="DU41" s="31">
        <f t="shared" si="164"/>
        <v>0</v>
      </c>
      <c r="DV41" s="31">
        <f t="shared" si="165"/>
        <v>0</v>
      </c>
      <c r="DW41" s="31">
        <f t="shared" si="166"/>
        <v>0</v>
      </c>
      <c r="DX41" s="31">
        <f t="shared" si="167"/>
        <v>0</v>
      </c>
      <c r="DY41" s="31">
        <f t="shared" si="168"/>
        <v>0</v>
      </c>
      <c r="DZ41" s="31">
        <f t="shared" si="169"/>
        <v>0</v>
      </c>
      <c r="EA41" s="31">
        <f t="shared" si="170"/>
        <v>0</v>
      </c>
      <c r="EB41" s="31">
        <f t="shared" si="171"/>
        <v>0</v>
      </c>
      <c r="EC41" s="31">
        <f t="shared" si="172"/>
        <v>0</v>
      </c>
      <c r="ED41" s="31">
        <f t="shared" si="173"/>
        <v>0</v>
      </c>
      <c r="EE41" s="31">
        <f t="shared" si="174"/>
        <v>0</v>
      </c>
      <c r="EF41" s="31">
        <f t="shared" si="175"/>
        <v>0</v>
      </c>
      <c r="EG41" s="31">
        <f t="shared" si="176"/>
        <v>0</v>
      </c>
      <c r="EH41" s="31">
        <f t="shared" si="177"/>
        <v>0</v>
      </c>
      <c r="EI41" s="31">
        <f t="shared" si="178"/>
        <v>0</v>
      </c>
      <c r="EJ41" s="31">
        <f t="shared" si="179"/>
        <v>0</v>
      </c>
      <c r="EK41" s="31">
        <f t="shared" si="180"/>
        <v>0</v>
      </c>
      <c r="EL41" s="31">
        <f t="shared" si="181"/>
        <v>0</v>
      </c>
      <c r="EM41" s="31">
        <f t="shared" si="182"/>
        <v>0</v>
      </c>
      <c r="EN41" s="31">
        <f t="shared" si="183"/>
        <v>0</v>
      </c>
      <c r="EO41" s="31">
        <f t="shared" si="184"/>
        <v>0</v>
      </c>
      <c r="EP41" s="31">
        <f t="shared" si="185"/>
        <v>0</v>
      </c>
      <c r="EQ41" s="31">
        <f t="shared" si="186"/>
        <v>0</v>
      </c>
      <c r="ER41" s="76"/>
      <c r="ES41" s="77">
        <f t="shared" si="187"/>
        <v>0</v>
      </c>
      <c r="ET41" s="14"/>
      <c r="EU41" s="30">
        <f t="shared" si="188"/>
        <v>0</v>
      </c>
      <c r="EV41" s="31">
        <f t="shared" ca="1" si="189"/>
        <v>0</v>
      </c>
      <c r="EW41" s="31">
        <f t="shared" ca="1" si="190"/>
        <v>0</v>
      </c>
      <c r="EX41" s="31">
        <f t="shared" ca="1" si="191"/>
        <v>0</v>
      </c>
      <c r="EY41" s="31">
        <f t="shared" ca="1" si="192"/>
        <v>0</v>
      </c>
      <c r="EZ41" s="31">
        <f t="shared" ca="1" si="193"/>
        <v>0</v>
      </c>
      <c r="FA41" s="31">
        <f t="shared" ca="1" si="194"/>
        <v>0</v>
      </c>
      <c r="FB41" s="31">
        <f t="shared" ca="1" si="195"/>
        <v>0</v>
      </c>
      <c r="FC41" s="31">
        <f t="shared" ca="1" si="196"/>
        <v>0</v>
      </c>
      <c r="FD41" s="31">
        <f t="shared" ca="1" si="197"/>
        <v>0</v>
      </c>
      <c r="FE41" s="31">
        <f t="shared" ca="1" si="198"/>
        <v>0</v>
      </c>
      <c r="FF41" s="31">
        <f t="shared" ca="1" si="199"/>
        <v>0</v>
      </c>
      <c r="FG41" s="31">
        <f t="shared" ca="1" si="200"/>
        <v>0</v>
      </c>
      <c r="FH41" s="31">
        <f t="shared" ca="1" si="201"/>
        <v>0</v>
      </c>
      <c r="FI41" s="31">
        <f t="shared" ca="1" si="202"/>
        <v>0</v>
      </c>
      <c r="FJ41" s="31">
        <f t="shared" ca="1" si="203"/>
        <v>0</v>
      </c>
      <c r="FK41" s="31">
        <f t="shared" ca="1" si="204"/>
        <v>0</v>
      </c>
      <c r="FL41" s="31">
        <f t="shared" ca="1" si="205"/>
        <v>0</v>
      </c>
      <c r="FM41" s="31">
        <f t="shared" ca="1" si="206"/>
        <v>0</v>
      </c>
      <c r="FN41" s="31">
        <f t="shared" ca="1" si="207"/>
        <v>0</v>
      </c>
      <c r="FO41" s="31">
        <f t="shared" ca="1" si="208"/>
        <v>0</v>
      </c>
      <c r="FP41" s="31">
        <f t="shared" ca="1" si="209"/>
        <v>0</v>
      </c>
      <c r="FQ41" s="31">
        <f t="shared" ca="1" si="210"/>
        <v>0</v>
      </c>
      <c r="FR41" s="31">
        <f t="shared" ca="1" si="211"/>
        <v>0</v>
      </c>
      <c r="FS41" s="31">
        <f t="shared" ca="1" si="212"/>
        <v>0</v>
      </c>
      <c r="FT41" s="31">
        <f t="shared" ca="1" si="213"/>
        <v>0</v>
      </c>
      <c r="FU41" s="31">
        <f t="shared" ca="1" si="214"/>
        <v>0</v>
      </c>
      <c r="FV41" s="31">
        <f t="shared" ca="1" si="215"/>
        <v>0</v>
      </c>
      <c r="FW41" s="31">
        <f t="shared" ca="1" si="216"/>
        <v>0</v>
      </c>
      <c r="FX41" s="31">
        <f t="shared" ca="1" si="217"/>
        <v>0</v>
      </c>
      <c r="FY41" s="31">
        <f t="shared" ca="1" si="218"/>
        <v>0</v>
      </c>
      <c r="FZ41" s="31">
        <f t="shared" ca="1" si="219"/>
        <v>0</v>
      </c>
      <c r="GA41" s="31">
        <f t="shared" ca="1" si="220"/>
        <v>0</v>
      </c>
      <c r="GB41" s="31">
        <f t="shared" ca="1" si="221"/>
        <v>0</v>
      </c>
      <c r="GC41" s="31">
        <f t="shared" ca="1" si="222"/>
        <v>0</v>
      </c>
      <c r="GD41" s="31">
        <f t="shared" ca="1" si="223"/>
        <v>0</v>
      </c>
      <c r="GE41" s="31">
        <f t="shared" si="224"/>
        <v>0</v>
      </c>
      <c r="GF41" s="31">
        <f t="shared" si="225"/>
        <v>0</v>
      </c>
      <c r="GG41" s="31">
        <f t="shared" si="226"/>
        <v>0</v>
      </c>
      <c r="GH41" s="31">
        <f t="shared" si="227"/>
        <v>0</v>
      </c>
      <c r="GI41" s="76"/>
      <c r="GJ41" s="77">
        <f t="shared" ca="1" si="228"/>
        <v>0</v>
      </c>
      <c r="GK41" s="14"/>
      <c r="GL41" s="14"/>
      <c r="GM41" s="14"/>
      <c r="GN41" s="14"/>
      <c r="GO41" s="14"/>
      <c r="GP41" s="14"/>
      <c r="GQ41" s="14"/>
      <c r="GR41" s="14"/>
      <c r="GS41" s="14"/>
    </row>
    <row r="42" spans="1:201" x14ac:dyDescent="0.2">
      <c r="A42" s="158" t="s">
        <v>56</v>
      </c>
      <c r="B42" s="46"/>
      <c r="C42" s="47"/>
      <c r="D42" s="249"/>
      <c r="E42" s="272">
        <f t="shared" si="0"/>
        <v>0</v>
      </c>
      <c r="F42" s="285">
        <f t="shared" si="1"/>
        <v>0</v>
      </c>
      <c r="G42" s="15" t="str">
        <f t="shared" si="229"/>
        <v/>
      </c>
      <c r="H42" s="83">
        <f t="shared" si="95"/>
        <v>0</v>
      </c>
      <c r="I42" s="202">
        <f t="shared" si="2"/>
        <v>0</v>
      </c>
      <c r="J42" s="251"/>
      <c r="K42" s="121"/>
      <c r="L42" s="323"/>
      <c r="M42" s="323"/>
      <c r="N42" s="527" t="s">
        <v>106</v>
      </c>
      <c r="O42" s="517"/>
      <c r="P42" s="518"/>
      <c r="Q42" s="86">
        <v>0.02</v>
      </c>
      <c r="R42" s="19"/>
      <c r="S42" s="363" t="str">
        <f t="shared" si="110"/>
        <v/>
      </c>
      <c r="T42" s="87">
        <f t="shared" si="7"/>
        <v>0</v>
      </c>
      <c r="U42" s="405"/>
      <c r="V42" s="267">
        <f t="shared" ca="1" si="8"/>
        <v>0</v>
      </c>
      <c r="W42" s="21" t="str">
        <f t="shared" si="138"/>
        <v/>
      </c>
      <c r="X42" s="364" t="str">
        <f t="shared" si="98"/>
        <v/>
      </c>
      <c r="Y42" s="345">
        <f>IFERROR(VLOOKUP($X42,HomeBroker!$A$2:$F$368,2,0),0)</f>
        <v>0</v>
      </c>
      <c r="Z42" s="237">
        <f>IFERROR(VLOOKUP($X42,HomeBroker!$A$2:$F$368,3,0),0)</f>
        <v>0</v>
      </c>
      <c r="AA42" s="292">
        <f>IFERROR(VLOOKUP($X42,HomeBroker!$A$2:$F$396,6,0),0)</f>
        <v>0</v>
      </c>
      <c r="AB42" s="237">
        <f>IFERROR(VLOOKUP($X42,HomeBroker!$A$2:$F$368,4,0),0)</f>
        <v>0</v>
      </c>
      <c r="AC42" s="345">
        <f>IFERROR(VLOOKUP($X42,HomeBroker!$A$2:$F$368,5,0),0)</f>
        <v>0</v>
      </c>
      <c r="AD42" s="266">
        <f>IFERROR(VLOOKUP($X42,HomeBroker!$A$2:$M$396,13,0),0)</f>
        <v>0</v>
      </c>
      <c r="AE42" s="369" t="str">
        <f t="shared" si="9"/>
        <v/>
      </c>
      <c r="AF42" s="20">
        <f t="shared" si="10"/>
        <v>0</v>
      </c>
      <c r="AG42" s="404"/>
      <c r="AH42" s="267">
        <f t="shared" ca="1" si="11"/>
        <v>0</v>
      </c>
      <c r="AI42" s="364" t="str">
        <f t="shared" si="100"/>
        <v/>
      </c>
      <c r="AJ42" s="364" t="str">
        <f t="shared" si="101"/>
        <v/>
      </c>
      <c r="AK42" s="237">
        <f>IFERROR(VLOOKUP($AJ42,HomeBroker!$A$2:$F$368,2,0),0)</f>
        <v>0</v>
      </c>
      <c r="AL42" s="237">
        <f>IFERROR(VLOOKUP($AJ42,HomeBroker!$A$2:$F$368,3,0),0)</f>
        <v>0</v>
      </c>
      <c r="AM42" s="292">
        <f>IFERROR(VLOOKUP($AJ42,HomeBroker!$A$2:$F$396,6,0),0)</f>
        <v>0</v>
      </c>
      <c r="AN42" s="237">
        <f>IFERROR(VLOOKUP($AJ42,HomeBroker!$A$2:$F$368,4,0),0)</f>
        <v>0</v>
      </c>
      <c r="AO42" s="237">
        <f>IFERROR(VLOOKUP($AJ42,HomeBroker!$A$2:$F$368,5,0),0)</f>
        <v>0</v>
      </c>
      <c r="AP42" s="266">
        <f>IFERROR(VLOOKUP($AJ42,HomeBroker!$A$2:$M$396,13,0),0)</f>
        <v>0</v>
      </c>
      <c r="AQ42" s="17"/>
      <c r="AR42" s="235"/>
      <c r="AS42" s="221" t="s">
        <v>55</v>
      </c>
      <c r="AT42" s="54"/>
      <c r="AU42" s="254"/>
      <c r="AV42" s="259"/>
      <c r="AW42" s="38">
        <f t="shared" si="12"/>
        <v>0</v>
      </c>
      <c r="AX42" s="39">
        <f t="shared" si="13"/>
        <v>0</v>
      </c>
      <c r="AY42" s="224" t="s">
        <v>56</v>
      </c>
      <c r="AZ42" s="54"/>
      <c r="BA42" s="64"/>
      <c r="BB42" s="48"/>
      <c r="BC42" s="25">
        <f t="shared" si="14"/>
        <v>0</v>
      </c>
      <c r="BD42" s="40">
        <f t="shared" si="15"/>
        <v>0</v>
      </c>
      <c r="BE42" s="27" t="s">
        <v>57</v>
      </c>
      <c r="BF42" s="54"/>
      <c r="BG42" s="48"/>
      <c r="BH42" s="28">
        <f t="shared" si="16"/>
        <v>0</v>
      </c>
      <c r="BI42" s="29">
        <f t="shared" si="17"/>
        <v>0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17"/>
      <c r="DD42" s="30">
        <f t="shared" si="147"/>
        <v>0</v>
      </c>
      <c r="DE42" s="31">
        <f t="shared" si="148"/>
        <v>0</v>
      </c>
      <c r="DF42" s="31">
        <f t="shared" si="149"/>
        <v>0</v>
      </c>
      <c r="DG42" s="31">
        <f t="shared" si="150"/>
        <v>0</v>
      </c>
      <c r="DH42" s="31">
        <f t="shared" si="151"/>
        <v>0</v>
      </c>
      <c r="DI42" s="31">
        <f t="shared" si="152"/>
        <v>0</v>
      </c>
      <c r="DJ42" s="31">
        <f t="shared" si="153"/>
        <v>0</v>
      </c>
      <c r="DK42" s="31">
        <f t="shared" si="154"/>
        <v>0</v>
      </c>
      <c r="DL42" s="31">
        <f t="shared" si="155"/>
        <v>0</v>
      </c>
      <c r="DM42" s="31">
        <f t="shared" si="156"/>
        <v>0</v>
      </c>
      <c r="DN42" s="31">
        <f t="shared" si="157"/>
        <v>0</v>
      </c>
      <c r="DO42" s="31">
        <f t="shared" si="158"/>
        <v>0</v>
      </c>
      <c r="DP42" s="31">
        <f t="shared" si="159"/>
        <v>0</v>
      </c>
      <c r="DQ42" s="31">
        <f t="shared" si="160"/>
        <v>0</v>
      </c>
      <c r="DR42" s="31">
        <f t="shared" si="161"/>
        <v>0</v>
      </c>
      <c r="DS42" s="31">
        <f t="shared" si="162"/>
        <v>0</v>
      </c>
      <c r="DT42" s="31">
        <f t="shared" si="163"/>
        <v>0</v>
      </c>
      <c r="DU42" s="31">
        <f t="shared" si="164"/>
        <v>0</v>
      </c>
      <c r="DV42" s="31">
        <f t="shared" si="165"/>
        <v>0</v>
      </c>
      <c r="DW42" s="31">
        <f t="shared" si="166"/>
        <v>0</v>
      </c>
      <c r="DX42" s="31">
        <f t="shared" si="167"/>
        <v>0</v>
      </c>
      <c r="DY42" s="31">
        <f t="shared" si="168"/>
        <v>0</v>
      </c>
      <c r="DZ42" s="31">
        <f t="shared" si="169"/>
        <v>0</v>
      </c>
      <c r="EA42" s="31">
        <f t="shared" si="170"/>
        <v>0</v>
      </c>
      <c r="EB42" s="31">
        <f t="shared" si="171"/>
        <v>0</v>
      </c>
      <c r="EC42" s="31">
        <f t="shared" si="172"/>
        <v>0</v>
      </c>
      <c r="ED42" s="31">
        <f t="shared" si="173"/>
        <v>0</v>
      </c>
      <c r="EE42" s="31">
        <f t="shared" si="174"/>
        <v>0</v>
      </c>
      <c r="EF42" s="31">
        <f t="shared" si="175"/>
        <v>0</v>
      </c>
      <c r="EG42" s="31">
        <f t="shared" si="176"/>
        <v>0</v>
      </c>
      <c r="EH42" s="31">
        <f t="shared" si="177"/>
        <v>0</v>
      </c>
      <c r="EI42" s="31">
        <f t="shared" si="178"/>
        <v>0</v>
      </c>
      <c r="EJ42" s="31">
        <f t="shared" si="179"/>
        <v>0</v>
      </c>
      <c r="EK42" s="31">
        <f t="shared" si="180"/>
        <v>0</v>
      </c>
      <c r="EL42" s="31">
        <f t="shared" si="181"/>
        <v>0</v>
      </c>
      <c r="EM42" s="31">
        <f t="shared" si="182"/>
        <v>0</v>
      </c>
      <c r="EN42" s="31">
        <f t="shared" si="183"/>
        <v>0</v>
      </c>
      <c r="EO42" s="31">
        <f t="shared" si="184"/>
        <v>0</v>
      </c>
      <c r="EP42" s="31">
        <f t="shared" si="185"/>
        <v>0</v>
      </c>
      <c r="EQ42" s="31">
        <f t="shared" si="186"/>
        <v>0</v>
      </c>
      <c r="ER42" s="76"/>
      <c r="ES42" s="77">
        <f t="shared" si="187"/>
        <v>0</v>
      </c>
      <c r="ET42" s="14"/>
      <c r="EU42" s="30">
        <f t="shared" si="188"/>
        <v>0</v>
      </c>
      <c r="EV42" s="31">
        <f t="shared" ca="1" si="189"/>
        <v>0</v>
      </c>
      <c r="EW42" s="31">
        <f t="shared" ca="1" si="190"/>
        <v>0</v>
      </c>
      <c r="EX42" s="31">
        <f t="shared" ca="1" si="191"/>
        <v>0</v>
      </c>
      <c r="EY42" s="31">
        <f t="shared" ca="1" si="192"/>
        <v>0</v>
      </c>
      <c r="EZ42" s="31">
        <f t="shared" ca="1" si="193"/>
        <v>0</v>
      </c>
      <c r="FA42" s="31">
        <f t="shared" ca="1" si="194"/>
        <v>0</v>
      </c>
      <c r="FB42" s="31">
        <f t="shared" ca="1" si="195"/>
        <v>0</v>
      </c>
      <c r="FC42" s="31">
        <f t="shared" ca="1" si="196"/>
        <v>0</v>
      </c>
      <c r="FD42" s="31">
        <f t="shared" ca="1" si="197"/>
        <v>0</v>
      </c>
      <c r="FE42" s="31">
        <f t="shared" ca="1" si="198"/>
        <v>0</v>
      </c>
      <c r="FF42" s="31">
        <f t="shared" ca="1" si="199"/>
        <v>0</v>
      </c>
      <c r="FG42" s="31">
        <f t="shared" ca="1" si="200"/>
        <v>0</v>
      </c>
      <c r="FH42" s="31">
        <f t="shared" ca="1" si="201"/>
        <v>0</v>
      </c>
      <c r="FI42" s="31">
        <f t="shared" ca="1" si="202"/>
        <v>0</v>
      </c>
      <c r="FJ42" s="31">
        <f t="shared" ca="1" si="203"/>
        <v>0</v>
      </c>
      <c r="FK42" s="31">
        <f t="shared" ca="1" si="204"/>
        <v>0</v>
      </c>
      <c r="FL42" s="31">
        <f t="shared" ca="1" si="205"/>
        <v>0</v>
      </c>
      <c r="FM42" s="31">
        <f t="shared" ca="1" si="206"/>
        <v>0</v>
      </c>
      <c r="FN42" s="31">
        <f t="shared" ca="1" si="207"/>
        <v>0</v>
      </c>
      <c r="FO42" s="31">
        <f t="shared" ca="1" si="208"/>
        <v>0</v>
      </c>
      <c r="FP42" s="31">
        <f t="shared" ca="1" si="209"/>
        <v>0</v>
      </c>
      <c r="FQ42" s="31">
        <f t="shared" ca="1" si="210"/>
        <v>0</v>
      </c>
      <c r="FR42" s="31">
        <f t="shared" ca="1" si="211"/>
        <v>0</v>
      </c>
      <c r="FS42" s="31">
        <f t="shared" ca="1" si="212"/>
        <v>0</v>
      </c>
      <c r="FT42" s="31">
        <f t="shared" ca="1" si="213"/>
        <v>0</v>
      </c>
      <c r="FU42" s="31">
        <f t="shared" ca="1" si="214"/>
        <v>0</v>
      </c>
      <c r="FV42" s="31">
        <f t="shared" ca="1" si="215"/>
        <v>0</v>
      </c>
      <c r="FW42" s="31">
        <f t="shared" ca="1" si="216"/>
        <v>0</v>
      </c>
      <c r="FX42" s="31">
        <f t="shared" ca="1" si="217"/>
        <v>0</v>
      </c>
      <c r="FY42" s="31">
        <f t="shared" ca="1" si="218"/>
        <v>0</v>
      </c>
      <c r="FZ42" s="31">
        <f t="shared" ca="1" si="219"/>
        <v>0</v>
      </c>
      <c r="GA42" s="31">
        <f t="shared" ca="1" si="220"/>
        <v>0</v>
      </c>
      <c r="GB42" s="31">
        <f t="shared" ca="1" si="221"/>
        <v>0</v>
      </c>
      <c r="GC42" s="31">
        <f t="shared" ca="1" si="222"/>
        <v>0</v>
      </c>
      <c r="GD42" s="31">
        <f t="shared" ca="1" si="223"/>
        <v>0</v>
      </c>
      <c r="GE42" s="31">
        <f t="shared" si="224"/>
        <v>0</v>
      </c>
      <c r="GF42" s="31">
        <f t="shared" si="225"/>
        <v>0</v>
      </c>
      <c r="GG42" s="31">
        <f t="shared" si="226"/>
        <v>0</v>
      </c>
      <c r="GH42" s="31">
        <f t="shared" si="227"/>
        <v>0</v>
      </c>
      <c r="GI42" s="76"/>
      <c r="GJ42" s="77">
        <f t="shared" ca="1" si="228"/>
        <v>0</v>
      </c>
      <c r="GK42" s="14"/>
      <c r="GL42" s="14"/>
      <c r="GM42" s="14"/>
      <c r="GN42" s="14"/>
      <c r="GO42" s="14"/>
      <c r="GP42" s="14"/>
      <c r="GQ42" s="14"/>
      <c r="GR42" s="14"/>
      <c r="GS42" s="14"/>
    </row>
    <row r="43" spans="1:201" x14ac:dyDescent="0.2">
      <c r="A43" s="158" t="s">
        <v>56</v>
      </c>
      <c r="B43" s="46"/>
      <c r="C43" s="47"/>
      <c r="D43" s="249"/>
      <c r="E43" s="272">
        <f t="shared" si="0"/>
        <v>0</v>
      </c>
      <c r="F43" s="285">
        <f t="shared" si="1"/>
        <v>0</v>
      </c>
      <c r="G43" s="15" t="str">
        <f t="shared" si="229"/>
        <v/>
      </c>
      <c r="H43" s="83">
        <f t="shared" si="95"/>
        <v>0</v>
      </c>
      <c r="I43" s="202">
        <f t="shared" si="2"/>
        <v>0</v>
      </c>
      <c r="J43" s="252" t="str">
        <f t="shared" ref="J43" si="236">IFERROR(D42/D43,"")</f>
        <v/>
      </c>
      <c r="K43" s="262" t="str">
        <f t="shared" ref="K43" si="237">IFERROR(G42/G43,"")</f>
        <v/>
      </c>
      <c r="L43" s="324" t="str">
        <f t="shared" si="232"/>
        <v/>
      </c>
      <c r="M43" s="337">
        <f t="shared" ref="M43" si="238">I43+I42</f>
        <v>0</v>
      </c>
      <c r="N43" s="263" t="s">
        <v>107</v>
      </c>
      <c r="O43" s="248" t="s">
        <v>108</v>
      </c>
      <c r="P43" s="247" t="s">
        <v>109</v>
      </c>
      <c r="Q43" s="294" t="s">
        <v>248</v>
      </c>
      <c r="R43" s="88"/>
      <c r="S43" s="522" t="s">
        <v>57</v>
      </c>
      <c r="T43" s="523"/>
      <c r="U43" s="523"/>
      <c r="V43" s="523"/>
      <c r="W43" s="523"/>
      <c r="X43" s="523"/>
      <c r="Y43" s="523"/>
      <c r="Z43" s="523"/>
      <c r="AA43" s="523"/>
      <c r="AB43" s="523"/>
      <c r="AC43" s="523"/>
      <c r="AD43" s="523"/>
      <c r="AE43" s="510">
        <f>SUMIFS(BF:BF,BE:BE,S43)</f>
        <v>0</v>
      </c>
      <c r="AF43" s="511"/>
      <c r="AG43" s="511"/>
      <c r="AH43" s="511"/>
      <c r="AI43" s="511"/>
      <c r="AJ43" s="511"/>
      <c r="AK43" s="511"/>
      <c r="AL43" s="511"/>
      <c r="AM43" s="511"/>
      <c r="AN43" s="511"/>
      <c r="AO43" s="511"/>
      <c r="AP43" s="512"/>
      <c r="AQ43" s="17"/>
      <c r="AR43" s="235"/>
      <c r="AS43" s="221" t="s">
        <v>55</v>
      </c>
      <c r="AT43" s="54"/>
      <c r="AU43" s="254"/>
      <c r="AV43" s="259"/>
      <c r="AW43" s="38">
        <f t="shared" si="12"/>
        <v>0</v>
      </c>
      <c r="AX43" s="39">
        <f t="shared" si="13"/>
        <v>0</v>
      </c>
      <c r="AY43" s="224" t="s">
        <v>56</v>
      </c>
      <c r="AZ43" s="54"/>
      <c r="BA43" s="64"/>
      <c r="BB43" s="48"/>
      <c r="BC43" s="25">
        <f t="shared" si="14"/>
        <v>0</v>
      </c>
      <c r="BD43" s="40">
        <f t="shared" si="15"/>
        <v>0</v>
      </c>
      <c r="BE43" s="27" t="s">
        <v>57</v>
      </c>
      <c r="BF43" s="54"/>
      <c r="BG43" s="48"/>
      <c r="BH43" s="28">
        <f t="shared" si="16"/>
        <v>0</v>
      </c>
      <c r="BI43" s="29">
        <f t="shared" si="17"/>
        <v>0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17"/>
      <c r="DD43" s="30">
        <f t="shared" si="147"/>
        <v>0</v>
      </c>
      <c r="DE43" s="31">
        <f t="shared" si="148"/>
        <v>0</v>
      </c>
      <c r="DF43" s="31">
        <f t="shared" si="149"/>
        <v>0</v>
      </c>
      <c r="DG43" s="31">
        <f t="shared" si="150"/>
        <v>0</v>
      </c>
      <c r="DH43" s="31">
        <f t="shared" si="151"/>
        <v>0</v>
      </c>
      <c r="DI43" s="31">
        <f t="shared" si="152"/>
        <v>0</v>
      </c>
      <c r="DJ43" s="31">
        <f t="shared" si="153"/>
        <v>0</v>
      </c>
      <c r="DK43" s="31">
        <f t="shared" si="154"/>
        <v>0</v>
      </c>
      <c r="DL43" s="31">
        <f t="shared" si="155"/>
        <v>0</v>
      </c>
      <c r="DM43" s="31">
        <f t="shared" si="156"/>
        <v>0</v>
      </c>
      <c r="DN43" s="31">
        <f t="shared" si="157"/>
        <v>0</v>
      </c>
      <c r="DO43" s="31">
        <f t="shared" si="158"/>
        <v>0</v>
      </c>
      <c r="DP43" s="31">
        <f t="shared" si="159"/>
        <v>0</v>
      </c>
      <c r="DQ43" s="31">
        <f t="shared" si="160"/>
        <v>0</v>
      </c>
      <c r="DR43" s="31">
        <f t="shared" si="161"/>
        <v>0</v>
      </c>
      <c r="DS43" s="31">
        <f t="shared" si="162"/>
        <v>0</v>
      </c>
      <c r="DT43" s="31">
        <f t="shared" si="163"/>
        <v>0</v>
      </c>
      <c r="DU43" s="31">
        <f t="shared" si="164"/>
        <v>0</v>
      </c>
      <c r="DV43" s="31">
        <f t="shared" si="165"/>
        <v>0</v>
      </c>
      <c r="DW43" s="31">
        <f t="shared" si="166"/>
        <v>0</v>
      </c>
      <c r="DX43" s="31">
        <f t="shared" si="167"/>
        <v>0</v>
      </c>
      <c r="DY43" s="31">
        <f t="shared" si="168"/>
        <v>0</v>
      </c>
      <c r="DZ43" s="31">
        <f t="shared" si="169"/>
        <v>0</v>
      </c>
      <c r="EA43" s="31">
        <f t="shared" si="170"/>
        <v>0</v>
      </c>
      <c r="EB43" s="31">
        <f t="shared" si="171"/>
        <v>0</v>
      </c>
      <c r="EC43" s="31">
        <f t="shared" si="172"/>
        <v>0</v>
      </c>
      <c r="ED43" s="31">
        <f t="shared" si="173"/>
        <v>0</v>
      </c>
      <c r="EE43" s="31">
        <f t="shared" si="174"/>
        <v>0</v>
      </c>
      <c r="EF43" s="31">
        <f t="shared" si="175"/>
        <v>0</v>
      </c>
      <c r="EG43" s="31">
        <f t="shared" si="176"/>
        <v>0</v>
      </c>
      <c r="EH43" s="31">
        <f t="shared" si="177"/>
        <v>0</v>
      </c>
      <c r="EI43" s="31">
        <f t="shared" si="178"/>
        <v>0</v>
      </c>
      <c r="EJ43" s="31">
        <f t="shared" si="179"/>
        <v>0</v>
      </c>
      <c r="EK43" s="31">
        <f t="shared" si="180"/>
        <v>0</v>
      </c>
      <c r="EL43" s="31">
        <f t="shared" si="181"/>
        <v>0</v>
      </c>
      <c r="EM43" s="31">
        <f t="shared" si="182"/>
        <v>0</v>
      </c>
      <c r="EN43" s="31">
        <f t="shared" si="183"/>
        <v>0</v>
      </c>
      <c r="EO43" s="31">
        <f t="shared" si="184"/>
        <v>0</v>
      </c>
      <c r="EP43" s="31">
        <f t="shared" si="185"/>
        <v>0</v>
      </c>
      <c r="EQ43" s="31">
        <f t="shared" si="186"/>
        <v>0</v>
      </c>
      <c r="ER43" s="76"/>
      <c r="ES43" s="77">
        <f t="shared" si="187"/>
        <v>0</v>
      </c>
      <c r="ET43" s="14"/>
      <c r="EU43" s="30">
        <f t="shared" si="188"/>
        <v>0</v>
      </c>
      <c r="EV43" s="31">
        <f t="shared" ca="1" si="189"/>
        <v>0</v>
      </c>
      <c r="EW43" s="31">
        <f t="shared" ca="1" si="190"/>
        <v>0</v>
      </c>
      <c r="EX43" s="31">
        <f t="shared" ca="1" si="191"/>
        <v>0</v>
      </c>
      <c r="EY43" s="31">
        <f t="shared" ca="1" si="192"/>
        <v>0</v>
      </c>
      <c r="EZ43" s="31">
        <f t="shared" ca="1" si="193"/>
        <v>0</v>
      </c>
      <c r="FA43" s="31">
        <f t="shared" ca="1" si="194"/>
        <v>0</v>
      </c>
      <c r="FB43" s="31">
        <f t="shared" ca="1" si="195"/>
        <v>0</v>
      </c>
      <c r="FC43" s="31">
        <f t="shared" ca="1" si="196"/>
        <v>0</v>
      </c>
      <c r="FD43" s="31">
        <f t="shared" ca="1" si="197"/>
        <v>0</v>
      </c>
      <c r="FE43" s="31">
        <f t="shared" ca="1" si="198"/>
        <v>0</v>
      </c>
      <c r="FF43" s="31">
        <f t="shared" ca="1" si="199"/>
        <v>0</v>
      </c>
      <c r="FG43" s="31">
        <f t="shared" ca="1" si="200"/>
        <v>0</v>
      </c>
      <c r="FH43" s="31">
        <f t="shared" ca="1" si="201"/>
        <v>0</v>
      </c>
      <c r="FI43" s="31">
        <f t="shared" ca="1" si="202"/>
        <v>0</v>
      </c>
      <c r="FJ43" s="31">
        <f t="shared" ca="1" si="203"/>
        <v>0</v>
      </c>
      <c r="FK43" s="31">
        <f t="shared" ca="1" si="204"/>
        <v>0</v>
      </c>
      <c r="FL43" s="31">
        <f t="shared" ca="1" si="205"/>
        <v>0</v>
      </c>
      <c r="FM43" s="31">
        <f t="shared" ca="1" si="206"/>
        <v>0</v>
      </c>
      <c r="FN43" s="31">
        <f t="shared" ca="1" si="207"/>
        <v>0</v>
      </c>
      <c r="FO43" s="31">
        <f t="shared" ca="1" si="208"/>
        <v>0</v>
      </c>
      <c r="FP43" s="31">
        <f t="shared" ca="1" si="209"/>
        <v>0</v>
      </c>
      <c r="FQ43" s="31">
        <f t="shared" ca="1" si="210"/>
        <v>0</v>
      </c>
      <c r="FR43" s="31">
        <f t="shared" ca="1" si="211"/>
        <v>0</v>
      </c>
      <c r="FS43" s="31">
        <f t="shared" ca="1" si="212"/>
        <v>0</v>
      </c>
      <c r="FT43" s="31">
        <f t="shared" ca="1" si="213"/>
        <v>0</v>
      </c>
      <c r="FU43" s="31">
        <f t="shared" ca="1" si="214"/>
        <v>0</v>
      </c>
      <c r="FV43" s="31">
        <f t="shared" ca="1" si="215"/>
        <v>0</v>
      </c>
      <c r="FW43" s="31">
        <f t="shared" ca="1" si="216"/>
        <v>0</v>
      </c>
      <c r="FX43" s="31">
        <f t="shared" ca="1" si="217"/>
        <v>0</v>
      </c>
      <c r="FY43" s="31">
        <f t="shared" ca="1" si="218"/>
        <v>0</v>
      </c>
      <c r="FZ43" s="31">
        <f t="shared" ca="1" si="219"/>
        <v>0</v>
      </c>
      <c r="GA43" s="31">
        <f t="shared" ca="1" si="220"/>
        <v>0</v>
      </c>
      <c r="GB43" s="31">
        <f t="shared" ca="1" si="221"/>
        <v>0</v>
      </c>
      <c r="GC43" s="31">
        <f t="shared" ca="1" si="222"/>
        <v>0</v>
      </c>
      <c r="GD43" s="31">
        <f t="shared" ca="1" si="223"/>
        <v>0</v>
      </c>
      <c r="GE43" s="31">
        <f t="shared" si="224"/>
        <v>0</v>
      </c>
      <c r="GF43" s="31">
        <f t="shared" si="225"/>
        <v>0</v>
      </c>
      <c r="GG43" s="31">
        <f t="shared" si="226"/>
        <v>0</v>
      </c>
      <c r="GH43" s="31">
        <f t="shared" si="227"/>
        <v>0</v>
      </c>
      <c r="GI43" s="76"/>
      <c r="GJ43" s="77">
        <f t="shared" ca="1" si="228"/>
        <v>0</v>
      </c>
      <c r="GK43" s="14"/>
      <c r="GL43" s="14"/>
      <c r="GM43" s="14"/>
      <c r="GN43" s="14"/>
      <c r="GO43" s="14"/>
      <c r="GP43" s="14"/>
      <c r="GQ43" s="14"/>
      <c r="GR43" s="14"/>
      <c r="GS43" s="14"/>
    </row>
    <row r="44" spans="1:201" x14ac:dyDescent="0.2">
      <c r="A44" s="158" t="s">
        <v>56</v>
      </c>
      <c r="B44" s="46"/>
      <c r="C44" s="47"/>
      <c r="D44" s="249"/>
      <c r="E44" s="272">
        <f t="shared" si="0"/>
        <v>0</v>
      </c>
      <c r="F44" s="285">
        <f t="shared" si="1"/>
        <v>0</v>
      </c>
      <c r="G44" s="15" t="str">
        <f t="shared" si="229"/>
        <v/>
      </c>
      <c r="H44" s="83">
        <f t="shared" si="95"/>
        <v>0</v>
      </c>
      <c r="I44" s="202">
        <f t="shared" si="2"/>
        <v>0</v>
      </c>
      <c r="J44" s="251"/>
      <c r="K44" s="121"/>
      <c r="L44" s="323"/>
      <c r="M44" s="323"/>
      <c r="N44" s="516" t="s">
        <v>110</v>
      </c>
      <c r="O44" s="517"/>
      <c r="P44" s="518"/>
      <c r="Q44" s="89"/>
      <c r="R44" s="88"/>
      <c r="S44" s="524"/>
      <c r="T44" s="525"/>
      <c r="U44" s="525"/>
      <c r="V44" s="525"/>
      <c r="W44" s="525"/>
      <c r="X44" s="525"/>
      <c r="Y44" s="525"/>
      <c r="Z44" s="525"/>
      <c r="AA44" s="525"/>
      <c r="AB44" s="525"/>
      <c r="AC44" s="525"/>
      <c r="AD44" s="525"/>
      <c r="AE44" s="513"/>
      <c r="AF44" s="514"/>
      <c r="AG44" s="514"/>
      <c r="AH44" s="514"/>
      <c r="AI44" s="514"/>
      <c r="AJ44" s="514"/>
      <c r="AK44" s="514"/>
      <c r="AL44" s="514"/>
      <c r="AM44" s="514"/>
      <c r="AN44" s="514"/>
      <c r="AO44" s="514"/>
      <c r="AP44" s="515"/>
      <c r="AQ44" s="17"/>
      <c r="AR44" s="235"/>
      <c r="AS44" s="221" t="s">
        <v>55</v>
      </c>
      <c r="AT44" s="54"/>
      <c r="AU44" s="254"/>
      <c r="AV44" s="259"/>
      <c r="AW44" s="38">
        <f t="shared" si="12"/>
        <v>0</v>
      </c>
      <c r="AX44" s="39">
        <f t="shared" si="13"/>
        <v>0</v>
      </c>
      <c r="AY44" s="224" t="s">
        <v>56</v>
      </c>
      <c r="AZ44" s="54"/>
      <c r="BA44" s="64"/>
      <c r="BB44" s="48"/>
      <c r="BC44" s="25">
        <f t="shared" si="14"/>
        <v>0</v>
      </c>
      <c r="BD44" s="40">
        <f t="shared" si="15"/>
        <v>0</v>
      </c>
      <c r="BE44" s="27" t="s">
        <v>57</v>
      </c>
      <c r="BF44" s="54"/>
      <c r="BG44" s="48"/>
      <c r="BH44" s="28">
        <f t="shared" si="16"/>
        <v>0</v>
      </c>
      <c r="BI44" s="29">
        <f t="shared" si="17"/>
        <v>0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17"/>
      <c r="DD44" s="30">
        <f t="shared" si="147"/>
        <v>0</v>
      </c>
      <c r="DE44" s="31">
        <f t="shared" si="148"/>
        <v>0</v>
      </c>
      <c r="DF44" s="31">
        <f t="shared" si="149"/>
        <v>0</v>
      </c>
      <c r="DG44" s="31">
        <f t="shared" si="150"/>
        <v>0</v>
      </c>
      <c r="DH44" s="31">
        <f t="shared" si="151"/>
        <v>0</v>
      </c>
      <c r="DI44" s="31">
        <f t="shared" si="152"/>
        <v>0</v>
      </c>
      <c r="DJ44" s="31">
        <f t="shared" si="153"/>
        <v>0</v>
      </c>
      <c r="DK44" s="31">
        <f t="shared" si="154"/>
        <v>0</v>
      </c>
      <c r="DL44" s="31">
        <f t="shared" si="155"/>
        <v>0</v>
      </c>
      <c r="DM44" s="31">
        <f t="shared" si="156"/>
        <v>0</v>
      </c>
      <c r="DN44" s="31">
        <f t="shared" si="157"/>
        <v>0</v>
      </c>
      <c r="DO44" s="31">
        <f t="shared" si="158"/>
        <v>0</v>
      </c>
      <c r="DP44" s="31">
        <f t="shared" si="159"/>
        <v>0</v>
      </c>
      <c r="DQ44" s="31">
        <f t="shared" si="160"/>
        <v>0</v>
      </c>
      <c r="DR44" s="31">
        <f t="shared" si="161"/>
        <v>0</v>
      </c>
      <c r="DS44" s="31">
        <f t="shared" si="162"/>
        <v>0</v>
      </c>
      <c r="DT44" s="31">
        <f t="shared" si="163"/>
        <v>0</v>
      </c>
      <c r="DU44" s="31">
        <f t="shared" si="164"/>
        <v>0</v>
      </c>
      <c r="DV44" s="31">
        <f t="shared" si="165"/>
        <v>0</v>
      </c>
      <c r="DW44" s="31">
        <f t="shared" si="166"/>
        <v>0</v>
      </c>
      <c r="DX44" s="31">
        <f t="shared" si="167"/>
        <v>0</v>
      </c>
      <c r="DY44" s="31">
        <f t="shared" si="168"/>
        <v>0</v>
      </c>
      <c r="DZ44" s="31">
        <f t="shared" si="169"/>
        <v>0</v>
      </c>
      <c r="EA44" s="31">
        <f t="shared" si="170"/>
        <v>0</v>
      </c>
      <c r="EB44" s="31">
        <f t="shared" si="171"/>
        <v>0</v>
      </c>
      <c r="EC44" s="31">
        <f t="shared" si="172"/>
        <v>0</v>
      </c>
      <c r="ED44" s="31">
        <f t="shared" si="173"/>
        <v>0</v>
      </c>
      <c r="EE44" s="31">
        <f t="shared" si="174"/>
        <v>0</v>
      </c>
      <c r="EF44" s="31">
        <f t="shared" si="175"/>
        <v>0</v>
      </c>
      <c r="EG44" s="31">
        <f t="shared" si="176"/>
        <v>0</v>
      </c>
      <c r="EH44" s="31">
        <f t="shared" si="177"/>
        <v>0</v>
      </c>
      <c r="EI44" s="31">
        <f t="shared" si="178"/>
        <v>0</v>
      </c>
      <c r="EJ44" s="31">
        <f t="shared" si="179"/>
        <v>0</v>
      </c>
      <c r="EK44" s="31">
        <f t="shared" si="180"/>
        <v>0</v>
      </c>
      <c r="EL44" s="31">
        <f t="shared" si="181"/>
        <v>0</v>
      </c>
      <c r="EM44" s="31">
        <f t="shared" si="182"/>
        <v>0</v>
      </c>
      <c r="EN44" s="31">
        <f t="shared" si="183"/>
        <v>0</v>
      </c>
      <c r="EO44" s="31">
        <f t="shared" si="184"/>
        <v>0</v>
      </c>
      <c r="EP44" s="31">
        <f t="shared" si="185"/>
        <v>0</v>
      </c>
      <c r="EQ44" s="31">
        <f t="shared" si="186"/>
        <v>0</v>
      </c>
      <c r="ER44" s="76"/>
      <c r="ES44" s="77">
        <f t="shared" si="187"/>
        <v>0</v>
      </c>
      <c r="ET44" s="14"/>
      <c r="EU44" s="30">
        <f t="shared" si="188"/>
        <v>0</v>
      </c>
      <c r="EV44" s="31">
        <f t="shared" ca="1" si="189"/>
        <v>0</v>
      </c>
      <c r="EW44" s="31">
        <f t="shared" ca="1" si="190"/>
        <v>0</v>
      </c>
      <c r="EX44" s="31">
        <f t="shared" ca="1" si="191"/>
        <v>0</v>
      </c>
      <c r="EY44" s="31">
        <f t="shared" ca="1" si="192"/>
        <v>0</v>
      </c>
      <c r="EZ44" s="31">
        <f t="shared" ca="1" si="193"/>
        <v>0</v>
      </c>
      <c r="FA44" s="31">
        <f t="shared" ca="1" si="194"/>
        <v>0</v>
      </c>
      <c r="FB44" s="31">
        <f t="shared" ca="1" si="195"/>
        <v>0</v>
      </c>
      <c r="FC44" s="31">
        <f t="shared" ca="1" si="196"/>
        <v>0</v>
      </c>
      <c r="FD44" s="31">
        <f t="shared" ca="1" si="197"/>
        <v>0</v>
      </c>
      <c r="FE44" s="31">
        <f t="shared" ca="1" si="198"/>
        <v>0</v>
      </c>
      <c r="FF44" s="31">
        <f t="shared" ca="1" si="199"/>
        <v>0</v>
      </c>
      <c r="FG44" s="31">
        <f t="shared" ca="1" si="200"/>
        <v>0</v>
      </c>
      <c r="FH44" s="31">
        <f t="shared" ca="1" si="201"/>
        <v>0</v>
      </c>
      <c r="FI44" s="31">
        <f t="shared" ca="1" si="202"/>
        <v>0</v>
      </c>
      <c r="FJ44" s="31">
        <f t="shared" ca="1" si="203"/>
        <v>0</v>
      </c>
      <c r="FK44" s="31">
        <f t="shared" ca="1" si="204"/>
        <v>0</v>
      </c>
      <c r="FL44" s="31">
        <f t="shared" ca="1" si="205"/>
        <v>0</v>
      </c>
      <c r="FM44" s="31">
        <f t="shared" ca="1" si="206"/>
        <v>0</v>
      </c>
      <c r="FN44" s="31">
        <f t="shared" ca="1" si="207"/>
        <v>0</v>
      </c>
      <c r="FO44" s="31">
        <f t="shared" ca="1" si="208"/>
        <v>0</v>
      </c>
      <c r="FP44" s="31">
        <f t="shared" ca="1" si="209"/>
        <v>0</v>
      </c>
      <c r="FQ44" s="31">
        <f t="shared" ca="1" si="210"/>
        <v>0</v>
      </c>
      <c r="FR44" s="31">
        <f t="shared" ca="1" si="211"/>
        <v>0</v>
      </c>
      <c r="FS44" s="31">
        <f t="shared" ca="1" si="212"/>
        <v>0</v>
      </c>
      <c r="FT44" s="31">
        <f t="shared" ca="1" si="213"/>
        <v>0</v>
      </c>
      <c r="FU44" s="31">
        <f t="shared" ca="1" si="214"/>
        <v>0</v>
      </c>
      <c r="FV44" s="31">
        <f t="shared" ca="1" si="215"/>
        <v>0</v>
      </c>
      <c r="FW44" s="31">
        <f t="shared" ca="1" si="216"/>
        <v>0</v>
      </c>
      <c r="FX44" s="31">
        <f t="shared" ca="1" si="217"/>
        <v>0</v>
      </c>
      <c r="FY44" s="31">
        <f t="shared" ca="1" si="218"/>
        <v>0</v>
      </c>
      <c r="FZ44" s="31">
        <f t="shared" ca="1" si="219"/>
        <v>0</v>
      </c>
      <c r="GA44" s="31">
        <f t="shared" ca="1" si="220"/>
        <v>0</v>
      </c>
      <c r="GB44" s="31">
        <f t="shared" ca="1" si="221"/>
        <v>0</v>
      </c>
      <c r="GC44" s="31">
        <f t="shared" ca="1" si="222"/>
        <v>0</v>
      </c>
      <c r="GD44" s="31">
        <f t="shared" ca="1" si="223"/>
        <v>0</v>
      </c>
      <c r="GE44" s="31">
        <f t="shared" si="224"/>
        <v>0</v>
      </c>
      <c r="GF44" s="31">
        <f t="shared" si="225"/>
        <v>0</v>
      </c>
      <c r="GG44" s="31">
        <f t="shared" si="226"/>
        <v>0</v>
      </c>
      <c r="GH44" s="31">
        <f t="shared" si="227"/>
        <v>0</v>
      </c>
      <c r="GI44" s="76"/>
      <c r="GJ44" s="77">
        <f t="shared" ca="1" si="228"/>
        <v>0</v>
      </c>
      <c r="GK44" s="14"/>
      <c r="GL44" s="14"/>
      <c r="GM44" s="14"/>
      <c r="GN44" s="14"/>
      <c r="GO44" s="14"/>
      <c r="GP44" s="14"/>
      <c r="GQ44" s="14"/>
      <c r="GR44" s="14"/>
      <c r="GS44" s="14"/>
    </row>
    <row r="45" spans="1:201" x14ac:dyDescent="0.2">
      <c r="A45" s="158" t="s">
        <v>56</v>
      </c>
      <c r="B45" s="46"/>
      <c r="C45" s="47"/>
      <c r="D45" s="57"/>
      <c r="E45" s="272">
        <f t="shared" si="0"/>
        <v>0</v>
      </c>
      <c r="F45" s="285">
        <f t="shared" si="1"/>
        <v>0</v>
      </c>
      <c r="G45" s="15" t="str">
        <f t="shared" si="229"/>
        <v/>
      </c>
      <c r="H45" s="83">
        <f t="shared" si="95"/>
        <v>0</v>
      </c>
      <c r="I45" s="202">
        <f t="shared" si="2"/>
        <v>0</v>
      </c>
      <c r="J45" s="252" t="str">
        <f t="shared" ref="J45" si="239">IFERROR(D44/D45,"")</f>
        <v/>
      </c>
      <c r="K45" s="262" t="str">
        <f t="shared" ref="K45" si="240">IFERROR(G44/G45,"")</f>
        <v/>
      </c>
      <c r="L45" s="324" t="str">
        <f t="shared" si="232"/>
        <v/>
      </c>
      <c r="M45" s="337">
        <f t="shared" ref="M45" si="241">I45+I44</f>
        <v>0</v>
      </c>
      <c r="N45" s="519" t="s">
        <v>111</v>
      </c>
      <c r="O45" s="517"/>
      <c r="P45" s="518"/>
      <c r="Q45" s="90">
        <f>IFERROR(VLOOKUP("GGAL - 48hs",HomeBroker!$A$2:$F$567,6,0),0)</f>
        <v>0</v>
      </c>
      <c r="R45" s="19"/>
      <c r="S45" s="166"/>
      <c r="T45" s="85"/>
      <c r="U45" s="85"/>
      <c r="V45" s="85" t="str">
        <f>IF(F5&gt;0, getImpliedVolatility(F5,$V$4,J5,$W$10,$W$12,"call"),"")</f>
        <v/>
      </c>
      <c r="W45" s="85"/>
      <c r="X45" s="85"/>
      <c r="Y45" s="85"/>
      <c r="Z45" s="211"/>
      <c r="AA45" s="85"/>
      <c r="AB45" s="211"/>
      <c r="AC45" s="211"/>
      <c r="AD45" s="211"/>
      <c r="AE45" s="166"/>
      <c r="AF45" s="85"/>
      <c r="AG45" s="85"/>
      <c r="AH45" s="91"/>
      <c r="AI45" s="91"/>
      <c r="AJ45" s="91"/>
      <c r="AK45" s="91"/>
      <c r="AL45" s="212"/>
      <c r="AM45" s="91"/>
      <c r="AN45" s="212"/>
      <c r="AO45" s="212"/>
      <c r="AP45" s="212"/>
      <c r="AQ45" s="17"/>
      <c r="AR45" s="235"/>
      <c r="AS45" s="221" t="s">
        <v>55</v>
      </c>
      <c r="AT45" s="54"/>
      <c r="AU45" s="254"/>
      <c r="AV45" s="259"/>
      <c r="AW45" s="38">
        <f t="shared" si="12"/>
        <v>0</v>
      </c>
      <c r="AX45" s="39">
        <f t="shared" si="13"/>
        <v>0</v>
      </c>
      <c r="AY45" s="224" t="s">
        <v>56</v>
      </c>
      <c r="AZ45" s="54"/>
      <c r="BA45" s="64"/>
      <c r="BB45" s="48"/>
      <c r="BC45" s="25">
        <f t="shared" si="14"/>
        <v>0</v>
      </c>
      <c r="BD45" s="40">
        <f t="shared" si="15"/>
        <v>0</v>
      </c>
      <c r="BE45" s="27" t="s">
        <v>57</v>
      </c>
      <c r="BF45" s="54"/>
      <c r="BG45" s="48"/>
      <c r="BH45" s="28">
        <f t="shared" si="16"/>
        <v>0</v>
      </c>
      <c r="BI45" s="29">
        <f t="shared" si="17"/>
        <v>0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17"/>
      <c r="DD45" s="30">
        <f t="shared" si="147"/>
        <v>0</v>
      </c>
      <c r="DE45" s="31">
        <f t="shared" si="148"/>
        <v>0</v>
      </c>
      <c r="DF45" s="31">
        <f t="shared" si="149"/>
        <v>0</v>
      </c>
      <c r="DG45" s="31">
        <f t="shared" si="150"/>
        <v>0</v>
      </c>
      <c r="DH45" s="31">
        <f t="shared" si="151"/>
        <v>0</v>
      </c>
      <c r="DI45" s="31">
        <f t="shared" si="152"/>
        <v>0</v>
      </c>
      <c r="DJ45" s="31">
        <f t="shared" si="153"/>
        <v>0</v>
      </c>
      <c r="DK45" s="31">
        <f t="shared" si="154"/>
        <v>0</v>
      </c>
      <c r="DL45" s="31">
        <f t="shared" si="155"/>
        <v>0</v>
      </c>
      <c r="DM45" s="31">
        <f t="shared" si="156"/>
        <v>0</v>
      </c>
      <c r="DN45" s="31">
        <f t="shared" si="157"/>
        <v>0</v>
      </c>
      <c r="DO45" s="31">
        <f t="shared" si="158"/>
        <v>0</v>
      </c>
      <c r="DP45" s="31">
        <f t="shared" si="159"/>
        <v>0</v>
      </c>
      <c r="DQ45" s="31">
        <f t="shared" si="160"/>
        <v>0</v>
      </c>
      <c r="DR45" s="31">
        <f t="shared" si="161"/>
        <v>0</v>
      </c>
      <c r="DS45" s="31">
        <f t="shared" si="162"/>
        <v>0</v>
      </c>
      <c r="DT45" s="31">
        <f t="shared" si="163"/>
        <v>0</v>
      </c>
      <c r="DU45" s="31">
        <f t="shared" si="164"/>
        <v>0</v>
      </c>
      <c r="DV45" s="31">
        <f t="shared" si="165"/>
        <v>0</v>
      </c>
      <c r="DW45" s="31">
        <f t="shared" si="166"/>
        <v>0</v>
      </c>
      <c r="DX45" s="31">
        <f t="shared" si="167"/>
        <v>0</v>
      </c>
      <c r="DY45" s="31">
        <f t="shared" si="168"/>
        <v>0</v>
      </c>
      <c r="DZ45" s="31">
        <f t="shared" si="169"/>
        <v>0</v>
      </c>
      <c r="EA45" s="31">
        <f t="shared" si="170"/>
        <v>0</v>
      </c>
      <c r="EB45" s="31">
        <f t="shared" si="171"/>
        <v>0</v>
      </c>
      <c r="EC45" s="31">
        <f t="shared" si="172"/>
        <v>0</v>
      </c>
      <c r="ED45" s="31">
        <f t="shared" si="173"/>
        <v>0</v>
      </c>
      <c r="EE45" s="31">
        <f t="shared" si="174"/>
        <v>0</v>
      </c>
      <c r="EF45" s="31">
        <f t="shared" si="175"/>
        <v>0</v>
      </c>
      <c r="EG45" s="31">
        <f t="shared" si="176"/>
        <v>0</v>
      </c>
      <c r="EH45" s="31">
        <f t="shared" si="177"/>
        <v>0</v>
      </c>
      <c r="EI45" s="31">
        <f t="shared" si="178"/>
        <v>0</v>
      </c>
      <c r="EJ45" s="31">
        <f t="shared" si="179"/>
        <v>0</v>
      </c>
      <c r="EK45" s="31">
        <f t="shared" si="180"/>
        <v>0</v>
      </c>
      <c r="EL45" s="31">
        <f t="shared" si="181"/>
        <v>0</v>
      </c>
      <c r="EM45" s="31">
        <f t="shared" si="182"/>
        <v>0</v>
      </c>
      <c r="EN45" s="31">
        <f t="shared" si="183"/>
        <v>0</v>
      </c>
      <c r="EO45" s="31">
        <f t="shared" si="184"/>
        <v>0</v>
      </c>
      <c r="EP45" s="31">
        <f t="shared" si="185"/>
        <v>0</v>
      </c>
      <c r="EQ45" s="31">
        <f t="shared" si="186"/>
        <v>0</v>
      </c>
      <c r="ER45" s="76"/>
      <c r="ES45" s="77">
        <f t="shared" si="187"/>
        <v>0</v>
      </c>
      <c r="ET45" s="14"/>
      <c r="EU45" s="30">
        <f t="shared" si="188"/>
        <v>0</v>
      </c>
      <c r="EV45" s="31">
        <f t="shared" ca="1" si="189"/>
        <v>0</v>
      </c>
      <c r="EW45" s="31">
        <f t="shared" ca="1" si="190"/>
        <v>0</v>
      </c>
      <c r="EX45" s="31">
        <f t="shared" ca="1" si="191"/>
        <v>0</v>
      </c>
      <c r="EY45" s="31">
        <f t="shared" ca="1" si="192"/>
        <v>0</v>
      </c>
      <c r="EZ45" s="31">
        <f t="shared" ca="1" si="193"/>
        <v>0</v>
      </c>
      <c r="FA45" s="31">
        <f t="shared" ca="1" si="194"/>
        <v>0</v>
      </c>
      <c r="FB45" s="31">
        <f t="shared" ca="1" si="195"/>
        <v>0</v>
      </c>
      <c r="FC45" s="31">
        <f t="shared" ca="1" si="196"/>
        <v>0</v>
      </c>
      <c r="FD45" s="31">
        <f t="shared" ca="1" si="197"/>
        <v>0</v>
      </c>
      <c r="FE45" s="31">
        <f t="shared" ca="1" si="198"/>
        <v>0</v>
      </c>
      <c r="FF45" s="31">
        <f t="shared" ca="1" si="199"/>
        <v>0</v>
      </c>
      <c r="FG45" s="31">
        <f t="shared" ca="1" si="200"/>
        <v>0</v>
      </c>
      <c r="FH45" s="31">
        <f t="shared" ca="1" si="201"/>
        <v>0</v>
      </c>
      <c r="FI45" s="31">
        <f t="shared" ca="1" si="202"/>
        <v>0</v>
      </c>
      <c r="FJ45" s="31">
        <f t="shared" ca="1" si="203"/>
        <v>0</v>
      </c>
      <c r="FK45" s="31">
        <f t="shared" ca="1" si="204"/>
        <v>0</v>
      </c>
      <c r="FL45" s="31">
        <f t="shared" ca="1" si="205"/>
        <v>0</v>
      </c>
      <c r="FM45" s="31">
        <f t="shared" ca="1" si="206"/>
        <v>0</v>
      </c>
      <c r="FN45" s="31">
        <f t="shared" ca="1" si="207"/>
        <v>0</v>
      </c>
      <c r="FO45" s="31">
        <f t="shared" ca="1" si="208"/>
        <v>0</v>
      </c>
      <c r="FP45" s="31">
        <f t="shared" ca="1" si="209"/>
        <v>0</v>
      </c>
      <c r="FQ45" s="31">
        <f t="shared" ca="1" si="210"/>
        <v>0</v>
      </c>
      <c r="FR45" s="31">
        <f t="shared" ca="1" si="211"/>
        <v>0</v>
      </c>
      <c r="FS45" s="31">
        <f t="shared" ca="1" si="212"/>
        <v>0</v>
      </c>
      <c r="FT45" s="31">
        <f t="shared" ca="1" si="213"/>
        <v>0</v>
      </c>
      <c r="FU45" s="31">
        <f t="shared" ca="1" si="214"/>
        <v>0</v>
      </c>
      <c r="FV45" s="31">
        <f t="shared" ca="1" si="215"/>
        <v>0</v>
      </c>
      <c r="FW45" s="31">
        <f t="shared" ca="1" si="216"/>
        <v>0</v>
      </c>
      <c r="FX45" s="31">
        <f t="shared" ca="1" si="217"/>
        <v>0</v>
      </c>
      <c r="FY45" s="31">
        <f t="shared" ca="1" si="218"/>
        <v>0</v>
      </c>
      <c r="FZ45" s="31">
        <f t="shared" ca="1" si="219"/>
        <v>0</v>
      </c>
      <c r="GA45" s="31">
        <f t="shared" ca="1" si="220"/>
        <v>0</v>
      </c>
      <c r="GB45" s="31">
        <f t="shared" ca="1" si="221"/>
        <v>0</v>
      </c>
      <c r="GC45" s="31">
        <f t="shared" ca="1" si="222"/>
        <v>0</v>
      </c>
      <c r="GD45" s="31">
        <f t="shared" ca="1" si="223"/>
        <v>0</v>
      </c>
      <c r="GE45" s="31">
        <f t="shared" si="224"/>
        <v>0</v>
      </c>
      <c r="GF45" s="31">
        <f t="shared" si="225"/>
        <v>0</v>
      </c>
      <c r="GG45" s="31">
        <f t="shared" si="226"/>
        <v>0</v>
      </c>
      <c r="GH45" s="31">
        <f t="shared" si="227"/>
        <v>0</v>
      </c>
      <c r="GI45" s="76"/>
      <c r="GJ45" s="77">
        <f t="shared" ca="1" si="228"/>
        <v>0</v>
      </c>
      <c r="GK45" s="14"/>
      <c r="GL45" s="14"/>
      <c r="GM45" s="14"/>
      <c r="GN45" s="14"/>
      <c r="GO45" s="14"/>
      <c r="GP45" s="14"/>
      <c r="GQ45" s="14"/>
      <c r="GR45" s="14"/>
      <c r="GS45" s="14"/>
    </row>
    <row r="46" spans="1:201" x14ac:dyDescent="0.2">
      <c r="A46" s="158" t="s">
        <v>56</v>
      </c>
      <c r="B46" s="46"/>
      <c r="C46" s="47"/>
      <c r="D46" s="57"/>
      <c r="E46" s="272">
        <f t="shared" si="0"/>
        <v>0</v>
      </c>
      <c r="F46" s="285">
        <f t="shared" si="1"/>
        <v>0</v>
      </c>
      <c r="G46" s="15" t="str">
        <f t="shared" si="229"/>
        <v/>
      </c>
      <c r="H46" s="83">
        <f t="shared" si="95"/>
        <v>0</v>
      </c>
      <c r="I46" s="202">
        <f t="shared" si="2"/>
        <v>0</v>
      </c>
      <c r="J46" s="251"/>
      <c r="K46" s="121"/>
      <c r="L46" s="323"/>
      <c r="M46" s="323"/>
      <c r="N46" s="520" t="s">
        <v>112</v>
      </c>
      <c r="O46" s="517"/>
      <c r="P46" s="518"/>
      <c r="Q46" s="245">
        <f>Q48</f>
        <v>0</v>
      </c>
      <c r="R46" s="88"/>
      <c r="S46" s="166"/>
      <c r="T46" s="85"/>
      <c r="U46" s="85"/>
      <c r="V46" s="85"/>
      <c r="W46" s="85"/>
      <c r="X46" s="85"/>
      <c r="Y46" s="85"/>
      <c r="Z46" s="211"/>
      <c r="AA46" s="85"/>
      <c r="AB46" s="211"/>
      <c r="AC46" s="211"/>
      <c r="AD46" s="211"/>
      <c r="AE46" s="166"/>
      <c r="AF46" s="85"/>
      <c r="AG46" s="85"/>
      <c r="AH46" s="91"/>
      <c r="AI46" s="91"/>
      <c r="AJ46" s="91"/>
      <c r="AK46" s="91"/>
      <c r="AL46" s="212"/>
      <c r="AM46" s="91"/>
      <c r="AN46" s="212"/>
      <c r="AO46" s="212"/>
      <c r="AP46" s="212"/>
      <c r="AQ46" s="88"/>
      <c r="AR46" s="235"/>
      <c r="AS46" s="221" t="s">
        <v>55</v>
      </c>
      <c r="AT46" s="54"/>
      <c r="AU46" s="254"/>
      <c r="AV46" s="259"/>
      <c r="AW46" s="38">
        <f t="shared" si="12"/>
        <v>0</v>
      </c>
      <c r="AX46" s="39">
        <f t="shared" si="13"/>
        <v>0</v>
      </c>
      <c r="AY46" s="224" t="s">
        <v>56</v>
      </c>
      <c r="AZ46" s="54"/>
      <c r="BA46" s="64"/>
      <c r="BB46" s="48"/>
      <c r="BC46" s="25">
        <f t="shared" si="14"/>
        <v>0</v>
      </c>
      <c r="BD46" s="40">
        <f t="shared" si="15"/>
        <v>0</v>
      </c>
      <c r="BE46" s="27" t="s">
        <v>57</v>
      </c>
      <c r="BF46" s="54"/>
      <c r="BG46" s="48"/>
      <c r="BH46" s="28">
        <f t="shared" si="16"/>
        <v>0</v>
      </c>
      <c r="BI46" s="29">
        <f t="shared" si="17"/>
        <v>0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17"/>
      <c r="DD46" s="30">
        <f t="shared" si="147"/>
        <v>0</v>
      </c>
      <c r="DE46" s="31">
        <f t="shared" si="148"/>
        <v>0</v>
      </c>
      <c r="DF46" s="31">
        <f t="shared" si="149"/>
        <v>0</v>
      </c>
      <c r="DG46" s="31">
        <f t="shared" si="150"/>
        <v>0</v>
      </c>
      <c r="DH46" s="31">
        <f t="shared" si="151"/>
        <v>0</v>
      </c>
      <c r="DI46" s="31">
        <f t="shared" si="152"/>
        <v>0</v>
      </c>
      <c r="DJ46" s="31">
        <f t="shared" si="153"/>
        <v>0</v>
      </c>
      <c r="DK46" s="31">
        <f t="shared" si="154"/>
        <v>0</v>
      </c>
      <c r="DL46" s="31">
        <f t="shared" si="155"/>
        <v>0</v>
      </c>
      <c r="DM46" s="31">
        <f t="shared" si="156"/>
        <v>0</v>
      </c>
      <c r="DN46" s="31">
        <f t="shared" si="157"/>
        <v>0</v>
      </c>
      <c r="DO46" s="31">
        <f t="shared" si="158"/>
        <v>0</v>
      </c>
      <c r="DP46" s="31">
        <f t="shared" si="159"/>
        <v>0</v>
      </c>
      <c r="DQ46" s="31">
        <f t="shared" si="160"/>
        <v>0</v>
      </c>
      <c r="DR46" s="31">
        <f t="shared" si="161"/>
        <v>0</v>
      </c>
      <c r="DS46" s="31">
        <f t="shared" si="162"/>
        <v>0</v>
      </c>
      <c r="DT46" s="31">
        <f t="shared" si="163"/>
        <v>0</v>
      </c>
      <c r="DU46" s="31">
        <f t="shared" si="164"/>
        <v>0</v>
      </c>
      <c r="DV46" s="31">
        <f t="shared" si="165"/>
        <v>0</v>
      </c>
      <c r="DW46" s="31">
        <f t="shared" si="166"/>
        <v>0</v>
      </c>
      <c r="DX46" s="31">
        <f t="shared" si="167"/>
        <v>0</v>
      </c>
      <c r="DY46" s="31">
        <f t="shared" si="168"/>
        <v>0</v>
      </c>
      <c r="DZ46" s="31">
        <f t="shared" si="169"/>
        <v>0</v>
      </c>
      <c r="EA46" s="31">
        <f t="shared" si="170"/>
        <v>0</v>
      </c>
      <c r="EB46" s="31">
        <f t="shared" si="171"/>
        <v>0</v>
      </c>
      <c r="EC46" s="31">
        <f t="shared" si="172"/>
        <v>0</v>
      </c>
      <c r="ED46" s="31">
        <f t="shared" si="173"/>
        <v>0</v>
      </c>
      <c r="EE46" s="31">
        <f t="shared" si="174"/>
        <v>0</v>
      </c>
      <c r="EF46" s="31">
        <f t="shared" si="175"/>
        <v>0</v>
      </c>
      <c r="EG46" s="31">
        <f t="shared" si="176"/>
        <v>0</v>
      </c>
      <c r="EH46" s="31">
        <f t="shared" si="177"/>
        <v>0</v>
      </c>
      <c r="EI46" s="31">
        <f t="shared" si="178"/>
        <v>0</v>
      </c>
      <c r="EJ46" s="31">
        <f t="shared" si="179"/>
        <v>0</v>
      </c>
      <c r="EK46" s="31">
        <f t="shared" si="180"/>
        <v>0</v>
      </c>
      <c r="EL46" s="31">
        <f t="shared" si="181"/>
        <v>0</v>
      </c>
      <c r="EM46" s="31">
        <f t="shared" si="182"/>
        <v>0</v>
      </c>
      <c r="EN46" s="31">
        <f t="shared" si="183"/>
        <v>0</v>
      </c>
      <c r="EO46" s="31">
        <f t="shared" si="184"/>
        <v>0</v>
      </c>
      <c r="EP46" s="31">
        <f t="shared" si="185"/>
        <v>0</v>
      </c>
      <c r="EQ46" s="31">
        <f t="shared" si="186"/>
        <v>0</v>
      </c>
      <c r="ER46" s="76"/>
      <c r="ES46" s="77">
        <f t="shared" si="187"/>
        <v>0</v>
      </c>
      <c r="ET46" s="14"/>
      <c r="EU46" s="30">
        <f t="shared" si="188"/>
        <v>0</v>
      </c>
      <c r="EV46" s="31">
        <f t="shared" ca="1" si="189"/>
        <v>0</v>
      </c>
      <c r="EW46" s="31">
        <f t="shared" ca="1" si="190"/>
        <v>0</v>
      </c>
      <c r="EX46" s="31">
        <f t="shared" ca="1" si="191"/>
        <v>0</v>
      </c>
      <c r="EY46" s="31">
        <f t="shared" ca="1" si="192"/>
        <v>0</v>
      </c>
      <c r="EZ46" s="31">
        <f t="shared" ca="1" si="193"/>
        <v>0</v>
      </c>
      <c r="FA46" s="31">
        <f t="shared" ca="1" si="194"/>
        <v>0</v>
      </c>
      <c r="FB46" s="31">
        <f t="shared" ca="1" si="195"/>
        <v>0</v>
      </c>
      <c r="FC46" s="31">
        <f t="shared" ca="1" si="196"/>
        <v>0</v>
      </c>
      <c r="FD46" s="31">
        <f t="shared" ca="1" si="197"/>
        <v>0</v>
      </c>
      <c r="FE46" s="31">
        <f t="shared" ca="1" si="198"/>
        <v>0</v>
      </c>
      <c r="FF46" s="31">
        <f t="shared" ca="1" si="199"/>
        <v>0</v>
      </c>
      <c r="FG46" s="31">
        <f t="shared" ca="1" si="200"/>
        <v>0</v>
      </c>
      <c r="FH46" s="31">
        <f t="shared" ca="1" si="201"/>
        <v>0</v>
      </c>
      <c r="FI46" s="31">
        <f t="shared" ca="1" si="202"/>
        <v>0</v>
      </c>
      <c r="FJ46" s="31">
        <f t="shared" ca="1" si="203"/>
        <v>0</v>
      </c>
      <c r="FK46" s="31">
        <f t="shared" ca="1" si="204"/>
        <v>0</v>
      </c>
      <c r="FL46" s="31">
        <f t="shared" ca="1" si="205"/>
        <v>0</v>
      </c>
      <c r="FM46" s="31">
        <f t="shared" ca="1" si="206"/>
        <v>0</v>
      </c>
      <c r="FN46" s="31">
        <f t="shared" ca="1" si="207"/>
        <v>0</v>
      </c>
      <c r="FO46" s="31">
        <f t="shared" ca="1" si="208"/>
        <v>0</v>
      </c>
      <c r="FP46" s="31">
        <f t="shared" ca="1" si="209"/>
        <v>0</v>
      </c>
      <c r="FQ46" s="31">
        <f t="shared" ca="1" si="210"/>
        <v>0</v>
      </c>
      <c r="FR46" s="31">
        <f t="shared" ca="1" si="211"/>
        <v>0</v>
      </c>
      <c r="FS46" s="31">
        <f t="shared" ca="1" si="212"/>
        <v>0</v>
      </c>
      <c r="FT46" s="31">
        <f t="shared" ca="1" si="213"/>
        <v>0</v>
      </c>
      <c r="FU46" s="31">
        <f t="shared" ca="1" si="214"/>
        <v>0</v>
      </c>
      <c r="FV46" s="31">
        <f t="shared" ca="1" si="215"/>
        <v>0</v>
      </c>
      <c r="FW46" s="31">
        <f t="shared" ca="1" si="216"/>
        <v>0</v>
      </c>
      <c r="FX46" s="31">
        <f t="shared" ca="1" si="217"/>
        <v>0</v>
      </c>
      <c r="FY46" s="31">
        <f t="shared" ca="1" si="218"/>
        <v>0</v>
      </c>
      <c r="FZ46" s="31">
        <f t="shared" ca="1" si="219"/>
        <v>0</v>
      </c>
      <c r="GA46" s="31">
        <f t="shared" ca="1" si="220"/>
        <v>0</v>
      </c>
      <c r="GB46" s="31">
        <f t="shared" ca="1" si="221"/>
        <v>0</v>
      </c>
      <c r="GC46" s="31">
        <f t="shared" ca="1" si="222"/>
        <v>0</v>
      </c>
      <c r="GD46" s="31">
        <f t="shared" ca="1" si="223"/>
        <v>0</v>
      </c>
      <c r="GE46" s="31">
        <f t="shared" si="224"/>
        <v>0</v>
      </c>
      <c r="GF46" s="31">
        <f t="shared" si="225"/>
        <v>0</v>
      </c>
      <c r="GG46" s="31">
        <f t="shared" si="226"/>
        <v>0</v>
      </c>
      <c r="GH46" s="31">
        <f t="shared" si="227"/>
        <v>0</v>
      </c>
      <c r="GI46" s="76"/>
      <c r="GJ46" s="77">
        <f t="shared" ca="1" si="228"/>
        <v>0</v>
      </c>
      <c r="GK46" s="14"/>
      <c r="GL46" s="14"/>
      <c r="GM46" s="14"/>
      <c r="GN46" s="14"/>
      <c r="GO46" s="14"/>
      <c r="GP46" s="14"/>
      <c r="GQ46" s="14"/>
      <c r="GR46" s="14"/>
      <c r="GS46" s="14"/>
    </row>
    <row r="47" spans="1:201" x14ac:dyDescent="0.2">
      <c r="A47" s="158" t="s">
        <v>56</v>
      </c>
      <c r="B47" s="46"/>
      <c r="C47" s="47"/>
      <c r="D47" s="57"/>
      <c r="E47" s="272">
        <f t="shared" si="0"/>
        <v>0</v>
      </c>
      <c r="F47" s="285">
        <f t="shared" si="1"/>
        <v>0</v>
      </c>
      <c r="G47" s="15" t="str">
        <f t="shared" si="229"/>
        <v/>
      </c>
      <c r="H47" s="83">
        <f t="shared" si="95"/>
        <v>0</v>
      </c>
      <c r="I47" s="202">
        <f t="shared" si="2"/>
        <v>0</v>
      </c>
      <c r="J47" s="252" t="str">
        <f t="shared" ref="J47" si="242">IFERROR(D46/D47,"")</f>
        <v/>
      </c>
      <c r="K47" s="262" t="str">
        <f t="shared" ref="K47" si="243">IFERROR(G46/G47,"")</f>
        <v/>
      </c>
      <c r="L47" s="324" t="str">
        <f t="shared" si="232"/>
        <v/>
      </c>
      <c r="M47" s="337">
        <f t="shared" ref="M47" si="244">I47+I46</f>
        <v>0</v>
      </c>
      <c r="N47" s="521" t="s">
        <v>113</v>
      </c>
      <c r="O47" s="517"/>
      <c r="P47" s="518"/>
      <c r="Q47" s="245">
        <f>Q46</f>
        <v>0</v>
      </c>
      <c r="R47" s="88"/>
      <c r="V47" s="291"/>
      <c r="W47" s="291"/>
      <c r="X47" s="85"/>
      <c r="Y47" s="85"/>
      <c r="Z47" s="211"/>
      <c r="AA47" s="85"/>
      <c r="AB47" s="211"/>
      <c r="AC47" s="211"/>
      <c r="AD47" s="211"/>
      <c r="AE47" s="166"/>
      <c r="AF47" s="85"/>
      <c r="AG47" s="85"/>
      <c r="AH47" s="91"/>
      <c r="AI47" s="91"/>
      <c r="AJ47" s="91"/>
      <c r="AK47" s="91"/>
      <c r="AL47" s="212"/>
      <c r="AM47" s="91"/>
      <c r="AN47" s="212"/>
      <c r="AO47" s="212"/>
      <c r="AP47" s="212"/>
      <c r="AQ47" s="88"/>
      <c r="AR47" s="235"/>
      <c r="AS47" s="221" t="s">
        <v>55</v>
      </c>
      <c r="AT47" s="54"/>
      <c r="AU47" s="254"/>
      <c r="AV47" s="259"/>
      <c r="AW47" s="38">
        <f t="shared" si="12"/>
        <v>0</v>
      </c>
      <c r="AX47" s="39">
        <f t="shared" si="13"/>
        <v>0</v>
      </c>
      <c r="AY47" s="224" t="s">
        <v>56</v>
      </c>
      <c r="AZ47" s="54"/>
      <c r="BA47" s="64"/>
      <c r="BB47" s="48"/>
      <c r="BC47" s="25">
        <f t="shared" si="14"/>
        <v>0</v>
      </c>
      <c r="BD47" s="40">
        <f t="shared" si="15"/>
        <v>0</v>
      </c>
      <c r="BE47" s="27" t="s">
        <v>57</v>
      </c>
      <c r="BF47" s="54"/>
      <c r="BG47" s="48"/>
      <c r="BH47" s="28">
        <f t="shared" si="16"/>
        <v>0</v>
      </c>
      <c r="BI47" s="29">
        <f t="shared" si="17"/>
        <v>0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17"/>
      <c r="DD47" s="30">
        <f t="shared" si="147"/>
        <v>0</v>
      </c>
      <c r="DE47" s="31">
        <f t="shared" si="148"/>
        <v>0</v>
      </c>
      <c r="DF47" s="31">
        <f t="shared" si="149"/>
        <v>0</v>
      </c>
      <c r="DG47" s="31">
        <f t="shared" si="150"/>
        <v>0</v>
      </c>
      <c r="DH47" s="31">
        <f t="shared" si="151"/>
        <v>0</v>
      </c>
      <c r="DI47" s="31">
        <f t="shared" si="152"/>
        <v>0</v>
      </c>
      <c r="DJ47" s="31">
        <f t="shared" si="153"/>
        <v>0</v>
      </c>
      <c r="DK47" s="31">
        <f t="shared" si="154"/>
        <v>0</v>
      </c>
      <c r="DL47" s="31">
        <f t="shared" si="155"/>
        <v>0</v>
      </c>
      <c r="DM47" s="31">
        <f t="shared" si="156"/>
        <v>0</v>
      </c>
      <c r="DN47" s="31">
        <f t="shared" si="157"/>
        <v>0</v>
      </c>
      <c r="DO47" s="31">
        <f t="shared" si="158"/>
        <v>0</v>
      </c>
      <c r="DP47" s="31">
        <f t="shared" si="159"/>
        <v>0</v>
      </c>
      <c r="DQ47" s="31">
        <f t="shared" si="160"/>
        <v>0</v>
      </c>
      <c r="DR47" s="31">
        <f t="shared" si="161"/>
        <v>0</v>
      </c>
      <c r="DS47" s="31">
        <f t="shared" si="162"/>
        <v>0</v>
      </c>
      <c r="DT47" s="31">
        <f t="shared" si="163"/>
        <v>0</v>
      </c>
      <c r="DU47" s="31">
        <f t="shared" si="164"/>
        <v>0</v>
      </c>
      <c r="DV47" s="31">
        <f t="shared" si="165"/>
        <v>0</v>
      </c>
      <c r="DW47" s="31">
        <f t="shared" si="166"/>
        <v>0</v>
      </c>
      <c r="DX47" s="31">
        <f t="shared" si="167"/>
        <v>0</v>
      </c>
      <c r="DY47" s="31">
        <f t="shared" si="168"/>
        <v>0</v>
      </c>
      <c r="DZ47" s="31">
        <f t="shared" si="169"/>
        <v>0</v>
      </c>
      <c r="EA47" s="31">
        <f t="shared" si="170"/>
        <v>0</v>
      </c>
      <c r="EB47" s="31">
        <f t="shared" si="171"/>
        <v>0</v>
      </c>
      <c r="EC47" s="31">
        <f t="shared" si="172"/>
        <v>0</v>
      </c>
      <c r="ED47" s="31">
        <f t="shared" si="173"/>
        <v>0</v>
      </c>
      <c r="EE47" s="31">
        <f t="shared" si="174"/>
        <v>0</v>
      </c>
      <c r="EF47" s="31">
        <f t="shared" si="175"/>
        <v>0</v>
      </c>
      <c r="EG47" s="31">
        <f t="shared" si="176"/>
        <v>0</v>
      </c>
      <c r="EH47" s="31">
        <f t="shared" si="177"/>
        <v>0</v>
      </c>
      <c r="EI47" s="31">
        <f t="shared" si="178"/>
        <v>0</v>
      </c>
      <c r="EJ47" s="31">
        <f t="shared" si="179"/>
        <v>0</v>
      </c>
      <c r="EK47" s="31">
        <f t="shared" si="180"/>
        <v>0</v>
      </c>
      <c r="EL47" s="31">
        <f t="shared" si="181"/>
        <v>0</v>
      </c>
      <c r="EM47" s="31">
        <f t="shared" si="182"/>
        <v>0</v>
      </c>
      <c r="EN47" s="31">
        <f t="shared" si="183"/>
        <v>0</v>
      </c>
      <c r="EO47" s="31">
        <f t="shared" si="184"/>
        <v>0</v>
      </c>
      <c r="EP47" s="31">
        <f t="shared" si="185"/>
        <v>0</v>
      </c>
      <c r="EQ47" s="31">
        <f t="shared" si="186"/>
        <v>0</v>
      </c>
      <c r="ER47" s="76"/>
      <c r="ES47" s="77">
        <f t="shared" si="187"/>
        <v>0</v>
      </c>
      <c r="ET47" s="14"/>
      <c r="EU47" s="30">
        <f t="shared" si="188"/>
        <v>0</v>
      </c>
      <c r="EV47" s="31">
        <f t="shared" ca="1" si="189"/>
        <v>0</v>
      </c>
      <c r="EW47" s="31">
        <f t="shared" ca="1" si="190"/>
        <v>0</v>
      </c>
      <c r="EX47" s="31">
        <f t="shared" ca="1" si="191"/>
        <v>0</v>
      </c>
      <c r="EY47" s="31">
        <f t="shared" ca="1" si="192"/>
        <v>0</v>
      </c>
      <c r="EZ47" s="31">
        <f t="shared" ca="1" si="193"/>
        <v>0</v>
      </c>
      <c r="FA47" s="31">
        <f t="shared" ca="1" si="194"/>
        <v>0</v>
      </c>
      <c r="FB47" s="31">
        <f t="shared" ca="1" si="195"/>
        <v>0</v>
      </c>
      <c r="FC47" s="31">
        <f t="shared" ca="1" si="196"/>
        <v>0</v>
      </c>
      <c r="FD47" s="31">
        <f t="shared" ca="1" si="197"/>
        <v>0</v>
      </c>
      <c r="FE47" s="31">
        <f t="shared" ca="1" si="198"/>
        <v>0</v>
      </c>
      <c r="FF47" s="31">
        <f t="shared" ca="1" si="199"/>
        <v>0</v>
      </c>
      <c r="FG47" s="31">
        <f t="shared" ca="1" si="200"/>
        <v>0</v>
      </c>
      <c r="FH47" s="31">
        <f t="shared" ca="1" si="201"/>
        <v>0</v>
      </c>
      <c r="FI47" s="31">
        <f t="shared" ca="1" si="202"/>
        <v>0</v>
      </c>
      <c r="FJ47" s="31">
        <f t="shared" ca="1" si="203"/>
        <v>0</v>
      </c>
      <c r="FK47" s="31">
        <f t="shared" ca="1" si="204"/>
        <v>0</v>
      </c>
      <c r="FL47" s="31">
        <f t="shared" ca="1" si="205"/>
        <v>0</v>
      </c>
      <c r="FM47" s="31">
        <f t="shared" ca="1" si="206"/>
        <v>0</v>
      </c>
      <c r="FN47" s="31">
        <f t="shared" ca="1" si="207"/>
        <v>0</v>
      </c>
      <c r="FO47" s="31">
        <f t="shared" ca="1" si="208"/>
        <v>0</v>
      </c>
      <c r="FP47" s="31">
        <f t="shared" ca="1" si="209"/>
        <v>0</v>
      </c>
      <c r="FQ47" s="31">
        <f t="shared" ca="1" si="210"/>
        <v>0</v>
      </c>
      <c r="FR47" s="31">
        <f t="shared" ca="1" si="211"/>
        <v>0</v>
      </c>
      <c r="FS47" s="31">
        <f t="shared" ca="1" si="212"/>
        <v>0</v>
      </c>
      <c r="FT47" s="31">
        <f t="shared" ca="1" si="213"/>
        <v>0</v>
      </c>
      <c r="FU47" s="31">
        <f t="shared" ca="1" si="214"/>
        <v>0</v>
      </c>
      <c r="FV47" s="31">
        <f t="shared" ca="1" si="215"/>
        <v>0</v>
      </c>
      <c r="FW47" s="31">
        <f t="shared" ca="1" si="216"/>
        <v>0</v>
      </c>
      <c r="FX47" s="31">
        <f t="shared" ca="1" si="217"/>
        <v>0</v>
      </c>
      <c r="FY47" s="31">
        <f t="shared" ca="1" si="218"/>
        <v>0</v>
      </c>
      <c r="FZ47" s="31">
        <f t="shared" ca="1" si="219"/>
        <v>0</v>
      </c>
      <c r="GA47" s="31">
        <f t="shared" ca="1" si="220"/>
        <v>0</v>
      </c>
      <c r="GB47" s="31">
        <f t="shared" ca="1" si="221"/>
        <v>0</v>
      </c>
      <c r="GC47" s="31">
        <f t="shared" ca="1" si="222"/>
        <v>0</v>
      </c>
      <c r="GD47" s="31">
        <f t="shared" ca="1" si="223"/>
        <v>0</v>
      </c>
      <c r="GE47" s="31">
        <f t="shared" si="224"/>
        <v>0</v>
      </c>
      <c r="GF47" s="31">
        <f t="shared" si="225"/>
        <v>0</v>
      </c>
      <c r="GG47" s="31">
        <f t="shared" si="226"/>
        <v>0</v>
      </c>
      <c r="GH47" s="31">
        <f t="shared" si="227"/>
        <v>0</v>
      </c>
      <c r="GI47" s="76"/>
      <c r="GJ47" s="77">
        <f t="shared" ca="1" si="228"/>
        <v>0</v>
      </c>
      <c r="GK47" s="14"/>
      <c r="GL47" s="14"/>
      <c r="GM47" s="14"/>
      <c r="GN47" s="14"/>
      <c r="GO47" s="14"/>
      <c r="GP47" s="14"/>
      <c r="GQ47" s="14"/>
      <c r="GR47" s="14"/>
      <c r="GS47" s="14"/>
    </row>
    <row r="48" spans="1:201" x14ac:dyDescent="0.2">
      <c r="A48" s="158" t="s">
        <v>56</v>
      </c>
      <c r="B48" s="46"/>
      <c r="C48" s="47"/>
      <c r="D48" s="57"/>
      <c r="E48" s="272">
        <f t="shared" si="0"/>
        <v>0</v>
      </c>
      <c r="F48" s="285">
        <f t="shared" si="1"/>
        <v>0</v>
      </c>
      <c r="G48" s="15" t="str">
        <f t="shared" si="229"/>
        <v/>
      </c>
      <c r="H48" s="83">
        <f t="shared" si="95"/>
        <v>0</v>
      </c>
      <c r="I48" s="202">
        <f t="shared" si="2"/>
        <v>0</v>
      </c>
      <c r="J48" s="251"/>
      <c r="K48" s="121"/>
      <c r="L48" s="323"/>
      <c r="M48" s="323"/>
      <c r="N48" s="516" t="s">
        <v>114</v>
      </c>
      <c r="O48" s="517"/>
      <c r="P48" s="518"/>
      <c r="Q48" s="245">
        <f>VLOOKUP(CONCATENATE($V$2," días"),HomeBroker!$R$2:$Y$100,3,0)</f>
        <v>0</v>
      </c>
      <c r="R48" s="19"/>
      <c r="X48" s="85"/>
      <c r="Y48" s="85"/>
      <c r="Z48" s="211"/>
      <c r="AA48" s="85"/>
      <c r="AB48" s="211"/>
      <c r="AC48" s="211"/>
      <c r="AD48" s="211"/>
      <c r="AE48" s="166"/>
      <c r="AF48" s="85"/>
      <c r="AG48" s="85"/>
      <c r="AH48" s="91"/>
      <c r="AI48" s="91"/>
      <c r="AJ48" s="91"/>
      <c r="AK48" s="91"/>
      <c r="AL48" s="212"/>
      <c r="AM48" s="91"/>
      <c r="AN48" s="212"/>
      <c r="AO48" s="212"/>
      <c r="AP48" s="212"/>
      <c r="AQ48" s="88"/>
      <c r="AR48" s="235"/>
      <c r="AS48" s="221" t="s">
        <v>55</v>
      </c>
      <c r="AT48" s="54"/>
      <c r="AU48" s="254"/>
      <c r="AV48" s="259"/>
      <c r="AW48" s="38">
        <f t="shared" si="12"/>
        <v>0</v>
      </c>
      <c r="AX48" s="39">
        <f t="shared" si="13"/>
        <v>0</v>
      </c>
      <c r="AY48" s="224" t="s">
        <v>56</v>
      </c>
      <c r="AZ48" s="54"/>
      <c r="BA48" s="64"/>
      <c r="BB48" s="48"/>
      <c r="BC48" s="25">
        <f t="shared" si="14"/>
        <v>0</v>
      </c>
      <c r="BD48" s="40">
        <f t="shared" si="15"/>
        <v>0</v>
      </c>
      <c r="BE48" s="27" t="s">
        <v>57</v>
      </c>
      <c r="BF48" s="54"/>
      <c r="BG48" s="48"/>
      <c r="BH48" s="28">
        <f t="shared" si="16"/>
        <v>0</v>
      </c>
      <c r="BI48" s="29">
        <f t="shared" si="17"/>
        <v>0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17"/>
      <c r="DD48" s="30">
        <f t="shared" si="147"/>
        <v>0</v>
      </c>
      <c r="DE48" s="31">
        <f t="shared" si="148"/>
        <v>0</v>
      </c>
      <c r="DF48" s="31">
        <f t="shared" si="149"/>
        <v>0</v>
      </c>
      <c r="DG48" s="31">
        <f t="shared" si="150"/>
        <v>0</v>
      </c>
      <c r="DH48" s="31">
        <f t="shared" si="151"/>
        <v>0</v>
      </c>
      <c r="DI48" s="31">
        <f t="shared" si="152"/>
        <v>0</v>
      </c>
      <c r="DJ48" s="31">
        <f t="shared" si="153"/>
        <v>0</v>
      </c>
      <c r="DK48" s="31">
        <f t="shared" si="154"/>
        <v>0</v>
      </c>
      <c r="DL48" s="31">
        <f t="shared" si="155"/>
        <v>0</v>
      </c>
      <c r="DM48" s="31">
        <f t="shared" si="156"/>
        <v>0</v>
      </c>
      <c r="DN48" s="31">
        <f t="shared" si="157"/>
        <v>0</v>
      </c>
      <c r="DO48" s="31">
        <f t="shared" si="158"/>
        <v>0</v>
      </c>
      <c r="DP48" s="31">
        <f t="shared" si="159"/>
        <v>0</v>
      </c>
      <c r="DQ48" s="31">
        <f t="shared" si="160"/>
        <v>0</v>
      </c>
      <c r="DR48" s="31">
        <f t="shared" si="161"/>
        <v>0</v>
      </c>
      <c r="DS48" s="31">
        <f t="shared" si="162"/>
        <v>0</v>
      </c>
      <c r="DT48" s="31">
        <f t="shared" si="163"/>
        <v>0</v>
      </c>
      <c r="DU48" s="31">
        <f t="shared" si="164"/>
        <v>0</v>
      </c>
      <c r="DV48" s="31">
        <f t="shared" si="165"/>
        <v>0</v>
      </c>
      <c r="DW48" s="31">
        <f t="shared" si="166"/>
        <v>0</v>
      </c>
      <c r="DX48" s="31">
        <f t="shared" si="167"/>
        <v>0</v>
      </c>
      <c r="DY48" s="31">
        <f t="shared" si="168"/>
        <v>0</v>
      </c>
      <c r="DZ48" s="31">
        <f t="shared" si="169"/>
        <v>0</v>
      </c>
      <c r="EA48" s="31">
        <f t="shared" si="170"/>
        <v>0</v>
      </c>
      <c r="EB48" s="31">
        <f t="shared" si="171"/>
        <v>0</v>
      </c>
      <c r="EC48" s="31">
        <f t="shared" si="172"/>
        <v>0</v>
      </c>
      <c r="ED48" s="31">
        <f t="shared" si="173"/>
        <v>0</v>
      </c>
      <c r="EE48" s="31">
        <f t="shared" si="174"/>
        <v>0</v>
      </c>
      <c r="EF48" s="31">
        <f t="shared" si="175"/>
        <v>0</v>
      </c>
      <c r="EG48" s="31">
        <f t="shared" si="176"/>
        <v>0</v>
      </c>
      <c r="EH48" s="31">
        <f t="shared" si="177"/>
        <v>0</v>
      </c>
      <c r="EI48" s="31">
        <f t="shared" si="178"/>
        <v>0</v>
      </c>
      <c r="EJ48" s="31">
        <f t="shared" si="179"/>
        <v>0</v>
      </c>
      <c r="EK48" s="31">
        <f t="shared" si="180"/>
        <v>0</v>
      </c>
      <c r="EL48" s="31">
        <f t="shared" si="181"/>
        <v>0</v>
      </c>
      <c r="EM48" s="31">
        <f t="shared" si="182"/>
        <v>0</v>
      </c>
      <c r="EN48" s="31">
        <f t="shared" si="183"/>
        <v>0</v>
      </c>
      <c r="EO48" s="31">
        <f t="shared" si="184"/>
        <v>0</v>
      </c>
      <c r="EP48" s="31">
        <f t="shared" si="185"/>
        <v>0</v>
      </c>
      <c r="EQ48" s="31">
        <f t="shared" si="186"/>
        <v>0</v>
      </c>
      <c r="ER48" s="76"/>
      <c r="ES48" s="77">
        <f t="shared" si="187"/>
        <v>0</v>
      </c>
      <c r="ET48" s="14"/>
      <c r="EU48" s="30">
        <f t="shared" si="188"/>
        <v>0</v>
      </c>
      <c r="EV48" s="31">
        <f t="shared" ca="1" si="189"/>
        <v>0</v>
      </c>
      <c r="EW48" s="31">
        <f t="shared" ca="1" si="190"/>
        <v>0</v>
      </c>
      <c r="EX48" s="31">
        <f t="shared" ca="1" si="191"/>
        <v>0</v>
      </c>
      <c r="EY48" s="31">
        <f t="shared" ca="1" si="192"/>
        <v>0</v>
      </c>
      <c r="EZ48" s="31">
        <f t="shared" ca="1" si="193"/>
        <v>0</v>
      </c>
      <c r="FA48" s="31">
        <f t="shared" ca="1" si="194"/>
        <v>0</v>
      </c>
      <c r="FB48" s="31">
        <f t="shared" ca="1" si="195"/>
        <v>0</v>
      </c>
      <c r="FC48" s="31">
        <f t="shared" ca="1" si="196"/>
        <v>0</v>
      </c>
      <c r="FD48" s="31">
        <f t="shared" ca="1" si="197"/>
        <v>0</v>
      </c>
      <c r="FE48" s="31">
        <f t="shared" ca="1" si="198"/>
        <v>0</v>
      </c>
      <c r="FF48" s="31">
        <f t="shared" ca="1" si="199"/>
        <v>0</v>
      </c>
      <c r="FG48" s="31">
        <f t="shared" ca="1" si="200"/>
        <v>0</v>
      </c>
      <c r="FH48" s="31">
        <f t="shared" ca="1" si="201"/>
        <v>0</v>
      </c>
      <c r="FI48" s="31">
        <f t="shared" ca="1" si="202"/>
        <v>0</v>
      </c>
      <c r="FJ48" s="31">
        <f t="shared" ca="1" si="203"/>
        <v>0</v>
      </c>
      <c r="FK48" s="31">
        <f t="shared" ca="1" si="204"/>
        <v>0</v>
      </c>
      <c r="FL48" s="31">
        <f t="shared" ca="1" si="205"/>
        <v>0</v>
      </c>
      <c r="FM48" s="31">
        <f t="shared" ca="1" si="206"/>
        <v>0</v>
      </c>
      <c r="FN48" s="31">
        <f t="shared" ca="1" si="207"/>
        <v>0</v>
      </c>
      <c r="FO48" s="31">
        <f t="shared" ca="1" si="208"/>
        <v>0</v>
      </c>
      <c r="FP48" s="31">
        <f t="shared" ca="1" si="209"/>
        <v>0</v>
      </c>
      <c r="FQ48" s="31">
        <f t="shared" ca="1" si="210"/>
        <v>0</v>
      </c>
      <c r="FR48" s="31">
        <f t="shared" ca="1" si="211"/>
        <v>0</v>
      </c>
      <c r="FS48" s="31">
        <f t="shared" ca="1" si="212"/>
        <v>0</v>
      </c>
      <c r="FT48" s="31">
        <f t="shared" ca="1" si="213"/>
        <v>0</v>
      </c>
      <c r="FU48" s="31">
        <f t="shared" ca="1" si="214"/>
        <v>0</v>
      </c>
      <c r="FV48" s="31">
        <f t="shared" ca="1" si="215"/>
        <v>0</v>
      </c>
      <c r="FW48" s="31">
        <f t="shared" ca="1" si="216"/>
        <v>0</v>
      </c>
      <c r="FX48" s="31">
        <f t="shared" ca="1" si="217"/>
        <v>0</v>
      </c>
      <c r="FY48" s="31">
        <f t="shared" ca="1" si="218"/>
        <v>0</v>
      </c>
      <c r="FZ48" s="31">
        <f t="shared" ca="1" si="219"/>
        <v>0</v>
      </c>
      <c r="GA48" s="31">
        <f t="shared" ca="1" si="220"/>
        <v>0</v>
      </c>
      <c r="GB48" s="31">
        <f t="shared" ca="1" si="221"/>
        <v>0</v>
      </c>
      <c r="GC48" s="31">
        <f t="shared" ca="1" si="222"/>
        <v>0</v>
      </c>
      <c r="GD48" s="31">
        <f t="shared" ca="1" si="223"/>
        <v>0</v>
      </c>
      <c r="GE48" s="31">
        <f t="shared" si="224"/>
        <v>0</v>
      </c>
      <c r="GF48" s="31">
        <f t="shared" si="225"/>
        <v>0</v>
      </c>
      <c r="GG48" s="31">
        <f t="shared" si="226"/>
        <v>0</v>
      </c>
      <c r="GH48" s="31">
        <f t="shared" si="227"/>
        <v>0</v>
      </c>
      <c r="GI48" s="76"/>
      <c r="GJ48" s="77">
        <f t="shared" ca="1" si="228"/>
        <v>0</v>
      </c>
      <c r="GK48" s="14"/>
      <c r="GL48" s="14"/>
      <c r="GM48" s="14"/>
      <c r="GN48" s="14"/>
      <c r="GO48" s="14"/>
      <c r="GP48" s="14"/>
      <c r="GQ48" s="14"/>
      <c r="GR48" s="14"/>
      <c r="GS48" s="14"/>
    </row>
    <row r="49" spans="1:201" x14ac:dyDescent="0.2">
      <c r="A49" s="158" t="s">
        <v>56</v>
      </c>
      <c r="B49" s="46"/>
      <c r="C49" s="47"/>
      <c r="D49" s="57"/>
      <c r="E49" s="272">
        <f t="shared" si="0"/>
        <v>0</v>
      </c>
      <c r="F49" s="285">
        <f t="shared" si="1"/>
        <v>0</v>
      </c>
      <c r="G49" s="15" t="str">
        <f t="shared" si="229"/>
        <v/>
      </c>
      <c r="H49" s="83">
        <f t="shared" si="95"/>
        <v>0</v>
      </c>
      <c r="I49" s="202">
        <f t="shared" si="2"/>
        <v>0</v>
      </c>
      <c r="J49" s="252" t="str">
        <f t="shared" ref="J49" si="245">IFERROR(D48/D49,"")</f>
        <v/>
      </c>
      <c r="K49" s="262" t="str">
        <f t="shared" ref="K49" si="246">IFERROR(G48/G49,"")</f>
        <v/>
      </c>
      <c r="L49" s="324" t="str">
        <f t="shared" si="232"/>
        <v/>
      </c>
      <c r="M49" s="337">
        <f t="shared" ref="M49" si="247">I49+I48</f>
        <v>0</v>
      </c>
      <c r="N49" s="526" t="s">
        <v>115</v>
      </c>
      <c r="O49" s="517"/>
      <c r="P49" s="518"/>
      <c r="Q49" s="92">
        <v>44855</v>
      </c>
      <c r="R49" s="19"/>
      <c r="X49" s="85"/>
      <c r="Y49" s="85"/>
      <c r="Z49" s="211"/>
      <c r="AA49" s="85"/>
      <c r="AB49" s="211"/>
      <c r="AC49" s="211"/>
      <c r="AD49" s="211"/>
      <c r="AE49" s="166"/>
      <c r="AF49" s="85"/>
      <c r="AG49" s="85"/>
      <c r="AH49" s="91"/>
      <c r="AI49" s="91"/>
      <c r="AJ49" s="91"/>
      <c r="AK49" s="91"/>
      <c r="AL49" s="212"/>
      <c r="AM49" s="91"/>
      <c r="AN49" s="212"/>
      <c r="AO49" s="212"/>
      <c r="AP49" s="212"/>
      <c r="AQ49" s="88"/>
      <c r="AR49" s="235"/>
      <c r="AS49" s="221" t="s">
        <v>55</v>
      </c>
      <c r="AT49" s="54"/>
      <c r="AU49" s="254"/>
      <c r="AV49" s="259"/>
      <c r="AW49" s="38">
        <f t="shared" si="12"/>
        <v>0</v>
      </c>
      <c r="AX49" s="39">
        <f t="shared" si="13"/>
        <v>0</v>
      </c>
      <c r="AY49" s="224" t="s">
        <v>56</v>
      </c>
      <c r="AZ49" s="54"/>
      <c r="BA49" s="64"/>
      <c r="BB49" s="48"/>
      <c r="BC49" s="25">
        <f t="shared" si="14"/>
        <v>0</v>
      </c>
      <c r="BD49" s="40">
        <f t="shared" si="15"/>
        <v>0</v>
      </c>
      <c r="BE49" s="27" t="s">
        <v>57</v>
      </c>
      <c r="BF49" s="54"/>
      <c r="BG49" s="48"/>
      <c r="BH49" s="28">
        <f t="shared" si="16"/>
        <v>0</v>
      </c>
      <c r="BI49" s="29">
        <f t="shared" si="17"/>
        <v>0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17"/>
      <c r="DD49" s="30">
        <f t="shared" si="147"/>
        <v>0</v>
      </c>
      <c r="DE49" s="31">
        <f t="shared" si="148"/>
        <v>0</v>
      </c>
      <c r="DF49" s="31">
        <f t="shared" si="149"/>
        <v>0</v>
      </c>
      <c r="DG49" s="31">
        <f t="shared" si="150"/>
        <v>0</v>
      </c>
      <c r="DH49" s="31">
        <f t="shared" si="151"/>
        <v>0</v>
      </c>
      <c r="DI49" s="31">
        <f t="shared" si="152"/>
        <v>0</v>
      </c>
      <c r="DJ49" s="31">
        <f t="shared" si="153"/>
        <v>0</v>
      </c>
      <c r="DK49" s="31">
        <f t="shared" si="154"/>
        <v>0</v>
      </c>
      <c r="DL49" s="31">
        <f t="shared" si="155"/>
        <v>0</v>
      </c>
      <c r="DM49" s="31">
        <f t="shared" si="156"/>
        <v>0</v>
      </c>
      <c r="DN49" s="31">
        <f t="shared" si="157"/>
        <v>0</v>
      </c>
      <c r="DO49" s="31">
        <f t="shared" si="158"/>
        <v>0</v>
      </c>
      <c r="DP49" s="31">
        <f t="shared" si="159"/>
        <v>0</v>
      </c>
      <c r="DQ49" s="31">
        <f t="shared" si="160"/>
        <v>0</v>
      </c>
      <c r="DR49" s="31">
        <f t="shared" si="161"/>
        <v>0</v>
      </c>
      <c r="DS49" s="31">
        <f t="shared" si="162"/>
        <v>0</v>
      </c>
      <c r="DT49" s="31">
        <f t="shared" si="163"/>
        <v>0</v>
      </c>
      <c r="DU49" s="31">
        <f t="shared" si="164"/>
        <v>0</v>
      </c>
      <c r="DV49" s="31">
        <f t="shared" si="165"/>
        <v>0</v>
      </c>
      <c r="DW49" s="31">
        <f t="shared" si="166"/>
        <v>0</v>
      </c>
      <c r="DX49" s="31">
        <f t="shared" si="167"/>
        <v>0</v>
      </c>
      <c r="DY49" s="31">
        <f t="shared" si="168"/>
        <v>0</v>
      </c>
      <c r="DZ49" s="31">
        <f t="shared" si="169"/>
        <v>0</v>
      </c>
      <c r="EA49" s="31">
        <f t="shared" si="170"/>
        <v>0</v>
      </c>
      <c r="EB49" s="31">
        <f t="shared" si="171"/>
        <v>0</v>
      </c>
      <c r="EC49" s="31">
        <f t="shared" si="172"/>
        <v>0</v>
      </c>
      <c r="ED49" s="31">
        <f t="shared" si="173"/>
        <v>0</v>
      </c>
      <c r="EE49" s="31">
        <f t="shared" si="174"/>
        <v>0</v>
      </c>
      <c r="EF49" s="31">
        <f t="shared" si="175"/>
        <v>0</v>
      </c>
      <c r="EG49" s="31">
        <f t="shared" si="176"/>
        <v>0</v>
      </c>
      <c r="EH49" s="31">
        <f t="shared" si="177"/>
        <v>0</v>
      </c>
      <c r="EI49" s="31">
        <f t="shared" si="178"/>
        <v>0</v>
      </c>
      <c r="EJ49" s="31">
        <f t="shared" si="179"/>
        <v>0</v>
      </c>
      <c r="EK49" s="31">
        <f t="shared" si="180"/>
        <v>0</v>
      </c>
      <c r="EL49" s="31">
        <f t="shared" si="181"/>
        <v>0</v>
      </c>
      <c r="EM49" s="31">
        <f t="shared" si="182"/>
        <v>0</v>
      </c>
      <c r="EN49" s="31">
        <f t="shared" si="183"/>
        <v>0</v>
      </c>
      <c r="EO49" s="31">
        <f t="shared" si="184"/>
        <v>0</v>
      </c>
      <c r="EP49" s="31">
        <f t="shared" si="185"/>
        <v>0</v>
      </c>
      <c r="EQ49" s="31">
        <f t="shared" si="186"/>
        <v>0</v>
      </c>
      <c r="ER49" s="76"/>
      <c r="ES49" s="77">
        <f t="shared" si="187"/>
        <v>0</v>
      </c>
      <c r="ET49" s="14"/>
      <c r="EU49" s="30">
        <f t="shared" si="188"/>
        <v>0</v>
      </c>
      <c r="EV49" s="31">
        <f t="shared" ca="1" si="189"/>
        <v>0</v>
      </c>
      <c r="EW49" s="31">
        <f t="shared" ca="1" si="190"/>
        <v>0</v>
      </c>
      <c r="EX49" s="31">
        <f t="shared" ca="1" si="191"/>
        <v>0</v>
      </c>
      <c r="EY49" s="31">
        <f t="shared" ca="1" si="192"/>
        <v>0</v>
      </c>
      <c r="EZ49" s="31">
        <f t="shared" ca="1" si="193"/>
        <v>0</v>
      </c>
      <c r="FA49" s="31">
        <f t="shared" ca="1" si="194"/>
        <v>0</v>
      </c>
      <c r="FB49" s="31">
        <f t="shared" ca="1" si="195"/>
        <v>0</v>
      </c>
      <c r="FC49" s="31">
        <f t="shared" ca="1" si="196"/>
        <v>0</v>
      </c>
      <c r="FD49" s="31">
        <f t="shared" ca="1" si="197"/>
        <v>0</v>
      </c>
      <c r="FE49" s="31">
        <f t="shared" ca="1" si="198"/>
        <v>0</v>
      </c>
      <c r="FF49" s="31">
        <f t="shared" ca="1" si="199"/>
        <v>0</v>
      </c>
      <c r="FG49" s="31">
        <f t="shared" ca="1" si="200"/>
        <v>0</v>
      </c>
      <c r="FH49" s="31">
        <f t="shared" ca="1" si="201"/>
        <v>0</v>
      </c>
      <c r="FI49" s="31">
        <f t="shared" ca="1" si="202"/>
        <v>0</v>
      </c>
      <c r="FJ49" s="31">
        <f t="shared" ca="1" si="203"/>
        <v>0</v>
      </c>
      <c r="FK49" s="31">
        <f t="shared" ca="1" si="204"/>
        <v>0</v>
      </c>
      <c r="FL49" s="31">
        <f t="shared" ca="1" si="205"/>
        <v>0</v>
      </c>
      <c r="FM49" s="31">
        <f t="shared" ca="1" si="206"/>
        <v>0</v>
      </c>
      <c r="FN49" s="31">
        <f t="shared" ca="1" si="207"/>
        <v>0</v>
      </c>
      <c r="FO49" s="31">
        <f t="shared" ca="1" si="208"/>
        <v>0</v>
      </c>
      <c r="FP49" s="31">
        <f t="shared" ca="1" si="209"/>
        <v>0</v>
      </c>
      <c r="FQ49" s="31">
        <f t="shared" ca="1" si="210"/>
        <v>0</v>
      </c>
      <c r="FR49" s="31">
        <f t="shared" ca="1" si="211"/>
        <v>0</v>
      </c>
      <c r="FS49" s="31">
        <f t="shared" ca="1" si="212"/>
        <v>0</v>
      </c>
      <c r="FT49" s="31">
        <f t="shared" ca="1" si="213"/>
        <v>0</v>
      </c>
      <c r="FU49" s="31">
        <f t="shared" ca="1" si="214"/>
        <v>0</v>
      </c>
      <c r="FV49" s="31">
        <f t="shared" ca="1" si="215"/>
        <v>0</v>
      </c>
      <c r="FW49" s="31">
        <f t="shared" ca="1" si="216"/>
        <v>0</v>
      </c>
      <c r="FX49" s="31">
        <f t="shared" ca="1" si="217"/>
        <v>0</v>
      </c>
      <c r="FY49" s="31">
        <f t="shared" ca="1" si="218"/>
        <v>0</v>
      </c>
      <c r="FZ49" s="31">
        <f t="shared" ca="1" si="219"/>
        <v>0</v>
      </c>
      <c r="GA49" s="31">
        <f t="shared" ca="1" si="220"/>
        <v>0</v>
      </c>
      <c r="GB49" s="31">
        <f t="shared" ca="1" si="221"/>
        <v>0</v>
      </c>
      <c r="GC49" s="31">
        <f t="shared" ca="1" si="222"/>
        <v>0</v>
      </c>
      <c r="GD49" s="31">
        <f t="shared" ca="1" si="223"/>
        <v>0</v>
      </c>
      <c r="GE49" s="31">
        <f t="shared" si="224"/>
        <v>0</v>
      </c>
      <c r="GF49" s="31">
        <f t="shared" si="225"/>
        <v>0</v>
      </c>
      <c r="GG49" s="31">
        <f t="shared" si="226"/>
        <v>0</v>
      </c>
      <c r="GH49" s="31">
        <f t="shared" si="227"/>
        <v>0</v>
      </c>
      <c r="GI49" s="76"/>
      <c r="GJ49" s="77">
        <f t="shared" ca="1" si="228"/>
        <v>0</v>
      </c>
      <c r="GK49" s="14"/>
      <c r="GL49" s="14"/>
      <c r="GM49" s="14"/>
      <c r="GN49" s="14"/>
      <c r="GO49" s="14"/>
      <c r="GP49" s="14"/>
      <c r="GQ49" s="14"/>
      <c r="GR49" s="14"/>
      <c r="GS49" s="14"/>
    </row>
    <row r="50" spans="1:201" x14ac:dyDescent="0.2">
      <c r="A50" s="158" t="s">
        <v>56</v>
      </c>
      <c r="B50" s="46"/>
      <c r="C50" s="47"/>
      <c r="D50" s="57"/>
      <c r="E50" s="272">
        <f t="shared" si="0"/>
        <v>0</v>
      </c>
      <c r="F50" s="285">
        <f t="shared" si="1"/>
        <v>0</v>
      </c>
      <c r="G50" s="15" t="str">
        <f t="shared" si="229"/>
        <v/>
      </c>
      <c r="H50" s="83">
        <f t="shared" si="95"/>
        <v>0</v>
      </c>
      <c r="I50" s="202">
        <f t="shared" si="2"/>
        <v>0</v>
      </c>
      <c r="J50" s="251"/>
      <c r="K50" s="121"/>
      <c r="L50" s="323"/>
      <c r="M50" s="323"/>
      <c r="N50" s="526" t="s">
        <v>116</v>
      </c>
      <c r="O50" s="517"/>
      <c r="P50" s="518"/>
      <c r="Q50" s="93">
        <f ca="1">Q49-TODAY()-Q44</f>
        <v>68</v>
      </c>
      <c r="R50" s="10"/>
      <c r="X50" s="85"/>
      <c r="Y50" s="85"/>
      <c r="Z50" s="211"/>
      <c r="AA50" s="85"/>
      <c r="AB50" s="211"/>
      <c r="AC50" s="211"/>
      <c r="AD50" s="211"/>
      <c r="AE50" s="167"/>
      <c r="AF50" s="14"/>
      <c r="AG50" s="94"/>
      <c r="AH50" s="91"/>
      <c r="AI50" s="91"/>
      <c r="AJ50" s="91"/>
      <c r="AK50" s="91"/>
      <c r="AL50" s="212"/>
      <c r="AM50" s="91"/>
      <c r="AN50" s="212"/>
      <c r="AO50" s="212"/>
      <c r="AP50" s="212"/>
      <c r="AQ50" s="17"/>
      <c r="AR50" s="235"/>
      <c r="AS50" s="221" t="s">
        <v>55</v>
      </c>
      <c r="AT50" s="54"/>
      <c r="AU50" s="254"/>
      <c r="AV50" s="259"/>
      <c r="AW50" s="38">
        <f t="shared" si="12"/>
        <v>0</v>
      </c>
      <c r="AX50" s="39">
        <f t="shared" si="13"/>
        <v>0</v>
      </c>
      <c r="AY50" s="224" t="s">
        <v>56</v>
      </c>
      <c r="AZ50" s="54"/>
      <c r="BA50" s="64"/>
      <c r="BB50" s="48"/>
      <c r="BC50" s="25">
        <f t="shared" si="14"/>
        <v>0</v>
      </c>
      <c r="BD50" s="40">
        <f t="shared" si="15"/>
        <v>0</v>
      </c>
      <c r="BE50" s="27" t="s">
        <v>57</v>
      </c>
      <c r="BF50" s="54"/>
      <c r="BG50" s="48"/>
      <c r="BH50" s="28">
        <f t="shared" si="16"/>
        <v>0</v>
      </c>
      <c r="BI50" s="29">
        <f t="shared" si="17"/>
        <v>0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17"/>
      <c r="DD50" s="30">
        <f t="shared" si="147"/>
        <v>0</v>
      </c>
      <c r="DE50" s="31">
        <f t="shared" si="148"/>
        <v>0</v>
      </c>
      <c r="DF50" s="31">
        <f t="shared" si="149"/>
        <v>0</v>
      </c>
      <c r="DG50" s="31">
        <f t="shared" si="150"/>
        <v>0</v>
      </c>
      <c r="DH50" s="31">
        <f t="shared" si="151"/>
        <v>0</v>
      </c>
      <c r="DI50" s="31">
        <f t="shared" si="152"/>
        <v>0</v>
      </c>
      <c r="DJ50" s="31">
        <f t="shared" si="153"/>
        <v>0</v>
      </c>
      <c r="DK50" s="31">
        <f t="shared" si="154"/>
        <v>0</v>
      </c>
      <c r="DL50" s="31">
        <f t="shared" si="155"/>
        <v>0</v>
      </c>
      <c r="DM50" s="31">
        <f t="shared" si="156"/>
        <v>0</v>
      </c>
      <c r="DN50" s="31">
        <f t="shared" si="157"/>
        <v>0</v>
      </c>
      <c r="DO50" s="31">
        <f t="shared" si="158"/>
        <v>0</v>
      </c>
      <c r="DP50" s="31">
        <f t="shared" si="159"/>
        <v>0</v>
      </c>
      <c r="DQ50" s="31">
        <f t="shared" si="160"/>
        <v>0</v>
      </c>
      <c r="DR50" s="31">
        <f t="shared" si="161"/>
        <v>0</v>
      </c>
      <c r="DS50" s="31">
        <f t="shared" si="162"/>
        <v>0</v>
      </c>
      <c r="DT50" s="31">
        <f t="shared" si="163"/>
        <v>0</v>
      </c>
      <c r="DU50" s="31">
        <f t="shared" si="164"/>
        <v>0</v>
      </c>
      <c r="DV50" s="31">
        <f t="shared" si="165"/>
        <v>0</v>
      </c>
      <c r="DW50" s="31">
        <f t="shared" si="166"/>
        <v>0</v>
      </c>
      <c r="DX50" s="31">
        <f t="shared" si="167"/>
        <v>0</v>
      </c>
      <c r="DY50" s="31">
        <f t="shared" si="168"/>
        <v>0</v>
      </c>
      <c r="DZ50" s="31">
        <f t="shared" si="169"/>
        <v>0</v>
      </c>
      <c r="EA50" s="31">
        <f t="shared" si="170"/>
        <v>0</v>
      </c>
      <c r="EB50" s="31">
        <f t="shared" si="171"/>
        <v>0</v>
      </c>
      <c r="EC50" s="31">
        <f t="shared" si="172"/>
        <v>0</v>
      </c>
      <c r="ED50" s="31">
        <f t="shared" si="173"/>
        <v>0</v>
      </c>
      <c r="EE50" s="31">
        <f t="shared" si="174"/>
        <v>0</v>
      </c>
      <c r="EF50" s="31">
        <f t="shared" si="175"/>
        <v>0</v>
      </c>
      <c r="EG50" s="31">
        <f t="shared" si="176"/>
        <v>0</v>
      </c>
      <c r="EH50" s="31">
        <f t="shared" si="177"/>
        <v>0</v>
      </c>
      <c r="EI50" s="31">
        <f t="shared" si="178"/>
        <v>0</v>
      </c>
      <c r="EJ50" s="31">
        <f t="shared" si="179"/>
        <v>0</v>
      </c>
      <c r="EK50" s="31">
        <f t="shared" si="180"/>
        <v>0</v>
      </c>
      <c r="EL50" s="31">
        <f t="shared" si="181"/>
        <v>0</v>
      </c>
      <c r="EM50" s="31">
        <f t="shared" si="182"/>
        <v>0</v>
      </c>
      <c r="EN50" s="31">
        <f t="shared" si="183"/>
        <v>0</v>
      </c>
      <c r="EO50" s="31">
        <f t="shared" si="184"/>
        <v>0</v>
      </c>
      <c r="EP50" s="31">
        <f t="shared" si="185"/>
        <v>0</v>
      </c>
      <c r="EQ50" s="31">
        <f t="shared" si="186"/>
        <v>0</v>
      </c>
      <c r="ER50" s="76"/>
      <c r="ES50" s="77">
        <f t="shared" si="187"/>
        <v>0</v>
      </c>
      <c r="ET50" s="14"/>
      <c r="EU50" s="30">
        <f t="shared" si="188"/>
        <v>0</v>
      </c>
      <c r="EV50" s="31">
        <f t="shared" ca="1" si="189"/>
        <v>0</v>
      </c>
      <c r="EW50" s="31">
        <f t="shared" ca="1" si="190"/>
        <v>0</v>
      </c>
      <c r="EX50" s="31">
        <f t="shared" ca="1" si="191"/>
        <v>0</v>
      </c>
      <c r="EY50" s="31">
        <f t="shared" ca="1" si="192"/>
        <v>0</v>
      </c>
      <c r="EZ50" s="31">
        <f t="shared" ca="1" si="193"/>
        <v>0</v>
      </c>
      <c r="FA50" s="31">
        <f t="shared" ca="1" si="194"/>
        <v>0</v>
      </c>
      <c r="FB50" s="31">
        <f t="shared" ca="1" si="195"/>
        <v>0</v>
      </c>
      <c r="FC50" s="31">
        <f t="shared" ca="1" si="196"/>
        <v>0</v>
      </c>
      <c r="FD50" s="31">
        <f t="shared" ca="1" si="197"/>
        <v>0</v>
      </c>
      <c r="FE50" s="31">
        <f t="shared" ca="1" si="198"/>
        <v>0</v>
      </c>
      <c r="FF50" s="31">
        <f t="shared" ca="1" si="199"/>
        <v>0</v>
      </c>
      <c r="FG50" s="31">
        <f t="shared" ca="1" si="200"/>
        <v>0</v>
      </c>
      <c r="FH50" s="31">
        <f t="shared" ca="1" si="201"/>
        <v>0</v>
      </c>
      <c r="FI50" s="31">
        <f t="shared" ca="1" si="202"/>
        <v>0</v>
      </c>
      <c r="FJ50" s="31">
        <f t="shared" ca="1" si="203"/>
        <v>0</v>
      </c>
      <c r="FK50" s="31">
        <f t="shared" ca="1" si="204"/>
        <v>0</v>
      </c>
      <c r="FL50" s="31">
        <f t="shared" ca="1" si="205"/>
        <v>0</v>
      </c>
      <c r="FM50" s="31">
        <f t="shared" ca="1" si="206"/>
        <v>0</v>
      </c>
      <c r="FN50" s="31">
        <f t="shared" ca="1" si="207"/>
        <v>0</v>
      </c>
      <c r="FO50" s="31">
        <f t="shared" ca="1" si="208"/>
        <v>0</v>
      </c>
      <c r="FP50" s="31">
        <f t="shared" ca="1" si="209"/>
        <v>0</v>
      </c>
      <c r="FQ50" s="31">
        <f t="shared" ca="1" si="210"/>
        <v>0</v>
      </c>
      <c r="FR50" s="31">
        <f t="shared" ca="1" si="211"/>
        <v>0</v>
      </c>
      <c r="FS50" s="31">
        <f t="shared" ca="1" si="212"/>
        <v>0</v>
      </c>
      <c r="FT50" s="31">
        <f t="shared" ca="1" si="213"/>
        <v>0</v>
      </c>
      <c r="FU50" s="31">
        <f t="shared" ca="1" si="214"/>
        <v>0</v>
      </c>
      <c r="FV50" s="31">
        <f t="shared" ca="1" si="215"/>
        <v>0</v>
      </c>
      <c r="FW50" s="31">
        <f t="shared" ca="1" si="216"/>
        <v>0</v>
      </c>
      <c r="FX50" s="31">
        <f t="shared" ca="1" si="217"/>
        <v>0</v>
      </c>
      <c r="FY50" s="31">
        <f t="shared" ca="1" si="218"/>
        <v>0</v>
      </c>
      <c r="FZ50" s="31">
        <f t="shared" ca="1" si="219"/>
        <v>0</v>
      </c>
      <c r="GA50" s="31">
        <f t="shared" ca="1" si="220"/>
        <v>0</v>
      </c>
      <c r="GB50" s="31">
        <f t="shared" ca="1" si="221"/>
        <v>0</v>
      </c>
      <c r="GC50" s="31">
        <f t="shared" ca="1" si="222"/>
        <v>0</v>
      </c>
      <c r="GD50" s="31">
        <f t="shared" ca="1" si="223"/>
        <v>0</v>
      </c>
      <c r="GE50" s="31">
        <f t="shared" si="224"/>
        <v>0</v>
      </c>
      <c r="GF50" s="31">
        <f t="shared" si="225"/>
        <v>0</v>
      </c>
      <c r="GG50" s="31">
        <f t="shared" si="226"/>
        <v>0</v>
      </c>
      <c r="GH50" s="31">
        <f t="shared" si="227"/>
        <v>0</v>
      </c>
      <c r="GI50" s="76"/>
      <c r="GJ50" s="77">
        <f t="shared" ca="1" si="228"/>
        <v>0</v>
      </c>
      <c r="GK50" s="14"/>
      <c r="GL50" s="14"/>
      <c r="GM50" s="14"/>
      <c r="GN50" s="14"/>
      <c r="GO50" s="14"/>
      <c r="GP50" s="14"/>
      <c r="GQ50" s="14"/>
      <c r="GR50" s="14"/>
      <c r="GS50" s="14"/>
    </row>
    <row r="51" spans="1:201" x14ac:dyDescent="0.2">
      <c r="A51" s="158" t="s">
        <v>56</v>
      </c>
      <c r="B51" s="46"/>
      <c r="C51" s="47"/>
      <c r="D51" s="57"/>
      <c r="E51" s="272">
        <f t="shared" si="0"/>
        <v>0</v>
      </c>
      <c r="F51" s="285">
        <f t="shared" si="1"/>
        <v>0</v>
      </c>
      <c r="G51" s="15" t="str">
        <f t="shared" si="229"/>
        <v/>
      </c>
      <c r="H51" s="83">
        <f t="shared" si="95"/>
        <v>0</v>
      </c>
      <c r="I51" s="202">
        <f t="shared" si="2"/>
        <v>0</v>
      </c>
      <c r="J51" s="252" t="str">
        <f t="shared" ref="J51" si="248">IFERROR(D50/D51,"")</f>
        <v/>
      </c>
      <c r="K51" s="262" t="str">
        <f t="shared" ref="K51" si="249">IFERROR(G50/G51,"")</f>
        <v/>
      </c>
      <c r="L51" s="324" t="str">
        <f t="shared" si="232"/>
        <v/>
      </c>
      <c r="M51" s="337">
        <f t="shared" ref="M51" si="250">I51+I50</f>
        <v>0</v>
      </c>
      <c r="N51" s="526" t="s">
        <v>117</v>
      </c>
      <c r="O51" s="517"/>
      <c r="P51" s="518"/>
      <c r="Q51" s="95">
        <f ca="1">Q50/365</f>
        <v>0.18630136986301371</v>
      </c>
      <c r="R51" s="91"/>
      <c r="S51" s="206"/>
      <c r="T51" s="85"/>
      <c r="U51" s="85"/>
      <c r="V51" s="85"/>
      <c r="W51" s="85"/>
      <c r="X51" s="85"/>
      <c r="Y51" s="85"/>
      <c r="Z51" s="211"/>
      <c r="AA51" s="85"/>
      <c r="AB51" s="211"/>
      <c r="AC51" s="211"/>
      <c r="AD51" s="211"/>
      <c r="AE51" s="167"/>
      <c r="AF51" s="14"/>
      <c r="AG51" s="14"/>
      <c r="AH51" s="91"/>
      <c r="AI51" s="91"/>
      <c r="AJ51" s="91"/>
      <c r="AK51" s="91"/>
      <c r="AL51" s="212"/>
      <c r="AM51" s="91"/>
      <c r="AN51" s="212"/>
      <c r="AO51" s="212"/>
      <c r="AP51" s="212"/>
      <c r="AQ51" s="17"/>
      <c r="AR51" s="235"/>
      <c r="AS51" s="221" t="s">
        <v>55</v>
      </c>
      <c r="AT51" s="54"/>
      <c r="AU51" s="254"/>
      <c r="AV51" s="259"/>
      <c r="AW51" s="38">
        <f t="shared" si="12"/>
        <v>0</v>
      </c>
      <c r="AX51" s="39">
        <f t="shared" si="13"/>
        <v>0</v>
      </c>
      <c r="AY51" s="224" t="s">
        <v>56</v>
      </c>
      <c r="AZ51" s="54"/>
      <c r="BA51" s="64"/>
      <c r="BB51" s="48"/>
      <c r="BC51" s="25">
        <f t="shared" si="14"/>
        <v>0</v>
      </c>
      <c r="BD51" s="40">
        <f t="shared" si="15"/>
        <v>0</v>
      </c>
      <c r="BE51" s="27" t="s">
        <v>57</v>
      </c>
      <c r="BF51" s="54"/>
      <c r="BG51" s="48"/>
      <c r="BH51" s="28">
        <f t="shared" si="16"/>
        <v>0</v>
      </c>
      <c r="BI51" s="29">
        <f t="shared" si="17"/>
        <v>0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17"/>
      <c r="DD51" s="30">
        <f t="shared" si="147"/>
        <v>0</v>
      </c>
      <c r="DE51" s="31">
        <f t="shared" si="148"/>
        <v>0</v>
      </c>
      <c r="DF51" s="31">
        <f t="shared" si="149"/>
        <v>0</v>
      </c>
      <c r="DG51" s="31">
        <f t="shared" si="150"/>
        <v>0</v>
      </c>
      <c r="DH51" s="31">
        <f t="shared" si="151"/>
        <v>0</v>
      </c>
      <c r="DI51" s="31">
        <f t="shared" si="152"/>
        <v>0</v>
      </c>
      <c r="DJ51" s="31">
        <f t="shared" si="153"/>
        <v>0</v>
      </c>
      <c r="DK51" s="31">
        <f t="shared" si="154"/>
        <v>0</v>
      </c>
      <c r="DL51" s="31">
        <f t="shared" si="155"/>
        <v>0</v>
      </c>
      <c r="DM51" s="31">
        <f t="shared" si="156"/>
        <v>0</v>
      </c>
      <c r="DN51" s="31">
        <f t="shared" si="157"/>
        <v>0</v>
      </c>
      <c r="DO51" s="31">
        <f t="shared" si="158"/>
        <v>0</v>
      </c>
      <c r="DP51" s="31">
        <f t="shared" si="159"/>
        <v>0</v>
      </c>
      <c r="DQ51" s="31">
        <f t="shared" si="160"/>
        <v>0</v>
      </c>
      <c r="DR51" s="31">
        <f t="shared" si="161"/>
        <v>0</v>
      </c>
      <c r="DS51" s="31">
        <f t="shared" si="162"/>
        <v>0</v>
      </c>
      <c r="DT51" s="31">
        <f t="shared" si="163"/>
        <v>0</v>
      </c>
      <c r="DU51" s="31">
        <f t="shared" si="164"/>
        <v>0</v>
      </c>
      <c r="DV51" s="31">
        <f t="shared" si="165"/>
        <v>0</v>
      </c>
      <c r="DW51" s="31">
        <f t="shared" si="166"/>
        <v>0</v>
      </c>
      <c r="DX51" s="31">
        <f t="shared" si="167"/>
        <v>0</v>
      </c>
      <c r="DY51" s="31">
        <f t="shared" si="168"/>
        <v>0</v>
      </c>
      <c r="DZ51" s="31">
        <f t="shared" si="169"/>
        <v>0</v>
      </c>
      <c r="EA51" s="31">
        <f t="shared" si="170"/>
        <v>0</v>
      </c>
      <c r="EB51" s="31">
        <f t="shared" si="171"/>
        <v>0</v>
      </c>
      <c r="EC51" s="31">
        <f t="shared" si="172"/>
        <v>0</v>
      </c>
      <c r="ED51" s="31">
        <f t="shared" si="173"/>
        <v>0</v>
      </c>
      <c r="EE51" s="31">
        <f t="shared" si="174"/>
        <v>0</v>
      </c>
      <c r="EF51" s="31">
        <f t="shared" si="175"/>
        <v>0</v>
      </c>
      <c r="EG51" s="31">
        <f t="shared" si="176"/>
        <v>0</v>
      </c>
      <c r="EH51" s="31">
        <f t="shared" si="177"/>
        <v>0</v>
      </c>
      <c r="EI51" s="31">
        <f t="shared" si="178"/>
        <v>0</v>
      </c>
      <c r="EJ51" s="31">
        <f t="shared" si="179"/>
        <v>0</v>
      </c>
      <c r="EK51" s="31">
        <f t="shared" si="180"/>
        <v>0</v>
      </c>
      <c r="EL51" s="31">
        <f t="shared" si="181"/>
        <v>0</v>
      </c>
      <c r="EM51" s="31">
        <f t="shared" si="182"/>
        <v>0</v>
      </c>
      <c r="EN51" s="31">
        <f t="shared" si="183"/>
        <v>0</v>
      </c>
      <c r="EO51" s="31">
        <f t="shared" si="184"/>
        <v>0</v>
      </c>
      <c r="EP51" s="31">
        <f t="shared" si="185"/>
        <v>0</v>
      </c>
      <c r="EQ51" s="31">
        <f t="shared" si="186"/>
        <v>0</v>
      </c>
      <c r="ER51" s="76"/>
      <c r="ES51" s="77">
        <f t="shared" si="187"/>
        <v>0</v>
      </c>
      <c r="ET51" s="14"/>
      <c r="EU51" s="30">
        <f t="shared" si="188"/>
        <v>0</v>
      </c>
      <c r="EV51" s="31">
        <f t="shared" ca="1" si="189"/>
        <v>0</v>
      </c>
      <c r="EW51" s="31">
        <f t="shared" ca="1" si="190"/>
        <v>0</v>
      </c>
      <c r="EX51" s="31">
        <f t="shared" ca="1" si="191"/>
        <v>0</v>
      </c>
      <c r="EY51" s="31">
        <f t="shared" ca="1" si="192"/>
        <v>0</v>
      </c>
      <c r="EZ51" s="31">
        <f t="shared" ca="1" si="193"/>
        <v>0</v>
      </c>
      <c r="FA51" s="31">
        <f t="shared" ca="1" si="194"/>
        <v>0</v>
      </c>
      <c r="FB51" s="31">
        <f t="shared" ca="1" si="195"/>
        <v>0</v>
      </c>
      <c r="FC51" s="31">
        <f t="shared" ca="1" si="196"/>
        <v>0</v>
      </c>
      <c r="FD51" s="31">
        <f t="shared" ca="1" si="197"/>
        <v>0</v>
      </c>
      <c r="FE51" s="31">
        <f t="shared" ca="1" si="198"/>
        <v>0</v>
      </c>
      <c r="FF51" s="31">
        <f t="shared" ca="1" si="199"/>
        <v>0</v>
      </c>
      <c r="FG51" s="31">
        <f t="shared" ca="1" si="200"/>
        <v>0</v>
      </c>
      <c r="FH51" s="31">
        <f t="shared" ca="1" si="201"/>
        <v>0</v>
      </c>
      <c r="FI51" s="31">
        <f t="shared" ca="1" si="202"/>
        <v>0</v>
      </c>
      <c r="FJ51" s="31">
        <f t="shared" ca="1" si="203"/>
        <v>0</v>
      </c>
      <c r="FK51" s="31">
        <f t="shared" ca="1" si="204"/>
        <v>0</v>
      </c>
      <c r="FL51" s="31">
        <f t="shared" ca="1" si="205"/>
        <v>0</v>
      </c>
      <c r="FM51" s="31">
        <f t="shared" ca="1" si="206"/>
        <v>0</v>
      </c>
      <c r="FN51" s="31">
        <f t="shared" ca="1" si="207"/>
        <v>0</v>
      </c>
      <c r="FO51" s="31">
        <f t="shared" ca="1" si="208"/>
        <v>0</v>
      </c>
      <c r="FP51" s="31">
        <f t="shared" ca="1" si="209"/>
        <v>0</v>
      </c>
      <c r="FQ51" s="31">
        <f t="shared" ca="1" si="210"/>
        <v>0</v>
      </c>
      <c r="FR51" s="31">
        <f t="shared" ca="1" si="211"/>
        <v>0</v>
      </c>
      <c r="FS51" s="31">
        <f t="shared" ca="1" si="212"/>
        <v>0</v>
      </c>
      <c r="FT51" s="31">
        <f t="shared" ca="1" si="213"/>
        <v>0</v>
      </c>
      <c r="FU51" s="31">
        <f t="shared" ca="1" si="214"/>
        <v>0</v>
      </c>
      <c r="FV51" s="31">
        <f t="shared" ca="1" si="215"/>
        <v>0</v>
      </c>
      <c r="FW51" s="31">
        <f t="shared" ca="1" si="216"/>
        <v>0</v>
      </c>
      <c r="FX51" s="31">
        <f t="shared" ca="1" si="217"/>
        <v>0</v>
      </c>
      <c r="FY51" s="31">
        <f t="shared" ca="1" si="218"/>
        <v>0</v>
      </c>
      <c r="FZ51" s="31">
        <f t="shared" ca="1" si="219"/>
        <v>0</v>
      </c>
      <c r="GA51" s="31">
        <f t="shared" ca="1" si="220"/>
        <v>0</v>
      </c>
      <c r="GB51" s="31">
        <f t="shared" ca="1" si="221"/>
        <v>0</v>
      </c>
      <c r="GC51" s="31">
        <f t="shared" ca="1" si="222"/>
        <v>0</v>
      </c>
      <c r="GD51" s="31">
        <f t="shared" ca="1" si="223"/>
        <v>0</v>
      </c>
      <c r="GE51" s="31">
        <f t="shared" si="224"/>
        <v>0</v>
      </c>
      <c r="GF51" s="31">
        <f t="shared" si="225"/>
        <v>0</v>
      </c>
      <c r="GG51" s="31">
        <f t="shared" si="226"/>
        <v>0</v>
      </c>
      <c r="GH51" s="31">
        <f t="shared" si="227"/>
        <v>0</v>
      </c>
      <c r="GI51" s="76"/>
      <c r="GJ51" s="77">
        <f t="shared" ca="1" si="228"/>
        <v>0</v>
      </c>
      <c r="GK51" s="14"/>
      <c r="GL51" s="14"/>
      <c r="GM51" s="14"/>
      <c r="GN51" s="14"/>
      <c r="GO51" s="14"/>
      <c r="GP51" s="14"/>
      <c r="GQ51" s="14"/>
      <c r="GR51" s="14"/>
      <c r="GS51" s="14"/>
    </row>
    <row r="52" spans="1:201" x14ac:dyDescent="0.2">
      <c r="A52" s="158" t="s">
        <v>56</v>
      </c>
      <c r="B52" s="46"/>
      <c r="C52" s="47"/>
      <c r="D52" s="57"/>
      <c r="E52" s="272">
        <f t="shared" si="0"/>
        <v>0</v>
      </c>
      <c r="F52" s="285">
        <f t="shared" si="1"/>
        <v>0</v>
      </c>
      <c r="G52" s="15" t="str">
        <f t="shared" si="229"/>
        <v/>
      </c>
      <c r="H52" s="83">
        <f t="shared" si="95"/>
        <v>0</v>
      </c>
      <c r="I52" s="202">
        <f t="shared" si="2"/>
        <v>0</v>
      </c>
      <c r="J52" s="251"/>
      <c r="K52" s="121"/>
      <c r="L52" s="323"/>
      <c r="M52" s="323"/>
      <c r="N52" s="527" t="s">
        <v>105</v>
      </c>
      <c r="O52" s="517"/>
      <c r="P52" s="518"/>
      <c r="Q52" s="245">
        <v>5.1999999999999998E-3</v>
      </c>
      <c r="R52" s="91"/>
      <c r="S52" s="166"/>
      <c r="T52" s="85"/>
      <c r="U52" s="85"/>
      <c r="V52" s="85"/>
      <c r="W52" s="85"/>
      <c r="X52" s="85"/>
      <c r="Y52" s="85"/>
      <c r="Z52" s="211"/>
      <c r="AA52" s="85"/>
      <c r="AB52" s="211"/>
      <c r="AC52" s="211"/>
      <c r="AD52" s="211"/>
      <c r="AE52" s="207"/>
      <c r="AF52" s="91"/>
      <c r="AG52" s="91"/>
      <c r="AH52" s="91"/>
      <c r="AI52" s="91"/>
      <c r="AJ52" s="91"/>
      <c r="AK52" s="91"/>
      <c r="AL52" s="212"/>
      <c r="AM52" s="91"/>
      <c r="AN52" s="212"/>
      <c r="AO52" s="212"/>
      <c r="AP52" s="212"/>
      <c r="AQ52" s="17"/>
      <c r="AR52" s="235"/>
      <c r="AS52" s="221" t="s">
        <v>55</v>
      </c>
      <c r="AT52" s="54"/>
      <c r="AU52" s="254"/>
      <c r="AV52" s="259"/>
      <c r="AW52" s="38">
        <f t="shared" si="12"/>
        <v>0</v>
      </c>
      <c r="AX52" s="39">
        <f t="shared" si="13"/>
        <v>0</v>
      </c>
      <c r="AY52" s="224" t="s">
        <v>56</v>
      </c>
      <c r="AZ52" s="54"/>
      <c r="BA52" s="64"/>
      <c r="BB52" s="48"/>
      <c r="BC52" s="25">
        <f t="shared" si="14"/>
        <v>0</v>
      </c>
      <c r="BD52" s="40">
        <f t="shared" si="15"/>
        <v>0</v>
      </c>
      <c r="BE52" s="27" t="s">
        <v>57</v>
      </c>
      <c r="BF52" s="54"/>
      <c r="BG52" s="48"/>
      <c r="BH52" s="28">
        <f t="shared" si="16"/>
        <v>0</v>
      </c>
      <c r="BI52" s="29">
        <f t="shared" si="17"/>
        <v>0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17"/>
      <c r="DD52" s="30">
        <f t="shared" si="147"/>
        <v>0</v>
      </c>
      <c r="DE52" s="31">
        <f t="shared" si="148"/>
        <v>0</v>
      </c>
      <c r="DF52" s="31">
        <f t="shared" si="149"/>
        <v>0</v>
      </c>
      <c r="DG52" s="31">
        <f t="shared" si="150"/>
        <v>0</v>
      </c>
      <c r="DH52" s="31">
        <f t="shared" si="151"/>
        <v>0</v>
      </c>
      <c r="DI52" s="31">
        <f t="shared" si="152"/>
        <v>0</v>
      </c>
      <c r="DJ52" s="31">
        <f t="shared" si="153"/>
        <v>0</v>
      </c>
      <c r="DK52" s="31">
        <f t="shared" si="154"/>
        <v>0</v>
      </c>
      <c r="DL52" s="31">
        <f t="shared" si="155"/>
        <v>0</v>
      </c>
      <c r="DM52" s="31">
        <f t="shared" si="156"/>
        <v>0</v>
      </c>
      <c r="DN52" s="31">
        <f t="shared" si="157"/>
        <v>0</v>
      </c>
      <c r="DO52" s="31">
        <f t="shared" si="158"/>
        <v>0</v>
      </c>
      <c r="DP52" s="31">
        <f t="shared" si="159"/>
        <v>0</v>
      </c>
      <c r="DQ52" s="31">
        <f t="shared" si="160"/>
        <v>0</v>
      </c>
      <c r="DR52" s="31">
        <f t="shared" si="161"/>
        <v>0</v>
      </c>
      <c r="DS52" s="31">
        <f t="shared" si="162"/>
        <v>0</v>
      </c>
      <c r="DT52" s="31">
        <f t="shared" si="163"/>
        <v>0</v>
      </c>
      <c r="DU52" s="31">
        <f t="shared" si="164"/>
        <v>0</v>
      </c>
      <c r="DV52" s="31">
        <f t="shared" si="165"/>
        <v>0</v>
      </c>
      <c r="DW52" s="31">
        <f t="shared" si="166"/>
        <v>0</v>
      </c>
      <c r="DX52" s="31">
        <f t="shared" si="167"/>
        <v>0</v>
      </c>
      <c r="DY52" s="31">
        <f t="shared" si="168"/>
        <v>0</v>
      </c>
      <c r="DZ52" s="31">
        <f t="shared" si="169"/>
        <v>0</v>
      </c>
      <c r="EA52" s="31">
        <f t="shared" si="170"/>
        <v>0</v>
      </c>
      <c r="EB52" s="31">
        <f t="shared" si="171"/>
        <v>0</v>
      </c>
      <c r="EC52" s="31">
        <f t="shared" si="172"/>
        <v>0</v>
      </c>
      <c r="ED52" s="31">
        <f t="shared" si="173"/>
        <v>0</v>
      </c>
      <c r="EE52" s="31">
        <f t="shared" si="174"/>
        <v>0</v>
      </c>
      <c r="EF52" s="31">
        <f t="shared" si="175"/>
        <v>0</v>
      </c>
      <c r="EG52" s="31">
        <f t="shared" si="176"/>
        <v>0</v>
      </c>
      <c r="EH52" s="31">
        <f t="shared" si="177"/>
        <v>0</v>
      </c>
      <c r="EI52" s="31">
        <f t="shared" si="178"/>
        <v>0</v>
      </c>
      <c r="EJ52" s="31">
        <f t="shared" si="179"/>
        <v>0</v>
      </c>
      <c r="EK52" s="31">
        <f t="shared" si="180"/>
        <v>0</v>
      </c>
      <c r="EL52" s="31">
        <f t="shared" si="181"/>
        <v>0</v>
      </c>
      <c r="EM52" s="31">
        <f t="shared" si="182"/>
        <v>0</v>
      </c>
      <c r="EN52" s="31">
        <f t="shared" si="183"/>
        <v>0</v>
      </c>
      <c r="EO52" s="31">
        <f t="shared" si="184"/>
        <v>0</v>
      </c>
      <c r="EP52" s="31">
        <f t="shared" si="185"/>
        <v>0</v>
      </c>
      <c r="EQ52" s="31">
        <f t="shared" si="186"/>
        <v>0</v>
      </c>
      <c r="ER52" s="76"/>
      <c r="ES52" s="77">
        <f t="shared" si="187"/>
        <v>0</v>
      </c>
      <c r="ET52" s="14"/>
      <c r="EU52" s="30">
        <f t="shared" si="188"/>
        <v>0</v>
      </c>
      <c r="EV52" s="31">
        <f t="shared" ca="1" si="189"/>
        <v>0</v>
      </c>
      <c r="EW52" s="31">
        <f t="shared" ca="1" si="190"/>
        <v>0</v>
      </c>
      <c r="EX52" s="31">
        <f t="shared" ca="1" si="191"/>
        <v>0</v>
      </c>
      <c r="EY52" s="31">
        <f t="shared" ca="1" si="192"/>
        <v>0</v>
      </c>
      <c r="EZ52" s="31">
        <f t="shared" ca="1" si="193"/>
        <v>0</v>
      </c>
      <c r="FA52" s="31">
        <f t="shared" ca="1" si="194"/>
        <v>0</v>
      </c>
      <c r="FB52" s="31">
        <f t="shared" ca="1" si="195"/>
        <v>0</v>
      </c>
      <c r="FC52" s="31">
        <f t="shared" ca="1" si="196"/>
        <v>0</v>
      </c>
      <c r="FD52" s="31">
        <f t="shared" ca="1" si="197"/>
        <v>0</v>
      </c>
      <c r="FE52" s="31">
        <f t="shared" ca="1" si="198"/>
        <v>0</v>
      </c>
      <c r="FF52" s="31">
        <f t="shared" ca="1" si="199"/>
        <v>0</v>
      </c>
      <c r="FG52" s="31">
        <f t="shared" ca="1" si="200"/>
        <v>0</v>
      </c>
      <c r="FH52" s="31">
        <f t="shared" ca="1" si="201"/>
        <v>0</v>
      </c>
      <c r="FI52" s="31">
        <f t="shared" ca="1" si="202"/>
        <v>0</v>
      </c>
      <c r="FJ52" s="31">
        <f t="shared" ca="1" si="203"/>
        <v>0</v>
      </c>
      <c r="FK52" s="31">
        <f t="shared" ca="1" si="204"/>
        <v>0</v>
      </c>
      <c r="FL52" s="31">
        <f t="shared" ca="1" si="205"/>
        <v>0</v>
      </c>
      <c r="FM52" s="31">
        <f t="shared" ca="1" si="206"/>
        <v>0</v>
      </c>
      <c r="FN52" s="31">
        <f t="shared" ca="1" si="207"/>
        <v>0</v>
      </c>
      <c r="FO52" s="31">
        <f t="shared" ca="1" si="208"/>
        <v>0</v>
      </c>
      <c r="FP52" s="31">
        <f t="shared" ca="1" si="209"/>
        <v>0</v>
      </c>
      <c r="FQ52" s="31">
        <f t="shared" ca="1" si="210"/>
        <v>0</v>
      </c>
      <c r="FR52" s="31">
        <f t="shared" ca="1" si="211"/>
        <v>0</v>
      </c>
      <c r="FS52" s="31">
        <f t="shared" ca="1" si="212"/>
        <v>0</v>
      </c>
      <c r="FT52" s="31">
        <f t="shared" ca="1" si="213"/>
        <v>0</v>
      </c>
      <c r="FU52" s="31">
        <f t="shared" ca="1" si="214"/>
        <v>0</v>
      </c>
      <c r="FV52" s="31">
        <f t="shared" ca="1" si="215"/>
        <v>0</v>
      </c>
      <c r="FW52" s="31">
        <f t="shared" ca="1" si="216"/>
        <v>0</v>
      </c>
      <c r="FX52" s="31">
        <f t="shared" ca="1" si="217"/>
        <v>0</v>
      </c>
      <c r="FY52" s="31">
        <f t="shared" ca="1" si="218"/>
        <v>0</v>
      </c>
      <c r="FZ52" s="31">
        <f t="shared" ca="1" si="219"/>
        <v>0</v>
      </c>
      <c r="GA52" s="31">
        <f t="shared" ca="1" si="220"/>
        <v>0</v>
      </c>
      <c r="GB52" s="31">
        <f t="shared" ca="1" si="221"/>
        <v>0</v>
      </c>
      <c r="GC52" s="31">
        <f t="shared" ca="1" si="222"/>
        <v>0</v>
      </c>
      <c r="GD52" s="31">
        <f t="shared" ca="1" si="223"/>
        <v>0</v>
      </c>
      <c r="GE52" s="31">
        <f t="shared" si="224"/>
        <v>0</v>
      </c>
      <c r="GF52" s="31">
        <f t="shared" si="225"/>
        <v>0</v>
      </c>
      <c r="GG52" s="31">
        <f t="shared" si="226"/>
        <v>0</v>
      </c>
      <c r="GH52" s="31">
        <f t="shared" si="227"/>
        <v>0</v>
      </c>
      <c r="GI52" s="76"/>
      <c r="GJ52" s="77">
        <f t="shared" ca="1" si="228"/>
        <v>0</v>
      </c>
      <c r="GK52" s="14"/>
      <c r="GL52" s="14"/>
      <c r="GM52" s="14"/>
      <c r="GN52" s="14"/>
      <c r="GO52" s="14"/>
      <c r="GP52" s="14"/>
      <c r="GQ52" s="14"/>
      <c r="GR52" s="14"/>
      <c r="GS52" s="14"/>
    </row>
    <row r="53" spans="1:201" x14ac:dyDescent="0.2">
      <c r="A53" s="158" t="s">
        <v>56</v>
      </c>
      <c r="B53" s="46"/>
      <c r="C53" s="47"/>
      <c r="D53" s="57"/>
      <c r="E53" s="272">
        <f t="shared" si="0"/>
        <v>0</v>
      </c>
      <c r="F53" s="285">
        <f t="shared" si="1"/>
        <v>0</v>
      </c>
      <c r="G53" s="15" t="str">
        <f t="shared" si="229"/>
        <v/>
      </c>
      <c r="H53" s="83">
        <f t="shared" si="95"/>
        <v>0</v>
      </c>
      <c r="I53" s="202">
        <f t="shared" si="2"/>
        <v>0</v>
      </c>
      <c r="J53" s="252" t="str">
        <f t="shared" ref="J53" si="251">IFERROR(D52/D53,"")</f>
        <v/>
      </c>
      <c r="K53" s="262" t="str">
        <f t="shared" ref="K53" si="252">IFERROR(G52/G53,"")</f>
        <v/>
      </c>
      <c r="L53" s="324" t="str">
        <f t="shared" si="232"/>
        <v/>
      </c>
      <c r="M53" s="337">
        <f t="shared" ref="M53" si="253">I53+I52</f>
        <v>0</v>
      </c>
      <c r="N53" s="528" t="s">
        <v>118</v>
      </c>
      <c r="O53" s="529"/>
      <c r="P53" s="530"/>
      <c r="Q53" s="246">
        <v>5.1999999999999998E-3</v>
      </c>
      <c r="R53" s="91"/>
      <c r="S53" s="166"/>
      <c r="T53" s="85"/>
      <c r="U53" s="85"/>
      <c r="V53" s="85"/>
      <c r="W53" s="85"/>
      <c r="X53" s="85"/>
      <c r="Y53" s="85"/>
      <c r="Z53" s="211"/>
      <c r="AA53" s="85"/>
      <c r="AB53" s="211"/>
      <c r="AC53" s="211"/>
      <c r="AD53" s="211"/>
      <c r="AE53" s="207"/>
      <c r="AF53" s="91"/>
      <c r="AG53" s="91"/>
      <c r="AH53" s="91"/>
      <c r="AI53" s="91"/>
      <c r="AJ53" s="91"/>
      <c r="AK53" s="91"/>
      <c r="AL53" s="212"/>
      <c r="AM53" s="91"/>
      <c r="AN53" s="212"/>
      <c r="AO53" s="212"/>
      <c r="AP53" s="212"/>
      <c r="AQ53" s="17"/>
      <c r="AR53" s="235"/>
      <c r="AS53" s="221" t="s">
        <v>55</v>
      </c>
      <c r="AT53" s="54"/>
      <c r="AU53" s="254"/>
      <c r="AV53" s="259"/>
      <c r="AW53" s="38">
        <f t="shared" si="12"/>
        <v>0</v>
      </c>
      <c r="AX53" s="39">
        <f t="shared" si="13"/>
        <v>0</v>
      </c>
      <c r="AY53" s="224" t="s">
        <v>56</v>
      </c>
      <c r="AZ53" s="54"/>
      <c r="BA53" s="64"/>
      <c r="BB53" s="48"/>
      <c r="BC53" s="25">
        <f t="shared" si="14"/>
        <v>0</v>
      </c>
      <c r="BD53" s="40">
        <f t="shared" si="15"/>
        <v>0</v>
      </c>
      <c r="BE53" s="27" t="s">
        <v>57</v>
      </c>
      <c r="BF53" s="54"/>
      <c r="BG53" s="48"/>
      <c r="BH53" s="28">
        <f t="shared" si="16"/>
        <v>0</v>
      </c>
      <c r="BI53" s="29">
        <f t="shared" si="17"/>
        <v>0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17"/>
      <c r="DD53" s="30">
        <f t="shared" si="147"/>
        <v>0</v>
      </c>
      <c r="DE53" s="31">
        <f t="shared" si="148"/>
        <v>0</v>
      </c>
      <c r="DF53" s="31">
        <f t="shared" si="149"/>
        <v>0</v>
      </c>
      <c r="DG53" s="31">
        <f t="shared" si="150"/>
        <v>0</v>
      </c>
      <c r="DH53" s="31">
        <f t="shared" si="151"/>
        <v>0</v>
      </c>
      <c r="DI53" s="31">
        <f t="shared" si="152"/>
        <v>0</v>
      </c>
      <c r="DJ53" s="31">
        <f t="shared" si="153"/>
        <v>0</v>
      </c>
      <c r="DK53" s="31">
        <f t="shared" si="154"/>
        <v>0</v>
      </c>
      <c r="DL53" s="31">
        <f t="shared" si="155"/>
        <v>0</v>
      </c>
      <c r="DM53" s="31">
        <f t="shared" si="156"/>
        <v>0</v>
      </c>
      <c r="DN53" s="31">
        <f t="shared" si="157"/>
        <v>0</v>
      </c>
      <c r="DO53" s="31">
        <f t="shared" si="158"/>
        <v>0</v>
      </c>
      <c r="DP53" s="31">
        <f t="shared" si="159"/>
        <v>0</v>
      </c>
      <c r="DQ53" s="31">
        <f t="shared" si="160"/>
        <v>0</v>
      </c>
      <c r="DR53" s="31">
        <f t="shared" si="161"/>
        <v>0</v>
      </c>
      <c r="DS53" s="31">
        <f t="shared" si="162"/>
        <v>0</v>
      </c>
      <c r="DT53" s="31">
        <f t="shared" si="163"/>
        <v>0</v>
      </c>
      <c r="DU53" s="31">
        <f t="shared" si="164"/>
        <v>0</v>
      </c>
      <c r="DV53" s="31">
        <f t="shared" si="165"/>
        <v>0</v>
      </c>
      <c r="DW53" s="31">
        <f t="shared" si="166"/>
        <v>0</v>
      </c>
      <c r="DX53" s="31">
        <f t="shared" si="167"/>
        <v>0</v>
      </c>
      <c r="DY53" s="31">
        <f t="shared" si="168"/>
        <v>0</v>
      </c>
      <c r="DZ53" s="31">
        <f t="shared" si="169"/>
        <v>0</v>
      </c>
      <c r="EA53" s="31">
        <f t="shared" si="170"/>
        <v>0</v>
      </c>
      <c r="EB53" s="31">
        <f t="shared" si="171"/>
        <v>0</v>
      </c>
      <c r="EC53" s="31">
        <f t="shared" si="172"/>
        <v>0</v>
      </c>
      <c r="ED53" s="31">
        <f t="shared" si="173"/>
        <v>0</v>
      </c>
      <c r="EE53" s="31">
        <f t="shared" si="174"/>
        <v>0</v>
      </c>
      <c r="EF53" s="31">
        <f t="shared" si="175"/>
        <v>0</v>
      </c>
      <c r="EG53" s="31">
        <f t="shared" si="176"/>
        <v>0</v>
      </c>
      <c r="EH53" s="31">
        <f t="shared" si="177"/>
        <v>0</v>
      </c>
      <c r="EI53" s="31">
        <f t="shared" si="178"/>
        <v>0</v>
      </c>
      <c r="EJ53" s="31">
        <f t="shared" si="179"/>
        <v>0</v>
      </c>
      <c r="EK53" s="31">
        <f t="shared" si="180"/>
        <v>0</v>
      </c>
      <c r="EL53" s="31">
        <f t="shared" si="181"/>
        <v>0</v>
      </c>
      <c r="EM53" s="31">
        <f t="shared" si="182"/>
        <v>0</v>
      </c>
      <c r="EN53" s="31">
        <f t="shared" si="183"/>
        <v>0</v>
      </c>
      <c r="EO53" s="31">
        <f t="shared" si="184"/>
        <v>0</v>
      </c>
      <c r="EP53" s="31">
        <f t="shared" si="185"/>
        <v>0</v>
      </c>
      <c r="EQ53" s="31">
        <f t="shared" si="186"/>
        <v>0</v>
      </c>
      <c r="ER53" s="76"/>
      <c r="ES53" s="77">
        <f t="shared" si="187"/>
        <v>0</v>
      </c>
      <c r="ET53" s="14"/>
      <c r="EU53" s="30">
        <f t="shared" si="188"/>
        <v>0</v>
      </c>
      <c r="EV53" s="31">
        <f t="shared" ca="1" si="189"/>
        <v>0</v>
      </c>
      <c r="EW53" s="31">
        <f t="shared" ca="1" si="190"/>
        <v>0</v>
      </c>
      <c r="EX53" s="31">
        <f t="shared" ca="1" si="191"/>
        <v>0</v>
      </c>
      <c r="EY53" s="31">
        <f t="shared" ca="1" si="192"/>
        <v>0</v>
      </c>
      <c r="EZ53" s="31">
        <f t="shared" ca="1" si="193"/>
        <v>0</v>
      </c>
      <c r="FA53" s="31">
        <f t="shared" ca="1" si="194"/>
        <v>0</v>
      </c>
      <c r="FB53" s="31">
        <f t="shared" ca="1" si="195"/>
        <v>0</v>
      </c>
      <c r="FC53" s="31">
        <f t="shared" ca="1" si="196"/>
        <v>0</v>
      </c>
      <c r="FD53" s="31">
        <f t="shared" ca="1" si="197"/>
        <v>0</v>
      </c>
      <c r="FE53" s="31">
        <f t="shared" ca="1" si="198"/>
        <v>0</v>
      </c>
      <c r="FF53" s="31">
        <f t="shared" ca="1" si="199"/>
        <v>0</v>
      </c>
      <c r="FG53" s="31">
        <f t="shared" ca="1" si="200"/>
        <v>0</v>
      </c>
      <c r="FH53" s="31">
        <f t="shared" ca="1" si="201"/>
        <v>0</v>
      </c>
      <c r="FI53" s="31">
        <f t="shared" ca="1" si="202"/>
        <v>0</v>
      </c>
      <c r="FJ53" s="31">
        <f t="shared" ca="1" si="203"/>
        <v>0</v>
      </c>
      <c r="FK53" s="31">
        <f t="shared" ca="1" si="204"/>
        <v>0</v>
      </c>
      <c r="FL53" s="31">
        <f t="shared" ca="1" si="205"/>
        <v>0</v>
      </c>
      <c r="FM53" s="31">
        <f t="shared" ca="1" si="206"/>
        <v>0</v>
      </c>
      <c r="FN53" s="31">
        <f t="shared" ca="1" si="207"/>
        <v>0</v>
      </c>
      <c r="FO53" s="31">
        <f t="shared" ca="1" si="208"/>
        <v>0</v>
      </c>
      <c r="FP53" s="31">
        <f t="shared" ca="1" si="209"/>
        <v>0</v>
      </c>
      <c r="FQ53" s="31">
        <f t="shared" ca="1" si="210"/>
        <v>0</v>
      </c>
      <c r="FR53" s="31">
        <f t="shared" ca="1" si="211"/>
        <v>0</v>
      </c>
      <c r="FS53" s="31">
        <f t="shared" ca="1" si="212"/>
        <v>0</v>
      </c>
      <c r="FT53" s="31">
        <f t="shared" ca="1" si="213"/>
        <v>0</v>
      </c>
      <c r="FU53" s="31">
        <f t="shared" ca="1" si="214"/>
        <v>0</v>
      </c>
      <c r="FV53" s="31">
        <f t="shared" ca="1" si="215"/>
        <v>0</v>
      </c>
      <c r="FW53" s="31">
        <f t="shared" ca="1" si="216"/>
        <v>0</v>
      </c>
      <c r="FX53" s="31">
        <f t="shared" ca="1" si="217"/>
        <v>0</v>
      </c>
      <c r="FY53" s="31">
        <f t="shared" ca="1" si="218"/>
        <v>0</v>
      </c>
      <c r="FZ53" s="31">
        <f t="shared" ca="1" si="219"/>
        <v>0</v>
      </c>
      <c r="GA53" s="31">
        <f t="shared" ca="1" si="220"/>
        <v>0</v>
      </c>
      <c r="GB53" s="31">
        <f t="shared" ca="1" si="221"/>
        <v>0</v>
      </c>
      <c r="GC53" s="31">
        <f t="shared" ca="1" si="222"/>
        <v>0</v>
      </c>
      <c r="GD53" s="31">
        <f t="shared" ca="1" si="223"/>
        <v>0</v>
      </c>
      <c r="GE53" s="31">
        <f t="shared" si="224"/>
        <v>0</v>
      </c>
      <c r="GF53" s="31">
        <f t="shared" si="225"/>
        <v>0</v>
      </c>
      <c r="GG53" s="31">
        <f t="shared" si="226"/>
        <v>0</v>
      </c>
      <c r="GH53" s="31">
        <f t="shared" si="227"/>
        <v>0</v>
      </c>
      <c r="GI53" s="76"/>
      <c r="GJ53" s="77">
        <f t="shared" ca="1" si="228"/>
        <v>0</v>
      </c>
      <c r="GK53" s="14"/>
      <c r="GL53" s="14"/>
      <c r="GM53" s="14"/>
      <c r="GN53" s="14"/>
      <c r="GO53" s="14"/>
      <c r="GP53" s="14"/>
      <c r="GQ53" s="14"/>
      <c r="GR53" s="14"/>
      <c r="GS53" s="14"/>
    </row>
    <row r="54" spans="1:201" x14ac:dyDescent="0.2">
      <c r="A54" s="158" t="s">
        <v>56</v>
      </c>
      <c r="B54" s="46"/>
      <c r="C54" s="47"/>
      <c r="D54" s="57"/>
      <c r="E54" s="272">
        <f t="shared" si="0"/>
        <v>0</v>
      </c>
      <c r="F54" s="285">
        <f t="shared" si="1"/>
        <v>0</v>
      </c>
      <c r="G54" s="15" t="str">
        <f t="shared" si="229"/>
        <v/>
      </c>
      <c r="H54" s="83">
        <f t="shared" si="95"/>
        <v>0</v>
      </c>
      <c r="I54" s="202">
        <f t="shared" si="2"/>
        <v>0</v>
      </c>
      <c r="J54" s="251"/>
      <c r="K54" s="121"/>
      <c r="L54" s="323"/>
      <c r="M54" s="323"/>
      <c r="R54" s="91"/>
      <c r="S54" s="166"/>
      <c r="T54" s="85"/>
      <c r="U54" s="85"/>
      <c r="V54" s="85"/>
      <c r="W54" s="85"/>
      <c r="X54" s="85"/>
      <c r="Y54" s="85"/>
      <c r="Z54" s="211"/>
      <c r="AA54" s="85"/>
      <c r="AB54" s="211"/>
      <c r="AC54" s="211"/>
      <c r="AD54" s="211"/>
      <c r="AE54" s="207"/>
      <c r="AF54" s="91"/>
      <c r="AG54" s="91"/>
      <c r="AH54" s="97"/>
      <c r="AI54" s="97"/>
      <c r="AJ54" s="97"/>
      <c r="AK54" s="97"/>
      <c r="AL54" s="217"/>
      <c r="AM54" s="97"/>
      <c r="AN54" s="217"/>
      <c r="AO54" s="217"/>
      <c r="AP54" s="217"/>
      <c r="AQ54" s="98"/>
      <c r="AR54" s="235"/>
      <c r="AS54" s="221" t="s">
        <v>55</v>
      </c>
      <c r="AT54" s="54"/>
      <c r="AU54" s="254"/>
      <c r="AV54" s="259"/>
      <c r="AW54" s="38">
        <f t="shared" si="12"/>
        <v>0</v>
      </c>
      <c r="AX54" s="39">
        <f t="shared" si="13"/>
        <v>0</v>
      </c>
      <c r="AY54" s="224" t="s">
        <v>56</v>
      </c>
      <c r="AZ54" s="54"/>
      <c r="BA54" s="64"/>
      <c r="BB54" s="48"/>
      <c r="BC54" s="25">
        <f t="shared" si="14"/>
        <v>0</v>
      </c>
      <c r="BD54" s="40">
        <f t="shared" si="15"/>
        <v>0</v>
      </c>
      <c r="BE54" s="27" t="s">
        <v>57</v>
      </c>
      <c r="BF54" s="54"/>
      <c r="BG54" s="48"/>
      <c r="BH54" s="28">
        <f t="shared" si="16"/>
        <v>0</v>
      </c>
      <c r="BI54" s="29">
        <f t="shared" si="17"/>
        <v>0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17"/>
      <c r="DD54" s="30">
        <f t="shared" si="147"/>
        <v>0</v>
      </c>
      <c r="DE54" s="31">
        <f t="shared" si="148"/>
        <v>0</v>
      </c>
      <c r="DF54" s="31">
        <f t="shared" si="149"/>
        <v>0</v>
      </c>
      <c r="DG54" s="31">
        <f t="shared" si="150"/>
        <v>0</v>
      </c>
      <c r="DH54" s="31">
        <f t="shared" si="151"/>
        <v>0</v>
      </c>
      <c r="DI54" s="31">
        <f t="shared" si="152"/>
        <v>0</v>
      </c>
      <c r="DJ54" s="31">
        <f t="shared" si="153"/>
        <v>0</v>
      </c>
      <c r="DK54" s="31">
        <f t="shared" si="154"/>
        <v>0</v>
      </c>
      <c r="DL54" s="31">
        <f t="shared" si="155"/>
        <v>0</v>
      </c>
      <c r="DM54" s="31">
        <f t="shared" si="156"/>
        <v>0</v>
      </c>
      <c r="DN54" s="31">
        <f t="shared" si="157"/>
        <v>0</v>
      </c>
      <c r="DO54" s="31">
        <f t="shared" si="158"/>
        <v>0</v>
      </c>
      <c r="DP54" s="31">
        <f t="shared" si="159"/>
        <v>0</v>
      </c>
      <c r="DQ54" s="31">
        <f t="shared" si="160"/>
        <v>0</v>
      </c>
      <c r="DR54" s="31">
        <f t="shared" si="161"/>
        <v>0</v>
      </c>
      <c r="DS54" s="31">
        <f t="shared" si="162"/>
        <v>0</v>
      </c>
      <c r="DT54" s="31">
        <f t="shared" si="163"/>
        <v>0</v>
      </c>
      <c r="DU54" s="31">
        <f t="shared" si="164"/>
        <v>0</v>
      </c>
      <c r="DV54" s="31">
        <f t="shared" si="165"/>
        <v>0</v>
      </c>
      <c r="DW54" s="31">
        <f t="shared" si="166"/>
        <v>0</v>
      </c>
      <c r="DX54" s="31">
        <f t="shared" si="167"/>
        <v>0</v>
      </c>
      <c r="DY54" s="31">
        <f t="shared" si="168"/>
        <v>0</v>
      </c>
      <c r="DZ54" s="31">
        <f t="shared" si="169"/>
        <v>0</v>
      </c>
      <c r="EA54" s="31">
        <f t="shared" si="170"/>
        <v>0</v>
      </c>
      <c r="EB54" s="31">
        <f t="shared" si="171"/>
        <v>0</v>
      </c>
      <c r="EC54" s="31">
        <f t="shared" si="172"/>
        <v>0</v>
      </c>
      <c r="ED54" s="31">
        <f t="shared" si="173"/>
        <v>0</v>
      </c>
      <c r="EE54" s="31">
        <f t="shared" si="174"/>
        <v>0</v>
      </c>
      <c r="EF54" s="31">
        <f t="shared" si="175"/>
        <v>0</v>
      </c>
      <c r="EG54" s="31">
        <f t="shared" si="176"/>
        <v>0</v>
      </c>
      <c r="EH54" s="31">
        <f t="shared" si="177"/>
        <v>0</v>
      </c>
      <c r="EI54" s="31">
        <f t="shared" si="178"/>
        <v>0</v>
      </c>
      <c r="EJ54" s="31">
        <f t="shared" si="179"/>
        <v>0</v>
      </c>
      <c r="EK54" s="31">
        <f t="shared" si="180"/>
        <v>0</v>
      </c>
      <c r="EL54" s="31">
        <f t="shared" si="181"/>
        <v>0</v>
      </c>
      <c r="EM54" s="31">
        <f t="shared" si="182"/>
        <v>0</v>
      </c>
      <c r="EN54" s="31">
        <f t="shared" si="183"/>
        <v>0</v>
      </c>
      <c r="EO54" s="31">
        <f t="shared" si="184"/>
        <v>0</v>
      </c>
      <c r="EP54" s="31">
        <f t="shared" si="185"/>
        <v>0</v>
      </c>
      <c r="EQ54" s="31">
        <f t="shared" si="186"/>
        <v>0</v>
      </c>
      <c r="ER54" s="76"/>
      <c r="ES54" s="77">
        <f t="shared" si="187"/>
        <v>0</v>
      </c>
      <c r="ET54" s="14"/>
      <c r="EU54" s="30">
        <f t="shared" si="188"/>
        <v>0</v>
      </c>
      <c r="EV54" s="31">
        <f t="shared" ca="1" si="189"/>
        <v>0</v>
      </c>
      <c r="EW54" s="31">
        <f t="shared" ca="1" si="190"/>
        <v>0</v>
      </c>
      <c r="EX54" s="31">
        <f t="shared" ca="1" si="191"/>
        <v>0</v>
      </c>
      <c r="EY54" s="31">
        <f t="shared" ca="1" si="192"/>
        <v>0</v>
      </c>
      <c r="EZ54" s="31">
        <f t="shared" ca="1" si="193"/>
        <v>0</v>
      </c>
      <c r="FA54" s="31">
        <f t="shared" ca="1" si="194"/>
        <v>0</v>
      </c>
      <c r="FB54" s="31">
        <f t="shared" ca="1" si="195"/>
        <v>0</v>
      </c>
      <c r="FC54" s="31">
        <f t="shared" ca="1" si="196"/>
        <v>0</v>
      </c>
      <c r="FD54" s="31">
        <f t="shared" ca="1" si="197"/>
        <v>0</v>
      </c>
      <c r="FE54" s="31">
        <f t="shared" ca="1" si="198"/>
        <v>0</v>
      </c>
      <c r="FF54" s="31">
        <f t="shared" ca="1" si="199"/>
        <v>0</v>
      </c>
      <c r="FG54" s="31">
        <f t="shared" ca="1" si="200"/>
        <v>0</v>
      </c>
      <c r="FH54" s="31">
        <f t="shared" ca="1" si="201"/>
        <v>0</v>
      </c>
      <c r="FI54" s="31">
        <f t="shared" ca="1" si="202"/>
        <v>0</v>
      </c>
      <c r="FJ54" s="31">
        <f t="shared" ca="1" si="203"/>
        <v>0</v>
      </c>
      <c r="FK54" s="31">
        <f t="shared" ca="1" si="204"/>
        <v>0</v>
      </c>
      <c r="FL54" s="31">
        <f t="shared" ca="1" si="205"/>
        <v>0</v>
      </c>
      <c r="FM54" s="31">
        <f t="shared" ca="1" si="206"/>
        <v>0</v>
      </c>
      <c r="FN54" s="31">
        <f t="shared" ca="1" si="207"/>
        <v>0</v>
      </c>
      <c r="FO54" s="31">
        <f t="shared" ca="1" si="208"/>
        <v>0</v>
      </c>
      <c r="FP54" s="31">
        <f t="shared" ca="1" si="209"/>
        <v>0</v>
      </c>
      <c r="FQ54" s="31">
        <f t="shared" ca="1" si="210"/>
        <v>0</v>
      </c>
      <c r="FR54" s="31">
        <f t="shared" ca="1" si="211"/>
        <v>0</v>
      </c>
      <c r="FS54" s="31">
        <f t="shared" ca="1" si="212"/>
        <v>0</v>
      </c>
      <c r="FT54" s="31">
        <f t="shared" ca="1" si="213"/>
        <v>0</v>
      </c>
      <c r="FU54" s="31">
        <f t="shared" ca="1" si="214"/>
        <v>0</v>
      </c>
      <c r="FV54" s="31">
        <f t="shared" ca="1" si="215"/>
        <v>0</v>
      </c>
      <c r="FW54" s="31">
        <f t="shared" ca="1" si="216"/>
        <v>0</v>
      </c>
      <c r="FX54" s="31">
        <f t="shared" ca="1" si="217"/>
        <v>0</v>
      </c>
      <c r="FY54" s="31">
        <f t="shared" ca="1" si="218"/>
        <v>0</v>
      </c>
      <c r="FZ54" s="31">
        <f t="shared" ca="1" si="219"/>
        <v>0</v>
      </c>
      <c r="GA54" s="31">
        <f t="shared" ca="1" si="220"/>
        <v>0</v>
      </c>
      <c r="GB54" s="31">
        <f t="shared" ca="1" si="221"/>
        <v>0</v>
      </c>
      <c r="GC54" s="31">
        <f t="shared" ca="1" si="222"/>
        <v>0</v>
      </c>
      <c r="GD54" s="31">
        <f t="shared" ca="1" si="223"/>
        <v>0</v>
      </c>
      <c r="GE54" s="31">
        <f t="shared" si="224"/>
        <v>0</v>
      </c>
      <c r="GF54" s="31">
        <f t="shared" si="225"/>
        <v>0</v>
      </c>
      <c r="GG54" s="31">
        <f t="shared" si="226"/>
        <v>0</v>
      </c>
      <c r="GH54" s="31">
        <f t="shared" si="227"/>
        <v>0</v>
      </c>
      <c r="GI54" s="76"/>
      <c r="GJ54" s="77">
        <f t="shared" ca="1" si="228"/>
        <v>0</v>
      </c>
      <c r="GK54" s="14"/>
      <c r="GL54" s="14"/>
      <c r="GM54" s="14"/>
      <c r="GN54" s="14"/>
      <c r="GO54" s="14"/>
      <c r="GP54" s="14"/>
      <c r="GQ54" s="14"/>
      <c r="GR54" s="14"/>
      <c r="GS54" s="14"/>
    </row>
    <row r="55" spans="1:201" x14ac:dyDescent="0.2">
      <c r="A55" s="158" t="s">
        <v>56</v>
      </c>
      <c r="B55" s="46"/>
      <c r="C55" s="47"/>
      <c r="D55" s="57"/>
      <c r="E55" s="272">
        <f t="shared" si="0"/>
        <v>0</v>
      </c>
      <c r="F55" s="285">
        <f t="shared" si="1"/>
        <v>0</v>
      </c>
      <c r="G55" s="15" t="str">
        <f t="shared" si="229"/>
        <v/>
      </c>
      <c r="H55" s="83">
        <f t="shared" si="95"/>
        <v>0</v>
      </c>
      <c r="I55" s="202">
        <f t="shared" si="2"/>
        <v>0</v>
      </c>
      <c r="J55" s="252" t="str">
        <f t="shared" ref="J55" si="254">IFERROR(D54/D55,"")</f>
        <v/>
      </c>
      <c r="K55" s="262" t="str">
        <f t="shared" ref="K55" si="255">IFERROR(G54/G55,"")</f>
        <v/>
      </c>
      <c r="L55" s="324" t="str">
        <f t="shared" si="232"/>
        <v/>
      </c>
      <c r="M55" s="337">
        <f t="shared" ref="M55" si="256">I55+I54</f>
        <v>0</v>
      </c>
      <c r="N55" s="264"/>
      <c r="R55" s="91"/>
      <c r="S55" s="207"/>
      <c r="T55" s="91"/>
      <c r="U55" s="91"/>
      <c r="V55" s="91"/>
      <c r="W55" s="91"/>
      <c r="X55" s="91"/>
      <c r="Y55" s="91"/>
      <c r="Z55" s="212"/>
      <c r="AA55" s="91"/>
      <c r="AB55" s="212"/>
      <c r="AC55" s="212"/>
      <c r="AD55" s="212"/>
      <c r="AE55" s="207"/>
      <c r="AF55" s="91"/>
      <c r="AG55" s="91"/>
      <c r="AH55" s="97"/>
      <c r="AI55" s="97"/>
      <c r="AJ55" s="97"/>
      <c r="AK55" s="97"/>
      <c r="AL55" s="217"/>
      <c r="AM55" s="97"/>
      <c r="AN55" s="217"/>
      <c r="AO55" s="217"/>
      <c r="AP55" s="217"/>
      <c r="AQ55" s="98"/>
      <c r="AR55" s="235"/>
      <c r="AS55" s="221" t="s">
        <v>55</v>
      </c>
      <c r="AT55" s="54"/>
      <c r="AU55" s="254"/>
      <c r="AV55" s="259"/>
      <c r="AW55" s="38">
        <f t="shared" si="12"/>
        <v>0</v>
      </c>
      <c r="AX55" s="39">
        <f t="shared" si="13"/>
        <v>0</v>
      </c>
      <c r="AY55" s="224" t="s">
        <v>56</v>
      </c>
      <c r="AZ55" s="54"/>
      <c r="BA55" s="64"/>
      <c r="BB55" s="48"/>
      <c r="BC55" s="25">
        <f t="shared" si="14"/>
        <v>0</v>
      </c>
      <c r="BD55" s="40">
        <f t="shared" si="15"/>
        <v>0</v>
      </c>
      <c r="BE55" s="27" t="s">
        <v>57</v>
      </c>
      <c r="BF55" s="54"/>
      <c r="BG55" s="48"/>
      <c r="BH55" s="28">
        <f t="shared" si="16"/>
        <v>0</v>
      </c>
      <c r="BI55" s="29">
        <f t="shared" si="17"/>
        <v>0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17"/>
      <c r="DD55" s="30">
        <f t="shared" si="147"/>
        <v>0</v>
      </c>
      <c r="DE55" s="31">
        <f t="shared" si="148"/>
        <v>0</v>
      </c>
      <c r="DF55" s="31">
        <f t="shared" si="149"/>
        <v>0</v>
      </c>
      <c r="DG55" s="31">
        <f t="shared" si="150"/>
        <v>0</v>
      </c>
      <c r="DH55" s="31">
        <f t="shared" si="151"/>
        <v>0</v>
      </c>
      <c r="DI55" s="31">
        <f t="shared" si="152"/>
        <v>0</v>
      </c>
      <c r="DJ55" s="31">
        <f t="shared" si="153"/>
        <v>0</v>
      </c>
      <c r="DK55" s="31">
        <f t="shared" si="154"/>
        <v>0</v>
      </c>
      <c r="DL55" s="31">
        <f t="shared" si="155"/>
        <v>0</v>
      </c>
      <c r="DM55" s="31">
        <f t="shared" si="156"/>
        <v>0</v>
      </c>
      <c r="DN55" s="31">
        <f t="shared" si="157"/>
        <v>0</v>
      </c>
      <c r="DO55" s="31">
        <f t="shared" si="158"/>
        <v>0</v>
      </c>
      <c r="DP55" s="31">
        <f t="shared" si="159"/>
        <v>0</v>
      </c>
      <c r="DQ55" s="31">
        <f t="shared" si="160"/>
        <v>0</v>
      </c>
      <c r="DR55" s="31">
        <f t="shared" si="161"/>
        <v>0</v>
      </c>
      <c r="DS55" s="31">
        <f t="shared" si="162"/>
        <v>0</v>
      </c>
      <c r="DT55" s="31">
        <f t="shared" si="163"/>
        <v>0</v>
      </c>
      <c r="DU55" s="31">
        <f t="shared" si="164"/>
        <v>0</v>
      </c>
      <c r="DV55" s="31">
        <f t="shared" si="165"/>
        <v>0</v>
      </c>
      <c r="DW55" s="31">
        <f t="shared" si="166"/>
        <v>0</v>
      </c>
      <c r="DX55" s="31">
        <f t="shared" si="167"/>
        <v>0</v>
      </c>
      <c r="DY55" s="31">
        <f t="shared" si="168"/>
        <v>0</v>
      </c>
      <c r="DZ55" s="31">
        <f t="shared" si="169"/>
        <v>0</v>
      </c>
      <c r="EA55" s="31">
        <f t="shared" si="170"/>
        <v>0</v>
      </c>
      <c r="EB55" s="31">
        <f t="shared" si="171"/>
        <v>0</v>
      </c>
      <c r="EC55" s="31">
        <f t="shared" si="172"/>
        <v>0</v>
      </c>
      <c r="ED55" s="31">
        <f t="shared" si="173"/>
        <v>0</v>
      </c>
      <c r="EE55" s="31">
        <f t="shared" si="174"/>
        <v>0</v>
      </c>
      <c r="EF55" s="31">
        <f t="shared" si="175"/>
        <v>0</v>
      </c>
      <c r="EG55" s="31">
        <f t="shared" si="176"/>
        <v>0</v>
      </c>
      <c r="EH55" s="31">
        <f t="shared" si="177"/>
        <v>0</v>
      </c>
      <c r="EI55" s="31">
        <f t="shared" si="178"/>
        <v>0</v>
      </c>
      <c r="EJ55" s="31">
        <f t="shared" si="179"/>
        <v>0</v>
      </c>
      <c r="EK55" s="31">
        <f t="shared" si="180"/>
        <v>0</v>
      </c>
      <c r="EL55" s="31">
        <f t="shared" si="181"/>
        <v>0</v>
      </c>
      <c r="EM55" s="31">
        <f t="shared" si="182"/>
        <v>0</v>
      </c>
      <c r="EN55" s="31">
        <f t="shared" si="183"/>
        <v>0</v>
      </c>
      <c r="EO55" s="31">
        <f t="shared" si="184"/>
        <v>0</v>
      </c>
      <c r="EP55" s="31">
        <f t="shared" si="185"/>
        <v>0</v>
      </c>
      <c r="EQ55" s="31">
        <f t="shared" si="186"/>
        <v>0</v>
      </c>
      <c r="ER55" s="76"/>
      <c r="ES55" s="77">
        <f t="shared" si="187"/>
        <v>0</v>
      </c>
      <c r="ET55" s="14"/>
      <c r="EU55" s="30">
        <f t="shared" si="188"/>
        <v>0</v>
      </c>
      <c r="EV55" s="31">
        <f t="shared" ca="1" si="189"/>
        <v>0</v>
      </c>
      <c r="EW55" s="31">
        <f t="shared" ca="1" si="190"/>
        <v>0</v>
      </c>
      <c r="EX55" s="31">
        <f t="shared" ca="1" si="191"/>
        <v>0</v>
      </c>
      <c r="EY55" s="31">
        <f t="shared" ca="1" si="192"/>
        <v>0</v>
      </c>
      <c r="EZ55" s="31">
        <f t="shared" ca="1" si="193"/>
        <v>0</v>
      </c>
      <c r="FA55" s="31">
        <f t="shared" ca="1" si="194"/>
        <v>0</v>
      </c>
      <c r="FB55" s="31">
        <f t="shared" ca="1" si="195"/>
        <v>0</v>
      </c>
      <c r="FC55" s="31">
        <f t="shared" ca="1" si="196"/>
        <v>0</v>
      </c>
      <c r="FD55" s="31">
        <f t="shared" ca="1" si="197"/>
        <v>0</v>
      </c>
      <c r="FE55" s="31">
        <f t="shared" ca="1" si="198"/>
        <v>0</v>
      </c>
      <c r="FF55" s="31">
        <f t="shared" ca="1" si="199"/>
        <v>0</v>
      </c>
      <c r="FG55" s="31">
        <f t="shared" ca="1" si="200"/>
        <v>0</v>
      </c>
      <c r="FH55" s="31">
        <f t="shared" ca="1" si="201"/>
        <v>0</v>
      </c>
      <c r="FI55" s="31">
        <f t="shared" ca="1" si="202"/>
        <v>0</v>
      </c>
      <c r="FJ55" s="31">
        <f t="shared" ca="1" si="203"/>
        <v>0</v>
      </c>
      <c r="FK55" s="31">
        <f t="shared" ca="1" si="204"/>
        <v>0</v>
      </c>
      <c r="FL55" s="31">
        <f t="shared" ca="1" si="205"/>
        <v>0</v>
      </c>
      <c r="FM55" s="31">
        <f t="shared" ca="1" si="206"/>
        <v>0</v>
      </c>
      <c r="FN55" s="31">
        <f t="shared" ca="1" si="207"/>
        <v>0</v>
      </c>
      <c r="FO55" s="31">
        <f t="shared" ca="1" si="208"/>
        <v>0</v>
      </c>
      <c r="FP55" s="31">
        <f t="shared" ca="1" si="209"/>
        <v>0</v>
      </c>
      <c r="FQ55" s="31">
        <f t="shared" ca="1" si="210"/>
        <v>0</v>
      </c>
      <c r="FR55" s="31">
        <f t="shared" ca="1" si="211"/>
        <v>0</v>
      </c>
      <c r="FS55" s="31">
        <f t="shared" ca="1" si="212"/>
        <v>0</v>
      </c>
      <c r="FT55" s="31">
        <f t="shared" ca="1" si="213"/>
        <v>0</v>
      </c>
      <c r="FU55" s="31">
        <f t="shared" ca="1" si="214"/>
        <v>0</v>
      </c>
      <c r="FV55" s="31">
        <f t="shared" ca="1" si="215"/>
        <v>0</v>
      </c>
      <c r="FW55" s="31">
        <f t="shared" ca="1" si="216"/>
        <v>0</v>
      </c>
      <c r="FX55" s="31">
        <f t="shared" ca="1" si="217"/>
        <v>0</v>
      </c>
      <c r="FY55" s="31">
        <f t="shared" ca="1" si="218"/>
        <v>0</v>
      </c>
      <c r="FZ55" s="31">
        <f t="shared" ca="1" si="219"/>
        <v>0</v>
      </c>
      <c r="GA55" s="31">
        <f t="shared" ca="1" si="220"/>
        <v>0</v>
      </c>
      <c r="GB55" s="31">
        <f t="shared" ca="1" si="221"/>
        <v>0</v>
      </c>
      <c r="GC55" s="31">
        <f t="shared" ca="1" si="222"/>
        <v>0</v>
      </c>
      <c r="GD55" s="31">
        <f t="shared" ca="1" si="223"/>
        <v>0</v>
      </c>
      <c r="GE55" s="31">
        <f t="shared" si="224"/>
        <v>0</v>
      </c>
      <c r="GF55" s="31">
        <f t="shared" si="225"/>
        <v>0</v>
      </c>
      <c r="GG55" s="31">
        <f t="shared" si="226"/>
        <v>0</v>
      </c>
      <c r="GH55" s="31">
        <f t="shared" si="227"/>
        <v>0</v>
      </c>
      <c r="GI55" s="76"/>
      <c r="GJ55" s="77">
        <f t="shared" ca="1" si="228"/>
        <v>0</v>
      </c>
      <c r="GK55" s="14"/>
      <c r="GL55" s="14"/>
      <c r="GM55" s="14"/>
      <c r="GN55" s="14"/>
      <c r="GO55" s="14"/>
      <c r="GP55" s="14"/>
      <c r="GQ55" s="14"/>
      <c r="GR55" s="14"/>
      <c r="GS55" s="14"/>
    </row>
    <row r="56" spans="1:201" x14ac:dyDescent="0.2">
      <c r="A56" s="158" t="s">
        <v>56</v>
      </c>
      <c r="B56" s="46"/>
      <c r="C56" s="47"/>
      <c r="D56" s="57"/>
      <c r="E56" s="272">
        <f t="shared" si="0"/>
        <v>0</v>
      </c>
      <c r="F56" s="285">
        <f t="shared" si="1"/>
        <v>0</v>
      </c>
      <c r="G56" s="15" t="str">
        <f t="shared" si="229"/>
        <v/>
      </c>
      <c r="H56" s="83">
        <f t="shared" si="95"/>
        <v>0</v>
      </c>
      <c r="I56" s="202">
        <f t="shared" si="2"/>
        <v>0</v>
      </c>
      <c r="J56" s="251"/>
      <c r="K56" s="121"/>
      <c r="L56" s="323"/>
      <c r="M56" s="323"/>
      <c r="N56" s="264"/>
      <c r="R56" s="96"/>
      <c r="S56" s="207"/>
      <c r="T56" s="91"/>
      <c r="U56" s="91"/>
      <c r="V56" s="91"/>
      <c r="W56" s="91"/>
      <c r="X56" s="91"/>
      <c r="Y56" s="91"/>
      <c r="Z56" s="212"/>
      <c r="AA56" s="91"/>
      <c r="AB56" s="212"/>
      <c r="AC56" s="212"/>
      <c r="AD56" s="212"/>
      <c r="AE56" s="207"/>
      <c r="AF56" s="91"/>
      <c r="AG56" s="91"/>
      <c r="AH56" s="97"/>
      <c r="AI56" s="97"/>
      <c r="AJ56" s="97"/>
      <c r="AK56" s="97"/>
      <c r="AL56" s="217"/>
      <c r="AM56" s="97"/>
      <c r="AN56" s="217"/>
      <c r="AO56" s="217"/>
      <c r="AP56" s="217"/>
      <c r="AQ56" s="98"/>
      <c r="AR56" s="235"/>
      <c r="AS56" s="221" t="s">
        <v>55</v>
      </c>
      <c r="AT56" s="54"/>
      <c r="AU56" s="254"/>
      <c r="AV56" s="259"/>
      <c r="AW56" s="38">
        <f t="shared" si="12"/>
        <v>0</v>
      </c>
      <c r="AX56" s="39">
        <f t="shared" si="13"/>
        <v>0</v>
      </c>
      <c r="AY56" s="224" t="s">
        <v>56</v>
      </c>
      <c r="AZ56" s="54"/>
      <c r="BA56" s="64"/>
      <c r="BB56" s="48"/>
      <c r="BC56" s="25">
        <f t="shared" si="14"/>
        <v>0</v>
      </c>
      <c r="BD56" s="40">
        <f t="shared" si="15"/>
        <v>0</v>
      </c>
      <c r="BE56" s="27" t="s">
        <v>57</v>
      </c>
      <c r="BF56" s="54"/>
      <c r="BG56" s="48"/>
      <c r="BH56" s="28">
        <f t="shared" si="16"/>
        <v>0</v>
      </c>
      <c r="BI56" s="29">
        <f t="shared" si="17"/>
        <v>0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17"/>
      <c r="DD56" s="30">
        <f t="shared" si="147"/>
        <v>0</v>
      </c>
      <c r="DE56" s="31">
        <f t="shared" si="148"/>
        <v>0</v>
      </c>
      <c r="DF56" s="31">
        <f t="shared" si="149"/>
        <v>0</v>
      </c>
      <c r="DG56" s="31">
        <f t="shared" si="150"/>
        <v>0</v>
      </c>
      <c r="DH56" s="31">
        <f t="shared" si="151"/>
        <v>0</v>
      </c>
      <c r="DI56" s="31">
        <f t="shared" si="152"/>
        <v>0</v>
      </c>
      <c r="DJ56" s="31">
        <f t="shared" si="153"/>
        <v>0</v>
      </c>
      <c r="DK56" s="31">
        <f t="shared" si="154"/>
        <v>0</v>
      </c>
      <c r="DL56" s="31">
        <f t="shared" si="155"/>
        <v>0</v>
      </c>
      <c r="DM56" s="31">
        <f t="shared" si="156"/>
        <v>0</v>
      </c>
      <c r="DN56" s="31">
        <f t="shared" si="157"/>
        <v>0</v>
      </c>
      <c r="DO56" s="31">
        <f t="shared" si="158"/>
        <v>0</v>
      </c>
      <c r="DP56" s="31">
        <f t="shared" si="159"/>
        <v>0</v>
      </c>
      <c r="DQ56" s="31">
        <f t="shared" si="160"/>
        <v>0</v>
      </c>
      <c r="DR56" s="31">
        <f t="shared" si="161"/>
        <v>0</v>
      </c>
      <c r="DS56" s="31">
        <f t="shared" si="162"/>
        <v>0</v>
      </c>
      <c r="DT56" s="31">
        <f t="shared" si="163"/>
        <v>0</v>
      </c>
      <c r="DU56" s="31">
        <f t="shared" si="164"/>
        <v>0</v>
      </c>
      <c r="DV56" s="31">
        <f t="shared" si="165"/>
        <v>0</v>
      </c>
      <c r="DW56" s="31">
        <f t="shared" si="166"/>
        <v>0</v>
      </c>
      <c r="DX56" s="31">
        <f t="shared" si="167"/>
        <v>0</v>
      </c>
      <c r="DY56" s="31">
        <f t="shared" si="168"/>
        <v>0</v>
      </c>
      <c r="DZ56" s="31">
        <f t="shared" si="169"/>
        <v>0</v>
      </c>
      <c r="EA56" s="31">
        <f t="shared" si="170"/>
        <v>0</v>
      </c>
      <c r="EB56" s="31">
        <f t="shared" si="171"/>
        <v>0</v>
      </c>
      <c r="EC56" s="31">
        <f t="shared" si="172"/>
        <v>0</v>
      </c>
      <c r="ED56" s="31">
        <f t="shared" si="173"/>
        <v>0</v>
      </c>
      <c r="EE56" s="31">
        <f t="shared" si="174"/>
        <v>0</v>
      </c>
      <c r="EF56" s="31">
        <f t="shared" si="175"/>
        <v>0</v>
      </c>
      <c r="EG56" s="31">
        <f t="shared" si="176"/>
        <v>0</v>
      </c>
      <c r="EH56" s="31">
        <f t="shared" si="177"/>
        <v>0</v>
      </c>
      <c r="EI56" s="31">
        <f t="shared" si="178"/>
        <v>0</v>
      </c>
      <c r="EJ56" s="31">
        <f t="shared" si="179"/>
        <v>0</v>
      </c>
      <c r="EK56" s="31">
        <f t="shared" si="180"/>
        <v>0</v>
      </c>
      <c r="EL56" s="31">
        <f t="shared" si="181"/>
        <v>0</v>
      </c>
      <c r="EM56" s="31">
        <f t="shared" si="182"/>
        <v>0</v>
      </c>
      <c r="EN56" s="31">
        <f t="shared" si="183"/>
        <v>0</v>
      </c>
      <c r="EO56" s="31">
        <f t="shared" si="184"/>
        <v>0</v>
      </c>
      <c r="EP56" s="31">
        <f t="shared" si="185"/>
        <v>0</v>
      </c>
      <c r="EQ56" s="31">
        <f t="shared" si="186"/>
        <v>0</v>
      </c>
      <c r="ER56" s="76"/>
      <c r="ES56" s="77">
        <f t="shared" si="187"/>
        <v>0</v>
      </c>
      <c r="ET56" s="14"/>
      <c r="EU56" s="30">
        <f t="shared" si="188"/>
        <v>0</v>
      </c>
      <c r="EV56" s="31">
        <f t="shared" ca="1" si="189"/>
        <v>0</v>
      </c>
      <c r="EW56" s="31">
        <f t="shared" ca="1" si="190"/>
        <v>0</v>
      </c>
      <c r="EX56" s="31">
        <f t="shared" ca="1" si="191"/>
        <v>0</v>
      </c>
      <c r="EY56" s="31">
        <f t="shared" ca="1" si="192"/>
        <v>0</v>
      </c>
      <c r="EZ56" s="31">
        <f t="shared" ca="1" si="193"/>
        <v>0</v>
      </c>
      <c r="FA56" s="31">
        <f t="shared" ca="1" si="194"/>
        <v>0</v>
      </c>
      <c r="FB56" s="31">
        <f t="shared" ca="1" si="195"/>
        <v>0</v>
      </c>
      <c r="FC56" s="31">
        <f t="shared" ca="1" si="196"/>
        <v>0</v>
      </c>
      <c r="FD56" s="31">
        <f t="shared" ca="1" si="197"/>
        <v>0</v>
      </c>
      <c r="FE56" s="31">
        <f t="shared" ca="1" si="198"/>
        <v>0</v>
      </c>
      <c r="FF56" s="31">
        <f t="shared" ca="1" si="199"/>
        <v>0</v>
      </c>
      <c r="FG56" s="31">
        <f t="shared" ca="1" si="200"/>
        <v>0</v>
      </c>
      <c r="FH56" s="31">
        <f t="shared" ca="1" si="201"/>
        <v>0</v>
      </c>
      <c r="FI56" s="31">
        <f t="shared" ca="1" si="202"/>
        <v>0</v>
      </c>
      <c r="FJ56" s="31">
        <f t="shared" ca="1" si="203"/>
        <v>0</v>
      </c>
      <c r="FK56" s="31">
        <f t="shared" ca="1" si="204"/>
        <v>0</v>
      </c>
      <c r="FL56" s="31">
        <f t="shared" ca="1" si="205"/>
        <v>0</v>
      </c>
      <c r="FM56" s="31">
        <f t="shared" ca="1" si="206"/>
        <v>0</v>
      </c>
      <c r="FN56" s="31">
        <f t="shared" ca="1" si="207"/>
        <v>0</v>
      </c>
      <c r="FO56" s="31">
        <f t="shared" ca="1" si="208"/>
        <v>0</v>
      </c>
      <c r="FP56" s="31">
        <f t="shared" ca="1" si="209"/>
        <v>0</v>
      </c>
      <c r="FQ56" s="31">
        <f t="shared" ca="1" si="210"/>
        <v>0</v>
      </c>
      <c r="FR56" s="31">
        <f t="shared" ca="1" si="211"/>
        <v>0</v>
      </c>
      <c r="FS56" s="31">
        <f t="shared" ca="1" si="212"/>
        <v>0</v>
      </c>
      <c r="FT56" s="31">
        <f t="shared" ca="1" si="213"/>
        <v>0</v>
      </c>
      <c r="FU56" s="31">
        <f t="shared" ca="1" si="214"/>
        <v>0</v>
      </c>
      <c r="FV56" s="31">
        <f t="shared" ca="1" si="215"/>
        <v>0</v>
      </c>
      <c r="FW56" s="31">
        <f t="shared" ca="1" si="216"/>
        <v>0</v>
      </c>
      <c r="FX56" s="31">
        <f t="shared" ca="1" si="217"/>
        <v>0</v>
      </c>
      <c r="FY56" s="31">
        <f t="shared" ca="1" si="218"/>
        <v>0</v>
      </c>
      <c r="FZ56" s="31">
        <f t="shared" ca="1" si="219"/>
        <v>0</v>
      </c>
      <c r="GA56" s="31">
        <f t="shared" ca="1" si="220"/>
        <v>0</v>
      </c>
      <c r="GB56" s="31">
        <f t="shared" ca="1" si="221"/>
        <v>0</v>
      </c>
      <c r="GC56" s="31">
        <f t="shared" ca="1" si="222"/>
        <v>0</v>
      </c>
      <c r="GD56" s="31">
        <f t="shared" ca="1" si="223"/>
        <v>0</v>
      </c>
      <c r="GE56" s="31">
        <f t="shared" si="224"/>
        <v>0</v>
      </c>
      <c r="GF56" s="31">
        <f t="shared" si="225"/>
        <v>0</v>
      </c>
      <c r="GG56" s="31">
        <f t="shared" si="226"/>
        <v>0</v>
      </c>
      <c r="GH56" s="31">
        <f t="shared" si="227"/>
        <v>0</v>
      </c>
      <c r="GI56" s="76"/>
      <c r="GJ56" s="77">
        <f t="shared" ca="1" si="228"/>
        <v>0</v>
      </c>
      <c r="GK56" s="14"/>
      <c r="GL56" s="14"/>
      <c r="GM56" s="14"/>
      <c r="GN56" s="14"/>
      <c r="GO56" s="14"/>
      <c r="GP56" s="14"/>
      <c r="GQ56" s="14"/>
      <c r="GR56" s="14"/>
      <c r="GS56" s="14"/>
    </row>
    <row r="57" spans="1:201" x14ac:dyDescent="0.2">
      <c r="A57" s="158" t="s">
        <v>56</v>
      </c>
      <c r="B57" s="46"/>
      <c r="C57" s="47"/>
      <c r="D57" s="57"/>
      <c r="E57" s="272">
        <f t="shared" si="0"/>
        <v>0</v>
      </c>
      <c r="F57" s="285">
        <f t="shared" si="1"/>
        <v>0</v>
      </c>
      <c r="G57" s="15" t="str">
        <f t="shared" si="229"/>
        <v/>
      </c>
      <c r="H57" s="83">
        <f t="shared" si="95"/>
        <v>0</v>
      </c>
      <c r="I57" s="202">
        <f t="shared" si="2"/>
        <v>0</v>
      </c>
      <c r="J57" s="252" t="str">
        <f t="shared" ref="J57" si="257">IFERROR(D56/D57,"")</f>
        <v/>
      </c>
      <c r="K57" s="262" t="str">
        <f t="shared" ref="K57" si="258">IFERROR(G56/G57,"")</f>
        <v/>
      </c>
      <c r="L57" s="324" t="str">
        <f t="shared" si="232"/>
        <v/>
      </c>
      <c r="M57" s="337">
        <f t="shared" ref="M57" si="259">I57+I56</f>
        <v>0</v>
      </c>
      <c r="N57" s="264"/>
      <c r="R57" s="91"/>
      <c r="S57" s="207"/>
      <c r="T57" s="91"/>
      <c r="U57" s="91"/>
      <c r="V57" s="91"/>
      <c r="W57" s="91"/>
      <c r="X57" s="91"/>
      <c r="Y57" s="91"/>
      <c r="Z57" s="212"/>
      <c r="AA57" s="91"/>
      <c r="AB57" s="212"/>
      <c r="AC57" s="212"/>
      <c r="AD57" s="212"/>
      <c r="AE57" s="207"/>
      <c r="AF57" s="91"/>
      <c r="AG57" s="91"/>
      <c r="AH57" s="97"/>
      <c r="AI57" s="97"/>
      <c r="AJ57" s="97"/>
      <c r="AK57" s="97"/>
      <c r="AL57" s="217"/>
      <c r="AM57" s="97"/>
      <c r="AN57" s="217"/>
      <c r="AO57" s="217"/>
      <c r="AP57" s="217"/>
      <c r="AQ57" s="98"/>
      <c r="AR57" s="235"/>
      <c r="AS57" s="221" t="s">
        <v>55</v>
      </c>
      <c r="AT57" s="54"/>
      <c r="AU57" s="254"/>
      <c r="AV57" s="259"/>
      <c r="AW57" s="38">
        <f t="shared" si="12"/>
        <v>0</v>
      </c>
      <c r="AX57" s="39">
        <f t="shared" si="13"/>
        <v>0</v>
      </c>
      <c r="AY57" s="224" t="s">
        <v>56</v>
      </c>
      <c r="AZ57" s="54"/>
      <c r="BA57" s="64"/>
      <c r="BB57" s="48"/>
      <c r="BC57" s="25">
        <f t="shared" si="14"/>
        <v>0</v>
      </c>
      <c r="BD57" s="40">
        <f t="shared" si="15"/>
        <v>0</v>
      </c>
      <c r="BE57" s="27" t="s">
        <v>57</v>
      </c>
      <c r="BF57" s="54"/>
      <c r="BG57" s="48"/>
      <c r="BH57" s="28">
        <f t="shared" si="16"/>
        <v>0</v>
      </c>
      <c r="BI57" s="29">
        <f t="shared" si="17"/>
        <v>0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17"/>
      <c r="DD57" s="30">
        <f t="shared" si="147"/>
        <v>0</v>
      </c>
      <c r="DE57" s="31">
        <f t="shared" si="148"/>
        <v>0</v>
      </c>
      <c r="DF57" s="31">
        <f t="shared" si="149"/>
        <v>0</v>
      </c>
      <c r="DG57" s="31">
        <f t="shared" si="150"/>
        <v>0</v>
      </c>
      <c r="DH57" s="31">
        <f t="shared" si="151"/>
        <v>0</v>
      </c>
      <c r="DI57" s="31">
        <f t="shared" si="152"/>
        <v>0</v>
      </c>
      <c r="DJ57" s="31">
        <f t="shared" si="153"/>
        <v>0</v>
      </c>
      <c r="DK57" s="31">
        <f t="shared" si="154"/>
        <v>0</v>
      </c>
      <c r="DL57" s="31">
        <f t="shared" si="155"/>
        <v>0</v>
      </c>
      <c r="DM57" s="31">
        <f t="shared" si="156"/>
        <v>0</v>
      </c>
      <c r="DN57" s="31">
        <f t="shared" si="157"/>
        <v>0</v>
      </c>
      <c r="DO57" s="31">
        <f t="shared" si="158"/>
        <v>0</v>
      </c>
      <c r="DP57" s="31">
        <f t="shared" si="159"/>
        <v>0</v>
      </c>
      <c r="DQ57" s="31">
        <f t="shared" si="160"/>
        <v>0</v>
      </c>
      <c r="DR57" s="31">
        <f t="shared" si="161"/>
        <v>0</v>
      </c>
      <c r="DS57" s="31">
        <f t="shared" si="162"/>
        <v>0</v>
      </c>
      <c r="DT57" s="31">
        <f t="shared" si="163"/>
        <v>0</v>
      </c>
      <c r="DU57" s="31">
        <f t="shared" si="164"/>
        <v>0</v>
      </c>
      <c r="DV57" s="31">
        <f t="shared" si="165"/>
        <v>0</v>
      </c>
      <c r="DW57" s="31">
        <f t="shared" si="166"/>
        <v>0</v>
      </c>
      <c r="DX57" s="31">
        <f t="shared" si="167"/>
        <v>0</v>
      </c>
      <c r="DY57" s="31">
        <f t="shared" si="168"/>
        <v>0</v>
      </c>
      <c r="DZ57" s="31">
        <f t="shared" si="169"/>
        <v>0</v>
      </c>
      <c r="EA57" s="31">
        <f t="shared" si="170"/>
        <v>0</v>
      </c>
      <c r="EB57" s="31">
        <f t="shared" si="171"/>
        <v>0</v>
      </c>
      <c r="EC57" s="31">
        <f t="shared" si="172"/>
        <v>0</v>
      </c>
      <c r="ED57" s="31">
        <f t="shared" si="173"/>
        <v>0</v>
      </c>
      <c r="EE57" s="31">
        <f t="shared" si="174"/>
        <v>0</v>
      </c>
      <c r="EF57" s="31">
        <f t="shared" si="175"/>
        <v>0</v>
      </c>
      <c r="EG57" s="31">
        <f t="shared" si="176"/>
        <v>0</v>
      </c>
      <c r="EH57" s="31">
        <f t="shared" si="177"/>
        <v>0</v>
      </c>
      <c r="EI57" s="31">
        <f t="shared" si="178"/>
        <v>0</v>
      </c>
      <c r="EJ57" s="31">
        <f t="shared" si="179"/>
        <v>0</v>
      </c>
      <c r="EK57" s="31">
        <f t="shared" si="180"/>
        <v>0</v>
      </c>
      <c r="EL57" s="31">
        <f t="shared" si="181"/>
        <v>0</v>
      </c>
      <c r="EM57" s="31">
        <f t="shared" si="182"/>
        <v>0</v>
      </c>
      <c r="EN57" s="31">
        <f t="shared" si="183"/>
        <v>0</v>
      </c>
      <c r="EO57" s="31">
        <f t="shared" si="184"/>
        <v>0</v>
      </c>
      <c r="EP57" s="31">
        <f t="shared" si="185"/>
        <v>0</v>
      </c>
      <c r="EQ57" s="31">
        <f t="shared" si="186"/>
        <v>0</v>
      </c>
      <c r="ER57" s="76"/>
      <c r="ES57" s="77">
        <f t="shared" si="187"/>
        <v>0</v>
      </c>
      <c r="ET57" s="14"/>
      <c r="EU57" s="30">
        <f t="shared" si="188"/>
        <v>0</v>
      </c>
      <c r="EV57" s="31">
        <f t="shared" ca="1" si="189"/>
        <v>0</v>
      </c>
      <c r="EW57" s="31">
        <f t="shared" ca="1" si="190"/>
        <v>0</v>
      </c>
      <c r="EX57" s="31">
        <f t="shared" ca="1" si="191"/>
        <v>0</v>
      </c>
      <c r="EY57" s="31">
        <f t="shared" ca="1" si="192"/>
        <v>0</v>
      </c>
      <c r="EZ57" s="31">
        <f t="shared" ca="1" si="193"/>
        <v>0</v>
      </c>
      <c r="FA57" s="31">
        <f t="shared" ca="1" si="194"/>
        <v>0</v>
      </c>
      <c r="FB57" s="31">
        <f t="shared" ca="1" si="195"/>
        <v>0</v>
      </c>
      <c r="FC57" s="31">
        <f t="shared" ca="1" si="196"/>
        <v>0</v>
      </c>
      <c r="FD57" s="31">
        <f t="shared" ca="1" si="197"/>
        <v>0</v>
      </c>
      <c r="FE57" s="31">
        <f t="shared" ca="1" si="198"/>
        <v>0</v>
      </c>
      <c r="FF57" s="31">
        <f t="shared" ca="1" si="199"/>
        <v>0</v>
      </c>
      <c r="FG57" s="31">
        <f t="shared" ca="1" si="200"/>
        <v>0</v>
      </c>
      <c r="FH57" s="31">
        <f t="shared" ca="1" si="201"/>
        <v>0</v>
      </c>
      <c r="FI57" s="31">
        <f t="shared" ca="1" si="202"/>
        <v>0</v>
      </c>
      <c r="FJ57" s="31">
        <f t="shared" ca="1" si="203"/>
        <v>0</v>
      </c>
      <c r="FK57" s="31">
        <f t="shared" ca="1" si="204"/>
        <v>0</v>
      </c>
      <c r="FL57" s="31">
        <f t="shared" ca="1" si="205"/>
        <v>0</v>
      </c>
      <c r="FM57" s="31">
        <f t="shared" ca="1" si="206"/>
        <v>0</v>
      </c>
      <c r="FN57" s="31">
        <f t="shared" ca="1" si="207"/>
        <v>0</v>
      </c>
      <c r="FO57" s="31">
        <f t="shared" ca="1" si="208"/>
        <v>0</v>
      </c>
      <c r="FP57" s="31">
        <f t="shared" ca="1" si="209"/>
        <v>0</v>
      </c>
      <c r="FQ57" s="31">
        <f t="shared" ca="1" si="210"/>
        <v>0</v>
      </c>
      <c r="FR57" s="31">
        <f t="shared" ca="1" si="211"/>
        <v>0</v>
      </c>
      <c r="FS57" s="31">
        <f t="shared" ca="1" si="212"/>
        <v>0</v>
      </c>
      <c r="FT57" s="31">
        <f t="shared" ca="1" si="213"/>
        <v>0</v>
      </c>
      <c r="FU57" s="31">
        <f t="shared" ca="1" si="214"/>
        <v>0</v>
      </c>
      <c r="FV57" s="31">
        <f t="shared" ca="1" si="215"/>
        <v>0</v>
      </c>
      <c r="FW57" s="31">
        <f t="shared" ca="1" si="216"/>
        <v>0</v>
      </c>
      <c r="FX57" s="31">
        <f t="shared" ca="1" si="217"/>
        <v>0</v>
      </c>
      <c r="FY57" s="31">
        <f t="shared" ca="1" si="218"/>
        <v>0</v>
      </c>
      <c r="FZ57" s="31">
        <f t="shared" ca="1" si="219"/>
        <v>0</v>
      </c>
      <c r="GA57" s="31">
        <f t="shared" ca="1" si="220"/>
        <v>0</v>
      </c>
      <c r="GB57" s="31">
        <f t="shared" ca="1" si="221"/>
        <v>0</v>
      </c>
      <c r="GC57" s="31">
        <f t="shared" ca="1" si="222"/>
        <v>0</v>
      </c>
      <c r="GD57" s="31">
        <f t="shared" ca="1" si="223"/>
        <v>0</v>
      </c>
      <c r="GE57" s="31">
        <f t="shared" si="224"/>
        <v>0</v>
      </c>
      <c r="GF57" s="31">
        <f t="shared" si="225"/>
        <v>0</v>
      </c>
      <c r="GG57" s="31">
        <f t="shared" si="226"/>
        <v>0</v>
      </c>
      <c r="GH57" s="31">
        <f t="shared" si="227"/>
        <v>0</v>
      </c>
      <c r="GI57" s="76"/>
      <c r="GJ57" s="77">
        <f t="shared" ca="1" si="228"/>
        <v>0</v>
      </c>
      <c r="GK57" s="14"/>
      <c r="GL57" s="14"/>
      <c r="GM57" s="14"/>
      <c r="GN57" s="14"/>
      <c r="GO57" s="14"/>
      <c r="GP57" s="14"/>
      <c r="GQ57" s="14"/>
      <c r="GR57" s="14"/>
      <c r="GS57" s="14"/>
    </row>
    <row r="58" spans="1:201" x14ac:dyDescent="0.2">
      <c r="A58" s="158" t="s">
        <v>56</v>
      </c>
      <c r="B58" s="46"/>
      <c r="C58" s="47"/>
      <c r="D58" s="57"/>
      <c r="E58" s="272">
        <f t="shared" si="0"/>
        <v>0</v>
      </c>
      <c r="F58" s="285">
        <f t="shared" si="1"/>
        <v>0</v>
      </c>
      <c r="G58" s="15" t="str">
        <f t="shared" si="229"/>
        <v/>
      </c>
      <c r="H58" s="83">
        <f t="shared" si="95"/>
        <v>0</v>
      </c>
      <c r="I58" s="202">
        <f t="shared" si="2"/>
        <v>0</v>
      </c>
      <c r="J58" s="251"/>
      <c r="K58" s="121"/>
      <c r="L58" s="323"/>
      <c r="M58" s="323"/>
      <c r="N58" s="264"/>
      <c r="R58" s="91"/>
      <c r="S58" s="207"/>
      <c r="T58" s="91"/>
      <c r="U58" s="91"/>
      <c r="V58" s="91"/>
      <c r="W58" s="91"/>
      <c r="X58" s="91"/>
      <c r="Y58" s="91"/>
      <c r="Z58" s="212"/>
      <c r="AA58" s="91"/>
      <c r="AB58" s="212"/>
      <c r="AC58" s="212"/>
      <c r="AD58" s="212"/>
      <c r="AE58" s="207"/>
      <c r="AF58" s="91"/>
      <c r="AG58" s="91"/>
      <c r="AH58" s="97"/>
      <c r="AI58" s="97"/>
      <c r="AJ58" s="97"/>
      <c r="AK58" s="97"/>
      <c r="AL58" s="217"/>
      <c r="AM58" s="97"/>
      <c r="AN58" s="217"/>
      <c r="AO58" s="217"/>
      <c r="AP58" s="217"/>
      <c r="AQ58" s="98"/>
      <c r="AR58" s="235"/>
      <c r="AS58" s="221" t="s">
        <v>55</v>
      </c>
      <c r="AT58" s="54"/>
      <c r="AU58" s="254"/>
      <c r="AV58" s="259"/>
      <c r="AW58" s="38">
        <f t="shared" si="12"/>
        <v>0</v>
      </c>
      <c r="AX58" s="39">
        <f t="shared" si="13"/>
        <v>0</v>
      </c>
      <c r="AY58" s="224" t="s">
        <v>56</v>
      </c>
      <c r="AZ58" s="54"/>
      <c r="BA58" s="64"/>
      <c r="BB58" s="48"/>
      <c r="BC58" s="25">
        <f t="shared" si="14"/>
        <v>0</v>
      </c>
      <c r="BD58" s="40">
        <f t="shared" si="15"/>
        <v>0</v>
      </c>
      <c r="BE58" s="27" t="s">
        <v>57</v>
      </c>
      <c r="BF58" s="54"/>
      <c r="BG58" s="48"/>
      <c r="BH58" s="28">
        <f t="shared" si="16"/>
        <v>0</v>
      </c>
      <c r="BI58" s="29">
        <f t="shared" si="17"/>
        <v>0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17"/>
      <c r="DD58" s="30">
        <f t="shared" si="147"/>
        <v>0</v>
      </c>
      <c r="DE58" s="31">
        <f t="shared" si="148"/>
        <v>0</v>
      </c>
      <c r="DF58" s="31">
        <f t="shared" si="149"/>
        <v>0</v>
      </c>
      <c r="DG58" s="31">
        <f t="shared" si="150"/>
        <v>0</v>
      </c>
      <c r="DH58" s="31">
        <f t="shared" si="151"/>
        <v>0</v>
      </c>
      <c r="DI58" s="31">
        <f t="shared" si="152"/>
        <v>0</v>
      </c>
      <c r="DJ58" s="31">
        <f t="shared" si="153"/>
        <v>0</v>
      </c>
      <c r="DK58" s="31">
        <f t="shared" si="154"/>
        <v>0</v>
      </c>
      <c r="DL58" s="31">
        <f t="shared" si="155"/>
        <v>0</v>
      </c>
      <c r="DM58" s="31">
        <f t="shared" si="156"/>
        <v>0</v>
      </c>
      <c r="DN58" s="31">
        <f t="shared" si="157"/>
        <v>0</v>
      </c>
      <c r="DO58" s="31">
        <f t="shared" si="158"/>
        <v>0</v>
      </c>
      <c r="DP58" s="31">
        <f t="shared" si="159"/>
        <v>0</v>
      </c>
      <c r="DQ58" s="31">
        <f t="shared" si="160"/>
        <v>0</v>
      </c>
      <c r="DR58" s="31">
        <f t="shared" si="161"/>
        <v>0</v>
      </c>
      <c r="DS58" s="31">
        <f t="shared" si="162"/>
        <v>0</v>
      </c>
      <c r="DT58" s="31">
        <f t="shared" si="163"/>
        <v>0</v>
      </c>
      <c r="DU58" s="31">
        <f t="shared" si="164"/>
        <v>0</v>
      </c>
      <c r="DV58" s="31">
        <f t="shared" si="165"/>
        <v>0</v>
      </c>
      <c r="DW58" s="31">
        <f t="shared" si="166"/>
        <v>0</v>
      </c>
      <c r="DX58" s="31">
        <f t="shared" si="167"/>
        <v>0</v>
      </c>
      <c r="DY58" s="31">
        <f t="shared" si="168"/>
        <v>0</v>
      </c>
      <c r="DZ58" s="31">
        <f t="shared" si="169"/>
        <v>0</v>
      </c>
      <c r="EA58" s="31">
        <f t="shared" si="170"/>
        <v>0</v>
      </c>
      <c r="EB58" s="31">
        <f t="shared" si="171"/>
        <v>0</v>
      </c>
      <c r="EC58" s="31">
        <f t="shared" si="172"/>
        <v>0</v>
      </c>
      <c r="ED58" s="31">
        <f t="shared" si="173"/>
        <v>0</v>
      </c>
      <c r="EE58" s="31">
        <f t="shared" si="174"/>
        <v>0</v>
      </c>
      <c r="EF58" s="31">
        <f t="shared" si="175"/>
        <v>0</v>
      </c>
      <c r="EG58" s="31">
        <f t="shared" si="176"/>
        <v>0</v>
      </c>
      <c r="EH58" s="31">
        <f t="shared" si="177"/>
        <v>0</v>
      </c>
      <c r="EI58" s="31">
        <f t="shared" si="178"/>
        <v>0</v>
      </c>
      <c r="EJ58" s="31">
        <f t="shared" si="179"/>
        <v>0</v>
      </c>
      <c r="EK58" s="31">
        <f t="shared" si="180"/>
        <v>0</v>
      </c>
      <c r="EL58" s="31">
        <f t="shared" si="181"/>
        <v>0</v>
      </c>
      <c r="EM58" s="31">
        <f t="shared" si="182"/>
        <v>0</v>
      </c>
      <c r="EN58" s="31">
        <f t="shared" si="183"/>
        <v>0</v>
      </c>
      <c r="EO58" s="31">
        <f t="shared" si="184"/>
        <v>0</v>
      </c>
      <c r="EP58" s="31">
        <f t="shared" si="185"/>
        <v>0</v>
      </c>
      <c r="EQ58" s="31">
        <f t="shared" si="186"/>
        <v>0</v>
      </c>
      <c r="ER58" s="76"/>
      <c r="ES58" s="77">
        <f t="shared" si="187"/>
        <v>0</v>
      </c>
      <c r="ET58" s="14"/>
      <c r="EU58" s="30">
        <f t="shared" si="188"/>
        <v>0</v>
      </c>
      <c r="EV58" s="31">
        <f t="shared" ca="1" si="189"/>
        <v>0</v>
      </c>
      <c r="EW58" s="31">
        <f t="shared" ca="1" si="190"/>
        <v>0</v>
      </c>
      <c r="EX58" s="31">
        <f t="shared" ca="1" si="191"/>
        <v>0</v>
      </c>
      <c r="EY58" s="31">
        <f t="shared" ca="1" si="192"/>
        <v>0</v>
      </c>
      <c r="EZ58" s="31">
        <f t="shared" ca="1" si="193"/>
        <v>0</v>
      </c>
      <c r="FA58" s="31">
        <f t="shared" ca="1" si="194"/>
        <v>0</v>
      </c>
      <c r="FB58" s="31">
        <f t="shared" ca="1" si="195"/>
        <v>0</v>
      </c>
      <c r="FC58" s="31">
        <f t="shared" ca="1" si="196"/>
        <v>0</v>
      </c>
      <c r="FD58" s="31">
        <f t="shared" ca="1" si="197"/>
        <v>0</v>
      </c>
      <c r="FE58" s="31">
        <f t="shared" ca="1" si="198"/>
        <v>0</v>
      </c>
      <c r="FF58" s="31">
        <f t="shared" ca="1" si="199"/>
        <v>0</v>
      </c>
      <c r="FG58" s="31">
        <f t="shared" ca="1" si="200"/>
        <v>0</v>
      </c>
      <c r="FH58" s="31">
        <f t="shared" ca="1" si="201"/>
        <v>0</v>
      </c>
      <c r="FI58" s="31">
        <f t="shared" ca="1" si="202"/>
        <v>0</v>
      </c>
      <c r="FJ58" s="31">
        <f t="shared" ca="1" si="203"/>
        <v>0</v>
      </c>
      <c r="FK58" s="31">
        <f t="shared" ca="1" si="204"/>
        <v>0</v>
      </c>
      <c r="FL58" s="31">
        <f t="shared" ca="1" si="205"/>
        <v>0</v>
      </c>
      <c r="FM58" s="31">
        <f t="shared" ca="1" si="206"/>
        <v>0</v>
      </c>
      <c r="FN58" s="31">
        <f t="shared" ca="1" si="207"/>
        <v>0</v>
      </c>
      <c r="FO58" s="31">
        <f t="shared" ca="1" si="208"/>
        <v>0</v>
      </c>
      <c r="FP58" s="31">
        <f t="shared" ca="1" si="209"/>
        <v>0</v>
      </c>
      <c r="FQ58" s="31">
        <f t="shared" ca="1" si="210"/>
        <v>0</v>
      </c>
      <c r="FR58" s="31">
        <f t="shared" ca="1" si="211"/>
        <v>0</v>
      </c>
      <c r="FS58" s="31">
        <f t="shared" ca="1" si="212"/>
        <v>0</v>
      </c>
      <c r="FT58" s="31">
        <f t="shared" ca="1" si="213"/>
        <v>0</v>
      </c>
      <c r="FU58" s="31">
        <f t="shared" ca="1" si="214"/>
        <v>0</v>
      </c>
      <c r="FV58" s="31">
        <f t="shared" ca="1" si="215"/>
        <v>0</v>
      </c>
      <c r="FW58" s="31">
        <f t="shared" ca="1" si="216"/>
        <v>0</v>
      </c>
      <c r="FX58" s="31">
        <f t="shared" ca="1" si="217"/>
        <v>0</v>
      </c>
      <c r="FY58" s="31">
        <f t="shared" ca="1" si="218"/>
        <v>0</v>
      </c>
      <c r="FZ58" s="31">
        <f t="shared" ca="1" si="219"/>
        <v>0</v>
      </c>
      <c r="GA58" s="31">
        <f t="shared" ca="1" si="220"/>
        <v>0</v>
      </c>
      <c r="GB58" s="31">
        <f t="shared" ca="1" si="221"/>
        <v>0</v>
      </c>
      <c r="GC58" s="31">
        <f t="shared" ca="1" si="222"/>
        <v>0</v>
      </c>
      <c r="GD58" s="31">
        <f t="shared" ca="1" si="223"/>
        <v>0</v>
      </c>
      <c r="GE58" s="31">
        <f t="shared" si="224"/>
        <v>0</v>
      </c>
      <c r="GF58" s="31">
        <f t="shared" si="225"/>
        <v>0</v>
      </c>
      <c r="GG58" s="31">
        <f t="shared" si="226"/>
        <v>0</v>
      </c>
      <c r="GH58" s="31">
        <f t="shared" si="227"/>
        <v>0</v>
      </c>
      <c r="GI58" s="76"/>
      <c r="GJ58" s="77">
        <f t="shared" ca="1" si="228"/>
        <v>0</v>
      </c>
      <c r="GK58" s="14"/>
      <c r="GL58" s="14"/>
      <c r="GM58" s="14"/>
      <c r="GN58" s="14"/>
      <c r="GO58" s="14"/>
      <c r="GP58" s="14"/>
      <c r="GQ58" s="14"/>
      <c r="GR58" s="14"/>
      <c r="GS58" s="14"/>
    </row>
    <row r="59" spans="1:201" x14ac:dyDescent="0.2">
      <c r="A59" s="158" t="s">
        <v>56</v>
      </c>
      <c r="B59" s="46"/>
      <c r="C59" s="47"/>
      <c r="D59" s="57"/>
      <c r="E59" s="272">
        <f t="shared" si="0"/>
        <v>0</v>
      </c>
      <c r="F59" s="285">
        <f t="shared" si="1"/>
        <v>0</v>
      </c>
      <c r="G59" s="15" t="str">
        <f t="shared" si="229"/>
        <v/>
      </c>
      <c r="H59" s="83">
        <f t="shared" si="95"/>
        <v>0</v>
      </c>
      <c r="I59" s="202">
        <f t="shared" si="2"/>
        <v>0</v>
      </c>
      <c r="J59" s="252" t="str">
        <f t="shared" ref="J59" si="260">IFERROR(D58/D59,"")</f>
        <v/>
      </c>
      <c r="K59" s="262" t="str">
        <f t="shared" ref="K59" si="261">IFERROR(G58/G59,"")</f>
        <v/>
      </c>
      <c r="L59" s="324" t="str">
        <f t="shared" si="232"/>
        <v/>
      </c>
      <c r="M59" s="337">
        <f t="shared" ref="M59" si="262">I59+I58</f>
        <v>0</v>
      </c>
      <c r="N59" s="264"/>
      <c r="R59" s="91"/>
      <c r="S59" s="207"/>
      <c r="T59" s="91"/>
      <c r="U59" s="91"/>
      <c r="V59" s="91"/>
      <c r="W59" s="91"/>
      <c r="X59" s="91"/>
      <c r="Y59" s="91"/>
      <c r="Z59" s="212"/>
      <c r="AA59" s="91"/>
      <c r="AB59" s="212"/>
      <c r="AC59" s="212"/>
      <c r="AD59" s="212"/>
      <c r="AE59" s="207"/>
      <c r="AF59" s="91"/>
      <c r="AG59" s="91"/>
      <c r="AH59" s="97"/>
      <c r="AI59" s="97"/>
      <c r="AJ59" s="97"/>
      <c r="AK59" s="97"/>
      <c r="AL59" s="217"/>
      <c r="AM59" s="97"/>
      <c r="AN59" s="217"/>
      <c r="AO59" s="217"/>
      <c r="AP59" s="217"/>
      <c r="AQ59" s="98"/>
      <c r="AR59" s="235"/>
      <c r="AS59" s="221" t="s">
        <v>55</v>
      </c>
      <c r="AT59" s="54"/>
      <c r="AU59" s="254"/>
      <c r="AV59" s="259"/>
      <c r="AW59" s="38">
        <f t="shared" si="12"/>
        <v>0</v>
      </c>
      <c r="AX59" s="39">
        <f t="shared" si="13"/>
        <v>0</v>
      </c>
      <c r="AY59" s="224" t="s">
        <v>56</v>
      </c>
      <c r="AZ59" s="54"/>
      <c r="BA59" s="64"/>
      <c r="BB59" s="48"/>
      <c r="BC59" s="25">
        <f t="shared" si="14"/>
        <v>0</v>
      </c>
      <c r="BD59" s="40">
        <f t="shared" si="15"/>
        <v>0</v>
      </c>
      <c r="BE59" s="27" t="s">
        <v>57</v>
      </c>
      <c r="BF59" s="54"/>
      <c r="BG59" s="48"/>
      <c r="BH59" s="28">
        <f t="shared" si="16"/>
        <v>0</v>
      </c>
      <c r="BI59" s="29">
        <f t="shared" si="17"/>
        <v>0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17"/>
      <c r="DD59" s="30">
        <f t="shared" si="147"/>
        <v>0</v>
      </c>
      <c r="DE59" s="31">
        <f t="shared" si="148"/>
        <v>0</v>
      </c>
      <c r="DF59" s="31">
        <f t="shared" si="149"/>
        <v>0</v>
      </c>
      <c r="DG59" s="31">
        <f t="shared" si="150"/>
        <v>0</v>
      </c>
      <c r="DH59" s="31">
        <f t="shared" si="151"/>
        <v>0</v>
      </c>
      <c r="DI59" s="31">
        <f t="shared" si="152"/>
        <v>0</v>
      </c>
      <c r="DJ59" s="31">
        <f t="shared" si="153"/>
        <v>0</v>
      </c>
      <c r="DK59" s="31">
        <f t="shared" si="154"/>
        <v>0</v>
      </c>
      <c r="DL59" s="31">
        <f t="shared" si="155"/>
        <v>0</v>
      </c>
      <c r="DM59" s="31">
        <f t="shared" si="156"/>
        <v>0</v>
      </c>
      <c r="DN59" s="31">
        <f t="shared" si="157"/>
        <v>0</v>
      </c>
      <c r="DO59" s="31">
        <f t="shared" si="158"/>
        <v>0</v>
      </c>
      <c r="DP59" s="31">
        <f t="shared" si="159"/>
        <v>0</v>
      </c>
      <c r="DQ59" s="31">
        <f t="shared" si="160"/>
        <v>0</v>
      </c>
      <c r="DR59" s="31">
        <f t="shared" si="161"/>
        <v>0</v>
      </c>
      <c r="DS59" s="31">
        <f t="shared" si="162"/>
        <v>0</v>
      </c>
      <c r="DT59" s="31">
        <f t="shared" si="163"/>
        <v>0</v>
      </c>
      <c r="DU59" s="31">
        <f t="shared" si="164"/>
        <v>0</v>
      </c>
      <c r="DV59" s="31">
        <f t="shared" si="165"/>
        <v>0</v>
      </c>
      <c r="DW59" s="31">
        <f t="shared" si="166"/>
        <v>0</v>
      </c>
      <c r="DX59" s="31">
        <f t="shared" si="167"/>
        <v>0</v>
      </c>
      <c r="DY59" s="31">
        <f t="shared" si="168"/>
        <v>0</v>
      </c>
      <c r="DZ59" s="31">
        <f t="shared" si="169"/>
        <v>0</v>
      </c>
      <c r="EA59" s="31">
        <f t="shared" si="170"/>
        <v>0</v>
      </c>
      <c r="EB59" s="31">
        <f t="shared" si="171"/>
        <v>0</v>
      </c>
      <c r="EC59" s="31">
        <f t="shared" si="172"/>
        <v>0</v>
      </c>
      <c r="ED59" s="31">
        <f t="shared" si="173"/>
        <v>0</v>
      </c>
      <c r="EE59" s="31">
        <f t="shared" si="174"/>
        <v>0</v>
      </c>
      <c r="EF59" s="31">
        <f t="shared" si="175"/>
        <v>0</v>
      </c>
      <c r="EG59" s="31">
        <f t="shared" si="176"/>
        <v>0</v>
      </c>
      <c r="EH59" s="31">
        <f t="shared" si="177"/>
        <v>0</v>
      </c>
      <c r="EI59" s="31">
        <f t="shared" si="178"/>
        <v>0</v>
      </c>
      <c r="EJ59" s="31">
        <f t="shared" si="179"/>
        <v>0</v>
      </c>
      <c r="EK59" s="31">
        <f t="shared" si="180"/>
        <v>0</v>
      </c>
      <c r="EL59" s="31">
        <f t="shared" si="181"/>
        <v>0</v>
      </c>
      <c r="EM59" s="31">
        <f t="shared" si="182"/>
        <v>0</v>
      </c>
      <c r="EN59" s="31">
        <f t="shared" si="183"/>
        <v>0</v>
      </c>
      <c r="EO59" s="31">
        <f t="shared" si="184"/>
        <v>0</v>
      </c>
      <c r="EP59" s="31">
        <f t="shared" si="185"/>
        <v>0</v>
      </c>
      <c r="EQ59" s="31">
        <f t="shared" si="186"/>
        <v>0</v>
      </c>
      <c r="ER59" s="76"/>
      <c r="ES59" s="77">
        <f t="shared" si="187"/>
        <v>0</v>
      </c>
      <c r="ET59" s="14"/>
      <c r="EU59" s="30">
        <f t="shared" si="188"/>
        <v>0</v>
      </c>
      <c r="EV59" s="31">
        <f t="shared" ca="1" si="189"/>
        <v>0</v>
      </c>
      <c r="EW59" s="31">
        <f t="shared" ca="1" si="190"/>
        <v>0</v>
      </c>
      <c r="EX59" s="31">
        <f t="shared" ca="1" si="191"/>
        <v>0</v>
      </c>
      <c r="EY59" s="31">
        <f t="shared" ca="1" si="192"/>
        <v>0</v>
      </c>
      <c r="EZ59" s="31">
        <f t="shared" ca="1" si="193"/>
        <v>0</v>
      </c>
      <c r="FA59" s="31">
        <f t="shared" ca="1" si="194"/>
        <v>0</v>
      </c>
      <c r="FB59" s="31">
        <f t="shared" ca="1" si="195"/>
        <v>0</v>
      </c>
      <c r="FC59" s="31">
        <f t="shared" ca="1" si="196"/>
        <v>0</v>
      </c>
      <c r="FD59" s="31">
        <f t="shared" ca="1" si="197"/>
        <v>0</v>
      </c>
      <c r="FE59" s="31">
        <f t="shared" ca="1" si="198"/>
        <v>0</v>
      </c>
      <c r="FF59" s="31">
        <f t="shared" ca="1" si="199"/>
        <v>0</v>
      </c>
      <c r="FG59" s="31">
        <f t="shared" ca="1" si="200"/>
        <v>0</v>
      </c>
      <c r="FH59" s="31">
        <f t="shared" ca="1" si="201"/>
        <v>0</v>
      </c>
      <c r="FI59" s="31">
        <f t="shared" ca="1" si="202"/>
        <v>0</v>
      </c>
      <c r="FJ59" s="31">
        <f t="shared" ca="1" si="203"/>
        <v>0</v>
      </c>
      <c r="FK59" s="31">
        <f t="shared" ca="1" si="204"/>
        <v>0</v>
      </c>
      <c r="FL59" s="31">
        <f t="shared" ca="1" si="205"/>
        <v>0</v>
      </c>
      <c r="FM59" s="31">
        <f t="shared" ca="1" si="206"/>
        <v>0</v>
      </c>
      <c r="FN59" s="31">
        <f t="shared" ca="1" si="207"/>
        <v>0</v>
      </c>
      <c r="FO59" s="31">
        <f t="shared" ca="1" si="208"/>
        <v>0</v>
      </c>
      <c r="FP59" s="31">
        <f t="shared" ca="1" si="209"/>
        <v>0</v>
      </c>
      <c r="FQ59" s="31">
        <f t="shared" ca="1" si="210"/>
        <v>0</v>
      </c>
      <c r="FR59" s="31">
        <f t="shared" ca="1" si="211"/>
        <v>0</v>
      </c>
      <c r="FS59" s="31">
        <f t="shared" ca="1" si="212"/>
        <v>0</v>
      </c>
      <c r="FT59" s="31">
        <f t="shared" ca="1" si="213"/>
        <v>0</v>
      </c>
      <c r="FU59" s="31">
        <f t="shared" ca="1" si="214"/>
        <v>0</v>
      </c>
      <c r="FV59" s="31">
        <f t="shared" ca="1" si="215"/>
        <v>0</v>
      </c>
      <c r="FW59" s="31">
        <f t="shared" ca="1" si="216"/>
        <v>0</v>
      </c>
      <c r="FX59" s="31">
        <f t="shared" ca="1" si="217"/>
        <v>0</v>
      </c>
      <c r="FY59" s="31">
        <f t="shared" ca="1" si="218"/>
        <v>0</v>
      </c>
      <c r="FZ59" s="31">
        <f t="shared" ca="1" si="219"/>
        <v>0</v>
      </c>
      <c r="GA59" s="31">
        <f t="shared" ca="1" si="220"/>
        <v>0</v>
      </c>
      <c r="GB59" s="31">
        <f t="shared" ca="1" si="221"/>
        <v>0</v>
      </c>
      <c r="GC59" s="31">
        <f t="shared" ca="1" si="222"/>
        <v>0</v>
      </c>
      <c r="GD59" s="31">
        <f t="shared" ca="1" si="223"/>
        <v>0</v>
      </c>
      <c r="GE59" s="31">
        <f t="shared" si="224"/>
        <v>0</v>
      </c>
      <c r="GF59" s="31">
        <f t="shared" si="225"/>
        <v>0</v>
      </c>
      <c r="GG59" s="31">
        <f t="shared" si="226"/>
        <v>0</v>
      </c>
      <c r="GH59" s="31">
        <f t="shared" si="227"/>
        <v>0</v>
      </c>
      <c r="GI59" s="76"/>
      <c r="GJ59" s="77">
        <f t="shared" ca="1" si="228"/>
        <v>0</v>
      </c>
      <c r="GK59" s="14"/>
      <c r="GL59" s="14"/>
      <c r="GM59" s="14"/>
      <c r="GN59" s="14"/>
      <c r="GO59" s="14"/>
      <c r="GP59" s="14"/>
      <c r="GQ59" s="14"/>
      <c r="GR59" s="14"/>
      <c r="GS59" s="14"/>
    </row>
    <row r="60" spans="1:201" x14ac:dyDescent="0.2">
      <c r="A60" s="158" t="s">
        <v>56</v>
      </c>
      <c r="B60" s="46"/>
      <c r="C60" s="47"/>
      <c r="D60" s="57"/>
      <c r="E60" s="272">
        <f t="shared" si="0"/>
        <v>0</v>
      </c>
      <c r="F60" s="285">
        <f t="shared" si="1"/>
        <v>0</v>
      </c>
      <c r="G60" s="15" t="str">
        <f t="shared" si="229"/>
        <v/>
      </c>
      <c r="H60" s="83">
        <f t="shared" si="95"/>
        <v>0</v>
      </c>
      <c r="I60" s="202">
        <f t="shared" si="2"/>
        <v>0</v>
      </c>
      <c r="J60" s="251"/>
      <c r="K60" s="121"/>
      <c r="L60" s="323"/>
      <c r="M60" s="323"/>
      <c r="N60" s="264"/>
      <c r="R60" s="91"/>
      <c r="S60" s="207"/>
      <c r="T60" s="91"/>
      <c r="U60" s="91"/>
      <c r="V60" s="91"/>
      <c r="W60" s="91"/>
      <c r="X60" s="91"/>
      <c r="Y60" s="91"/>
      <c r="Z60" s="212"/>
      <c r="AA60" s="91"/>
      <c r="AB60" s="212"/>
      <c r="AC60" s="212"/>
      <c r="AD60" s="212"/>
      <c r="AE60" s="207"/>
      <c r="AF60" s="91"/>
      <c r="AG60" s="91"/>
      <c r="AH60" s="97"/>
      <c r="AI60" s="97"/>
      <c r="AJ60" s="97"/>
      <c r="AK60" s="97"/>
      <c r="AL60" s="217"/>
      <c r="AM60" s="97"/>
      <c r="AN60" s="217"/>
      <c r="AO60" s="217"/>
      <c r="AP60" s="217"/>
      <c r="AQ60" s="98"/>
      <c r="AR60" s="235"/>
      <c r="AS60" s="221" t="s">
        <v>55</v>
      </c>
      <c r="AT60" s="54"/>
      <c r="AU60" s="254"/>
      <c r="AV60" s="259"/>
      <c r="AW60" s="38">
        <f t="shared" si="12"/>
        <v>0</v>
      </c>
      <c r="AX60" s="39">
        <f t="shared" si="13"/>
        <v>0</v>
      </c>
      <c r="AY60" s="224" t="s">
        <v>56</v>
      </c>
      <c r="AZ60" s="54"/>
      <c r="BA60" s="64"/>
      <c r="BB60" s="48"/>
      <c r="BC60" s="25">
        <f t="shared" si="14"/>
        <v>0</v>
      </c>
      <c r="BD60" s="40">
        <f t="shared" si="15"/>
        <v>0</v>
      </c>
      <c r="BE60" s="27" t="s">
        <v>57</v>
      </c>
      <c r="BF60" s="54"/>
      <c r="BG60" s="48"/>
      <c r="BH60" s="28">
        <f t="shared" si="16"/>
        <v>0</v>
      </c>
      <c r="BI60" s="29">
        <f t="shared" si="17"/>
        <v>0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17"/>
      <c r="DD60" s="30">
        <f t="shared" si="147"/>
        <v>0</v>
      </c>
      <c r="DE60" s="31">
        <f t="shared" si="148"/>
        <v>0</v>
      </c>
      <c r="DF60" s="31">
        <f t="shared" si="149"/>
        <v>0</v>
      </c>
      <c r="DG60" s="31">
        <f t="shared" si="150"/>
        <v>0</v>
      </c>
      <c r="DH60" s="31">
        <f t="shared" si="151"/>
        <v>0</v>
      </c>
      <c r="DI60" s="31">
        <f t="shared" si="152"/>
        <v>0</v>
      </c>
      <c r="DJ60" s="31">
        <f t="shared" si="153"/>
        <v>0</v>
      </c>
      <c r="DK60" s="31">
        <f t="shared" si="154"/>
        <v>0</v>
      </c>
      <c r="DL60" s="31">
        <f t="shared" si="155"/>
        <v>0</v>
      </c>
      <c r="DM60" s="31">
        <f t="shared" si="156"/>
        <v>0</v>
      </c>
      <c r="DN60" s="31">
        <f t="shared" si="157"/>
        <v>0</v>
      </c>
      <c r="DO60" s="31">
        <f t="shared" si="158"/>
        <v>0</v>
      </c>
      <c r="DP60" s="31">
        <f t="shared" si="159"/>
        <v>0</v>
      </c>
      <c r="DQ60" s="31">
        <f t="shared" si="160"/>
        <v>0</v>
      </c>
      <c r="DR60" s="31">
        <f t="shared" si="161"/>
        <v>0</v>
      </c>
      <c r="DS60" s="31">
        <f t="shared" si="162"/>
        <v>0</v>
      </c>
      <c r="DT60" s="31">
        <f t="shared" si="163"/>
        <v>0</v>
      </c>
      <c r="DU60" s="31">
        <f t="shared" si="164"/>
        <v>0</v>
      </c>
      <c r="DV60" s="31">
        <f t="shared" si="165"/>
        <v>0</v>
      </c>
      <c r="DW60" s="31">
        <f t="shared" si="166"/>
        <v>0</v>
      </c>
      <c r="DX60" s="31">
        <f t="shared" si="167"/>
        <v>0</v>
      </c>
      <c r="DY60" s="31">
        <f t="shared" si="168"/>
        <v>0</v>
      </c>
      <c r="DZ60" s="31">
        <f t="shared" si="169"/>
        <v>0</v>
      </c>
      <c r="EA60" s="31">
        <f t="shared" si="170"/>
        <v>0</v>
      </c>
      <c r="EB60" s="31">
        <f t="shared" si="171"/>
        <v>0</v>
      </c>
      <c r="EC60" s="31">
        <f t="shared" si="172"/>
        <v>0</v>
      </c>
      <c r="ED60" s="31">
        <f t="shared" si="173"/>
        <v>0</v>
      </c>
      <c r="EE60" s="31">
        <f t="shared" si="174"/>
        <v>0</v>
      </c>
      <c r="EF60" s="31">
        <f t="shared" si="175"/>
        <v>0</v>
      </c>
      <c r="EG60" s="31">
        <f t="shared" si="176"/>
        <v>0</v>
      </c>
      <c r="EH60" s="31">
        <f t="shared" si="177"/>
        <v>0</v>
      </c>
      <c r="EI60" s="31">
        <f t="shared" si="178"/>
        <v>0</v>
      </c>
      <c r="EJ60" s="31">
        <f t="shared" si="179"/>
        <v>0</v>
      </c>
      <c r="EK60" s="31">
        <f t="shared" si="180"/>
        <v>0</v>
      </c>
      <c r="EL60" s="31">
        <f t="shared" si="181"/>
        <v>0</v>
      </c>
      <c r="EM60" s="31">
        <f t="shared" si="182"/>
        <v>0</v>
      </c>
      <c r="EN60" s="31">
        <f t="shared" si="183"/>
        <v>0</v>
      </c>
      <c r="EO60" s="31">
        <f t="shared" si="184"/>
        <v>0</v>
      </c>
      <c r="EP60" s="31">
        <f t="shared" si="185"/>
        <v>0</v>
      </c>
      <c r="EQ60" s="31">
        <f t="shared" si="186"/>
        <v>0</v>
      </c>
      <c r="ER60" s="76"/>
      <c r="ES60" s="77">
        <f t="shared" si="187"/>
        <v>0</v>
      </c>
      <c r="ET60" s="14"/>
      <c r="EU60" s="30">
        <f t="shared" si="188"/>
        <v>0</v>
      </c>
      <c r="EV60" s="31">
        <f t="shared" ca="1" si="189"/>
        <v>0</v>
      </c>
      <c r="EW60" s="31">
        <f t="shared" ca="1" si="190"/>
        <v>0</v>
      </c>
      <c r="EX60" s="31">
        <f t="shared" ca="1" si="191"/>
        <v>0</v>
      </c>
      <c r="EY60" s="31">
        <f t="shared" ca="1" si="192"/>
        <v>0</v>
      </c>
      <c r="EZ60" s="31">
        <f t="shared" ca="1" si="193"/>
        <v>0</v>
      </c>
      <c r="FA60" s="31">
        <f t="shared" ca="1" si="194"/>
        <v>0</v>
      </c>
      <c r="FB60" s="31">
        <f t="shared" ca="1" si="195"/>
        <v>0</v>
      </c>
      <c r="FC60" s="31">
        <f t="shared" ca="1" si="196"/>
        <v>0</v>
      </c>
      <c r="FD60" s="31">
        <f t="shared" ca="1" si="197"/>
        <v>0</v>
      </c>
      <c r="FE60" s="31">
        <f t="shared" ca="1" si="198"/>
        <v>0</v>
      </c>
      <c r="FF60" s="31">
        <f t="shared" ca="1" si="199"/>
        <v>0</v>
      </c>
      <c r="FG60" s="31">
        <f t="shared" ca="1" si="200"/>
        <v>0</v>
      </c>
      <c r="FH60" s="31">
        <f t="shared" ca="1" si="201"/>
        <v>0</v>
      </c>
      <c r="FI60" s="31">
        <f t="shared" ca="1" si="202"/>
        <v>0</v>
      </c>
      <c r="FJ60" s="31">
        <f t="shared" ca="1" si="203"/>
        <v>0</v>
      </c>
      <c r="FK60" s="31">
        <f t="shared" ca="1" si="204"/>
        <v>0</v>
      </c>
      <c r="FL60" s="31">
        <f t="shared" ca="1" si="205"/>
        <v>0</v>
      </c>
      <c r="FM60" s="31">
        <f t="shared" ca="1" si="206"/>
        <v>0</v>
      </c>
      <c r="FN60" s="31">
        <f t="shared" ca="1" si="207"/>
        <v>0</v>
      </c>
      <c r="FO60" s="31">
        <f t="shared" ca="1" si="208"/>
        <v>0</v>
      </c>
      <c r="FP60" s="31">
        <f t="shared" ca="1" si="209"/>
        <v>0</v>
      </c>
      <c r="FQ60" s="31">
        <f t="shared" ca="1" si="210"/>
        <v>0</v>
      </c>
      <c r="FR60" s="31">
        <f t="shared" ca="1" si="211"/>
        <v>0</v>
      </c>
      <c r="FS60" s="31">
        <f t="shared" ca="1" si="212"/>
        <v>0</v>
      </c>
      <c r="FT60" s="31">
        <f t="shared" ca="1" si="213"/>
        <v>0</v>
      </c>
      <c r="FU60" s="31">
        <f t="shared" ca="1" si="214"/>
        <v>0</v>
      </c>
      <c r="FV60" s="31">
        <f t="shared" ca="1" si="215"/>
        <v>0</v>
      </c>
      <c r="FW60" s="31">
        <f t="shared" ca="1" si="216"/>
        <v>0</v>
      </c>
      <c r="FX60" s="31">
        <f t="shared" ca="1" si="217"/>
        <v>0</v>
      </c>
      <c r="FY60" s="31">
        <f t="shared" ca="1" si="218"/>
        <v>0</v>
      </c>
      <c r="FZ60" s="31">
        <f t="shared" ca="1" si="219"/>
        <v>0</v>
      </c>
      <c r="GA60" s="31">
        <f t="shared" ca="1" si="220"/>
        <v>0</v>
      </c>
      <c r="GB60" s="31">
        <f t="shared" ca="1" si="221"/>
        <v>0</v>
      </c>
      <c r="GC60" s="31">
        <f t="shared" ca="1" si="222"/>
        <v>0</v>
      </c>
      <c r="GD60" s="31">
        <f t="shared" ca="1" si="223"/>
        <v>0</v>
      </c>
      <c r="GE60" s="31">
        <f t="shared" si="224"/>
        <v>0</v>
      </c>
      <c r="GF60" s="31">
        <f t="shared" si="225"/>
        <v>0</v>
      </c>
      <c r="GG60" s="31">
        <f t="shared" si="226"/>
        <v>0</v>
      </c>
      <c r="GH60" s="31">
        <f t="shared" si="227"/>
        <v>0</v>
      </c>
      <c r="GI60" s="76"/>
      <c r="GJ60" s="77">
        <f t="shared" ca="1" si="228"/>
        <v>0</v>
      </c>
      <c r="GK60" s="14"/>
      <c r="GL60" s="14"/>
      <c r="GM60" s="14"/>
      <c r="GN60" s="14"/>
      <c r="GO60" s="14"/>
      <c r="GP60" s="14"/>
      <c r="GQ60" s="14"/>
      <c r="GR60" s="14"/>
      <c r="GS60" s="14"/>
    </row>
    <row r="61" spans="1:201" x14ac:dyDescent="0.2">
      <c r="A61" s="158" t="s">
        <v>56</v>
      </c>
      <c r="B61" s="46"/>
      <c r="C61" s="47"/>
      <c r="D61" s="57"/>
      <c r="E61" s="272">
        <f t="shared" si="0"/>
        <v>0</v>
      </c>
      <c r="F61" s="285">
        <f t="shared" si="1"/>
        <v>0</v>
      </c>
      <c r="G61" s="15" t="str">
        <f t="shared" si="229"/>
        <v/>
      </c>
      <c r="H61" s="83">
        <f t="shared" si="95"/>
        <v>0</v>
      </c>
      <c r="I61" s="202">
        <f t="shared" si="2"/>
        <v>0</v>
      </c>
      <c r="J61" s="252" t="str">
        <f t="shared" ref="J61" si="263">IFERROR(D60/D61,"")</f>
        <v/>
      </c>
      <c r="K61" s="262" t="str">
        <f t="shared" ref="K61" si="264">IFERROR(G60/G61,"")</f>
        <v/>
      </c>
      <c r="L61" s="324" t="str">
        <f t="shared" si="232"/>
        <v/>
      </c>
      <c r="M61" s="337">
        <f t="shared" ref="M61" si="265">I61+I60</f>
        <v>0</v>
      </c>
      <c r="N61" s="264"/>
      <c r="R61" s="91"/>
      <c r="S61" s="207"/>
      <c r="T61" s="91"/>
      <c r="U61" s="91"/>
      <c r="V61" s="91"/>
      <c r="W61" s="91"/>
      <c r="X61" s="91"/>
      <c r="Y61" s="91"/>
      <c r="Z61" s="212"/>
      <c r="AA61" s="91"/>
      <c r="AB61" s="212"/>
      <c r="AC61" s="212"/>
      <c r="AD61" s="212"/>
      <c r="AE61" s="207"/>
      <c r="AF61" s="91"/>
      <c r="AG61" s="91"/>
      <c r="AH61" s="97"/>
      <c r="AI61" s="97"/>
      <c r="AJ61" s="97"/>
      <c r="AK61" s="97"/>
      <c r="AL61" s="217"/>
      <c r="AM61" s="97"/>
      <c r="AN61" s="217"/>
      <c r="AO61" s="217"/>
      <c r="AP61" s="217"/>
      <c r="AQ61" s="98"/>
      <c r="AR61" s="235"/>
      <c r="AS61" s="221" t="s">
        <v>55</v>
      </c>
      <c r="AT61" s="54"/>
      <c r="AU61" s="254"/>
      <c r="AV61" s="259"/>
      <c r="AW61" s="38">
        <f t="shared" si="12"/>
        <v>0</v>
      </c>
      <c r="AX61" s="39">
        <f t="shared" si="13"/>
        <v>0</v>
      </c>
      <c r="AY61" s="224" t="s">
        <v>56</v>
      </c>
      <c r="AZ61" s="54"/>
      <c r="BA61" s="64"/>
      <c r="BB61" s="48"/>
      <c r="BC61" s="25">
        <f t="shared" si="14"/>
        <v>0</v>
      </c>
      <c r="BD61" s="40">
        <f t="shared" si="15"/>
        <v>0</v>
      </c>
      <c r="BE61" s="27" t="s">
        <v>57</v>
      </c>
      <c r="BF61" s="54"/>
      <c r="BG61" s="48"/>
      <c r="BH61" s="28">
        <f t="shared" si="16"/>
        <v>0</v>
      </c>
      <c r="BI61" s="29">
        <f t="shared" si="17"/>
        <v>0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17"/>
      <c r="DD61" s="30">
        <f t="shared" si="147"/>
        <v>0</v>
      </c>
      <c r="DE61" s="31">
        <f t="shared" si="148"/>
        <v>0</v>
      </c>
      <c r="DF61" s="31">
        <f t="shared" si="149"/>
        <v>0</v>
      </c>
      <c r="DG61" s="31">
        <f t="shared" si="150"/>
        <v>0</v>
      </c>
      <c r="DH61" s="31">
        <f t="shared" si="151"/>
        <v>0</v>
      </c>
      <c r="DI61" s="31">
        <f t="shared" si="152"/>
        <v>0</v>
      </c>
      <c r="DJ61" s="31">
        <f t="shared" si="153"/>
        <v>0</v>
      </c>
      <c r="DK61" s="31">
        <f t="shared" si="154"/>
        <v>0</v>
      </c>
      <c r="DL61" s="31">
        <f t="shared" si="155"/>
        <v>0</v>
      </c>
      <c r="DM61" s="31">
        <f t="shared" si="156"/>
        <v>0</v>
      </c>
      <c r="DN61" s="31">
        <f t="shared" si="157"/>
        <v>0</v>
      </c>
      <c r="DO61" s="31">
        <f t="shared" si="158"/>
        <v>0</v>
      </c>
      <c r="DP61" s="31">
        <f t="shared" si="159"/>
        <v>0</v>
      </c>
      <c r="DQ61" s="31">
        <f t="shared" si="160"/>
        <v>0</v>
      </c>
      <c r="DR61" s="31">
        <f t="shared" si="161"/>
        <v>0</v>
      </c>
      <c r="DS61" s="31">
        <f t="shared" si="162"/>
        <v>0</v>
      </c>
      <c r="DT61" s="31">
        <f t="shared" si="163"/>
        <v>0</v>
      </c>
      <c r="DU61" s="31">
        <f t="shared" si="164"/>
        <v>0</v>
      </c>
      <c r="DV61" s="31">
        <f t="shared" si="165"/>
        <v>0</v>
      </c>
      <c r="DW61" s="31">
        <f t="shared" si="166"/>
        <v>0</v>
      </c>
      <c r="DX61" s="31">
        <f t="shared" si="167"/>
        <v>0</v>
      </c>
      <c r="DY61" s="31">
        <f t="shared" si="168"/>
        <v>0</v>
      </c>
      <c r="DZ61" s="31">
        <f t="shared" si="169"/>
        <v>0</v>
      </c>
      <c r="EA61" s="31">
        <f t="shared" si="170"/>
        <v>0</v>
      </c>
      <c r="EB61" s="31">
        <f t="shared" si="171"/>
        <v>0</v>
      </c>
      <c r="EC61" s="31">
        <f t="shared" si="172"/>
        <v>0</v>
      </c>
      <c r="ED61" s="31">
        <f t="shared" si="173"/>
        <v>0</v>
      </c>
      <c r="EE61" s="31">
        <f t="shared" si="174"/>
        <v>0</v>
      </c>
      <c r="EF61" s="31">
        <f t="shared" si="175"/>
        <v>0</v>
      </c>
      <c r="EG61" s="31">
        <f t="shared" si="176"/>
        <v>0</v>
      </c>
      <c r="EH61" s="31">
        <f t="shared" si="177"/>
        <v>0</v>
      </c>
      <c r="EI61" s="31">
        <f t="shared" si="178"/>
        <v>0</v>
      </c>
      <c r="EJ61" s="31">
        <f t="shared" si="179"/>
        <v>0</v>
      </c>
      <c r="EK61" s="31">
        <f t="shared" si="180"/>
        <v>0</v>
      </c>
      <c r="EL61" s="31">
        <f t="shared" si="181"/>
        <v>0</v>
      </c>
      <c r="EM61" s="31">
        <f t="shared" si="182"/>
        <v>0</v>
      </c>
      <c r="EN61" s="31">
        <f t="shared" si="183"/>
        <v>0</v>
      </c>
      <c r="EO61" s="31">
        <f t="shared" si="184"/>
        <v>0</v>
      </c>
      <c r="EP61" s="31">
        <f t="shared" si="185"/>
        <v>0</v>
      </c>
      <c r="EQ61" s="31">
        <f t="shared" si="186"/>
        <v>0</v>
      </c>
      <c r="ER61" s="76"/>
      <c r="ES61" s="77">
        <f t="shared" si="187"/>
        <v>0</v>
      </c>
      <c r="ET61" s="14"/>
      <c r="EU61" s="30">
        <f t="shared" si="188"/>
        <v>0</v>
      </c>
      <c r="EV61" s="31">
        <f t="shared" ca="1" si="189"/>
        <v>0</v>
      </c>
      <c r="EW61" s="31">
        <f t="shared" ca="1" si="190"/>
        <v>0</v>
      </c>
      <c r="EX61" s="31">
        <f t="shared" ca="1" si="191"/>
        <v>0</v>
      </c>
      <c r="EY61" s="31">
        <f t="shared" ca="1" si="192"/>
        <v>0</v>
      </c>
      <c r="EZ61" s="31">
        <f t="shared" ca="1" si="193"/>
        <v>0</v>
      </c>
      <c r="FA61" s="31">
        <f t="shared" ca="1" si="194"/>
        <v>0</v>
      </c>
      <c r="FB61" s="31">
        <f t="shared" ca="1" si="195"/>
        <v>0</v>
      </c>
      <c r="FC61" s="31">
        <f t="shared" ca="1" si="196"/>
        <v>0</v>
      </c>
      <c r="FD61" s="31">
        <f t="shared" ca="1" si="197"/>
        <v>0</v>
      </c>
      <c r="FE61" s="31">
        <f t="shared" ca="1" si="198"/>
        <v>0</v>
      </c>
      <c r="FF61" s="31">
        <f t="shared" ca="1" si="199"/>
        <v>0</v>
      </c>
      <c r="FG61" s="31">
        <f t="shared" ca="1" si="200"/>
        <v>0</v>
      </c>
      <c r="FH61" s="31">
        <f t="shared" ca="1" si="201"/>
        <v>0</v>
      </c>
      <c r="FI61" s="31">
        <f t="shared" ca="1" si="202"/>
        <v>0</v>
      </c>
      <c r="FJ61" s="31">
        <f t="shared" ca="1" si="203"/>
        <v>0</v>
      </c>
      <c r="FK61" s="31">
        <f t="shared" ca="1" si="204"/>
        <v>0</v>
      </c>
      <c r="FL61" s="31">
        <f t="shared" ca="1" si="205"/>
        <v>0</v>
      </c>
      <c r="FM61" s="31">
        <f t="shared" ca="1" si="206"/>
        <v>0</v>
      </c>
      <c r="FN61" s="31">
        <f t="shared" ca="1" si="207"/>
        <v>0</v>
      </c>
      <c r="FO61" s="31">
        <f t="shared" ca="1" si="208"/>
        <v>0</v>
      </c>
      <c r="FP61" s="31">
        <f t="shared" ca="1" si="209"/>
        <v>0</v>
      </c>
      <c r="FQ61" s="31">
        <f t="shared" ca="1" si="210"/>
        <v>0</v>
      </c>
      <c r="FR61" s="31">
        <f t="shared" ca="1" si="211"/>
        <v>0</v>
      </c>
      <c r="FS61" s="31">
        <f t="shared" ca="1" si="212"/>
        <v>0</v>
      </c>
      <c r="FT61" s="31">
        <f t="shared" ca="1" si="213"/>
        <v>0</v>
      </c>
      <c r="FU61" s="31">
        <f t="shared" ca="1" si="214"/>
        <v>0</v>
      </c>
      <c r="FV61" s="31">
        <f t="shared" ca="1" si="215"/>
        <v>0</v>
      </c>
      <c r="FW61" s="31">
        <f t="shared" ca="1" si="216"/>
        <v>0</v>
      </c>
      <c r="FX61" s="31">
        <f t="shared" ca="1" si="217"/>
        <v>0</v>
      </c>
      <c r="FY61" s="31">
        <f t="shared" ca="1" si="218"/>
        <v>0</v>
      </c>
      <c r="FZ61" s="31">
        <f t="shared" ca="1" si="219"/>
        <v>0</v>
      </c>
      <c r="GA61" s="31">
        <f t="shared" ca="1" si="220"/>
        <v>0</v>
      </c>
      <c r="GB61" s="31">
        <f t="shared" ca="1" si="221"/>
        <v>0</v>
      </c>
      <c r="GC61" s="31">
        <f t="shared" ca="1" si="222"/>
        <v>0</v>
      </c>
      <c r="GD61" s="31">
        <f t="shared" ca="1" si="223"/>
        <v>0</v>
      </c>
      <c r="GE61" s="31">
        <f t="shared" si="224"/>
        <v>0</v>
      </c>
      <c r="GF61" s="31">
        <f t="shared" si="225"/>
        <v>0</v>
      </c>
      <c r="GG61" s="31">
        <f t="shared" si="226"/>
        <v>0</v>
      </c>
      <c r="GH61" s="31">
        <f t="shared" si="227"/>
        <v>0</v>
      </c>
      <c r="GI61" s="76"/>
      <c r="GJ61" s="77">
        <f t="shared" ca="1" si="228"/>
        <v>0</v>
      </c>
      <c r="GK61" s="14"/>
      <c r="GL61" s="14"/>
      <c r="GM61" s="14"/>
      <c r="GN61" s="14"/>
      <c r="GO61" s="14"/>
      <c r="GP61" s="14"/>
      <c r="GQ61" s="14"/>
      <c r="GR61" s="14"/>
      <c r="GS61" s="14"/>
    </row>
    <row r="62" spans="1:201" x14ac:dyDescent="0.2">
      <c r="A62" s="158" t="s">
        <v>56</v>
      </c>
      <c r="B62" s="46"/>
      <c r="C62" s="47"/>
      <c r="D62" s="57"/>
      <c r="E62" s="272">
        <f t="shared" si="0"/>
        <v>0</v>
      </c>
      <c r="F62" s="285">
        <f t="shared" si="1"/>
        <v>0</v>
      </c>
      <c r="G62" s="15" t="str">
        <f t="shared" si="229"/>
        <v/>
      </c>
      <c r="H62" s="83">
        <f t="shared" si="95"/>
        <v>0</v>
      </c>
      <c r="I62" s="202">
        <f t="shared" si="2"/>
        <v>0</v>
      </c>
      <c r="J62" s="251"/>
      <c r="K62" s="121"/>
      <c r="L62" s="323"/>
      <c r="M62" s="323"/>
      <c r="N62" s="264"/>
      <c r="R62" s="91"/>
      <c r="S62" s="207"/>
      <c r="T62" s="91"/>
      <c r="U62" s="91"/>
      <c r="V62" s="91"/>
      <c r="W62" s="91"/>
      <c r="X62" s="91"/>
      <c r="Y62" s="91"/>
      <c r="Z62" s="212"/>
      <c r="AA62" s="91"/>
      <c r="AB62" s="212"/>
      <c r="AC62" s="212"/>
      <c r="AD62" s="212"/>
      <c r="AE62" s="207"/>
      <c r="AF62" s="91"/>
      <c r="AG62" s="91"/>
      <c r="AH62" s="97"/>
      <c r="AI62" s="97"/>
      <c r="AJ62" s="97"/>
      <c r="AK62" s="97"/>
      <c r="AL62" s="217"/>
      <c r="AM62" s="97"/>
      <c r="AN62" s="217"/>
      <c r="AO62" s="217"/>
      <c r="AP62" s="217"/>
      <c r="AQ62" s="98"/>
      <c r="AR62" s="235"/>
      <c r="AS62" s="221" t="s">
        <v>55</v>
      </c>
      <c r="AT62" s="54"/>
      <c r="AU62" s="254"/>
      <c r="AV62" s="259"/>
      <c r="AW62" s="38">
        <f t="shared" si="12"/>
        <v>0</v>
      </c>
      <c r="AX62" s="39">
        <f t="shared" si="13"/>
        <v>0</v>
      </c>
      <c r="AY62" s="224" t="s">
        <v>56</v>
      </c>
      <c r="AZ62" s="54"/>
      <c r="BA62" s="64"/>
      <c r="BB62" s="48"/>
      <c r="BC62" s="25">
        <f t="shared" si="14"/>
        <v>0</v>
      </c>
      <c r="BD62" s="40">
        <f t="shared" si="15"/>
        <v>0</v>
      </c>
      <c r="BE62" s="27" t="s">
        <v>57</v>
      </c>
      <c r="BF62" s="54"/>
      <c r="BG62" s="48"/>
      <c r="BH62" s="28">
        <f t="shared" si="16"/>
        <v>0</v>
      </c>
      <c r="BI62" s="29">
        <f t="shared" si="17"/>
        <v>0</v>
      </c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17"/>
      <c r="DD62" s="30">
        <f t="shared" si="147"/>
        <v>0</v>
      </c>
      <c r="DE62" s="31">
        <f t="shared" si="148"/>
        <v>0</v>
      </c>
      <c r="DF62" s="31">
        <f t="shared" si="149"/>
        <v>0</v>
      </c>
      <c r="DG62" s="31">
        <f t="shared" si="150"/>
        <v>0</v>
      </c>
      <c r="DH62" s="31">
        <f t="shared" si="151"/>
        <v>0</v>
      </c>
      <c r="DI62" s="31">
        <f t="shared" si="152"/>
        <v>0</v>
      </c>
      <c r="DJ62" s="31">
        <f t="shared" si="153"/>
        <v>0</v>
      </c>
      <c r="DK62" s="31">
        <f t="shared" si="154"/>
        <v>0</v>
      </c>
      <c r="DL62" s="31">
        <f t="shared" si="155"/>
        <v>0</v>
      </c>
      <c r="DM62" s="31">
        <f t="shared" si="156"/>
        <v>0</v>
      </c>
      <c r="DN62" s="31">
        <f t="shared" si="157"/>
        <v>0</v>
      </c>
      <c r="DO62" s="31">
        <f t="shared" si="158"/>
        <v>0</v>
      </c>
      <c r="DP62" s="31">
        <f t="shared" si="159"/>
        <v>0</v>
      </c>
      <c r="DQ62" s="31">
        <f t="shared" si="160"/>
        <v>0</v>
      </c>
      <c r="DR62" s="31">
        <f t="shared" si="161"/>
        <v>0</v>
      </c>
      <c r="DS62" s="31">
        <f t="shared" si="162"/>
        <v>0</v>
      </c>
      <c r="DT62" s="31">
        <f t="shared" si="163"/>
        <v>0</v>
      </c>
      <c r="DU62" s="31">
        <f t="shared" si="164"/>
        <v>0</v>
      </c>
      <c r="DV62" s="31">
        <f t="shared" si="165"/>
        <v>0</v>
      </c>
      <c r="DW62" s="31">
        <f t="shared" si="166"/>
        <v>0</v>
      </c>
      <c r="DX62" s="31">
        <f t="shared" si="167"/>
        <v>0</v>
      </c>
      <c r="DY62" s="31">
        <f t="shared" si="168"/>
        <v>0</v>
      </c>
      <c r="DZ62" s="31">
        <f t="shared" si="169"/>
        <v>0</v>
      </c>
      <c r="EA62" s="31">
        <f t="shared" si="170"/>
        <v>0</v>
      </c>
      <c r="EB62" s="31">
        <f t="shared" si="171"/>
        <v>0</v>
      </c>
      <c r="EC62" s="31">
        <f t="shared" si="172"/>
        <v>0</v>
      </c>
      <c r="ED62" s="31">
        <f t="shared" si="173"/>
        <v>0</v>
      </c>
      <c r="EE62" s="31">
        <f t="shared" si="174"/>
        <v>0</v>
      </c>
      <c r="EF62" s="31">
        <f t="shared" si="175"/>
        <v>0</v>
      </c>
      <c r="EG62" s="31">
        <f t="shared" si="176"/>
        <v>0</v>
      </c>
      <c r="EH62" s="31">
        <f t="shared" si="177"/>
        <v>0</v>
      </c>
      <c r="EI62" s="31">
        <f t="shared" si="178"/>
        <v>0</v>
      </c>
      <c r="EJ62" s="31">
        <f t="shared" si="179"/>
        <v>0</v>
      </c>
      <c r="EK62" s="31">
        <f t="shared" si="180"/>
        <v>0</v>
      </c>
      <c r="EL62" s="31">
        <f t="shared" si="181"/>
        <v>0</v>
      </c>
      <c r="EM62" s="31">
        <f t="shared" si="182"/>
        <v>0</v>
      </c>
      <c r="EN62" s="31">
        <f t="shared" si="183"/>
        <v>0</v>
      </c>
      <c r="EO62" s="31">
        <f t="shared" si="184"/>
        <v>0</v>
      </c>
      <c r="EP62" s="31">
        <f t="shared" si="185"/>
        <v>0</v>
      </c>
      <c r="EQ62" s="31">
        <f t="shared" si="186"/>
        <v>0</v>
      </c>
      <c r="ER62" s="76"/>
      <c r="ES62" s="77">
        <f t="shared" si="187"/>
        <v>0</v>
      </c>
      <c r="ET62" s="14"/>
      <c r="EU62" s="30">
        <f t="shared" si="188"/>
        <v>0</v>
      </c>
      <c r="EV62" s="31">
        <f t="shared" ca="1" si="189"/>
        <v>0</v>
      </c>
      <c r="EW62" s="31">
        <f t="shared" ca="1" si="190"/>
        <v>0</v>
      </c>
      <c r="EX62" s="31">
        <f t="shared" ca="1" si="191"/>
        <v>0</v>
      </c>
      <c r="EY62" s="31">
        <f t="shared" ca="1" si="192"/>
        <v>0</v>
      </c>
      <c r="EZ62" s="31">
        <f t="shared" ca="1" si="193"/>
        <v>0</v>
      </c>
      <c r="FA62" s="31">
        <f t="shared" ca="1" si="194"/>
        <v>0</v>
      </c>
      <c r="FB62" s="31">
        <f t="shared" ca="1" si="195"/>
        <v>0</v>
      </c>
      <c r="FC62" s="31">
        <f t="shared" ca="1" si="196"/>
        <v>0</v>
      </c>
      <c r="FD62" s="31">
        <f t="shared" ca="1" si="197"/>
        <v>0</v>
      </c>
      <c r="FE62" s="31">
        <f t="shared" ca="1" si="198"/>
        <v>0</v>
      </c>
      <c r="FF62" s="31">
        <f t="shared" ca="1" si="199"/>
        <v>0</v>
      </c>
      <c r="FG62" s="31">
        <f t="shared" ca="1" si="200"/>
        <v>0</v>
      </c>
      <c r="FH62" s="31">
        <f t="shared" ca="1" si="201"/>
        <v>0</v>
      </c>
      <c r="FI62" s="31">
        <f t="shared" ca="1" si="202"/>
        <v>0</v>
      </c>
      <c r="FJ62" s="31">
        <f t="shared" ca="1" si="203"/>
        <v>0</v>
      </c>
      <c r="FK62" s="31">
        <f t="shared" ca="1" si="204"/>
        <v>0</v>
      </c>
      <c r="FL62" s="31">
        <f t="shared" ca="1" si="205"/>
        <v>0</v>
      </c>
      <c r="FM62" s="31">
        <f t="shared" ca="1" si="206"/>
        <v>0</v>
      </c>
      <c r="FN62" s="31">
        <f t="shared" ca="1" si="207"/>
        <v>0</v>
      </c>
      <c r="FO62" s="31">
        <f t="shared" ca="1" si="208"/>
        <v>0</v>
      </c>
      <c r="FP62" s="31">
        <f t="shared" ca="1" si="209"/>
        <v>0</v>
      </c>
      <c r="FQ62" s="31">
        <f t="shared" ca="1" si="210"/>
        <v>0</v>
      </c>
      <c r="FR62" s="31">
        <f t="shared" ca="1" si="211"/>
        <v>0</v>
      </c>
      <c r="FS62" s="31">
        <f t="shared" ca="1" si="212"/>
        <v>0</v>
      </c>
      <c r="FT62" s="31">
        <f t="shared" ca="1" si="213"/>
        <v>0</v>
      </c>
      <c r="FU62" s="31">
        <f t="shared" ca="1" si="214"/>
        <v>0</v>
      </c>
      <c r="FV62" s="31">
        <f t="shared" ca="1" si="215"/>
        <v>0</v>
      </c>
      <c r="FW62" s="31">
        <f t="shared" ca="1" si="216"/>
        <v>0</v>
      </c>
      <c r="FX62" s="31">
        <f t="shared" ca="1" si="217"/>
        <v>0</v>
      </c>
      <c r="FY62" s="31">
        <f t="shared" ca="1" si="218"/>
        <v>0</v>
      </c>
      <c r="FZ62" s="31">
        <f t="shared" ca="1" si="219"/>
        <v>0</v>
      </c>
      <c r="GA62" s="31">
        <f t="shared" ca="1" si="220"/>
        <v>0</v>
      </c>
      <c r="GB62" s="31">
        <f t="shared" ca="1" si="221"/>
        <v>0</v>
      </c>
      <c r="GC62" s="31">
        <f t="shared" ca="1" si="222"/>
        <v>0</v>
      </c>
      <c r="GD62" s="31">
        <f t="shared" ca="1" si="223"/>
        <v>0</v>
      </c>
      <c r="GE62" s="31">
        <f t="shared" si="224"/>
        <v>0</v>
      </c>
      <c r="GF62" s="31">
        <f t="shared" si="225"/>
        <v>0</v>
      </c>
      <c r="GG62" s="31">
        <f t="shared" si="226"/>
        <v>0</v>
      </c>
      <c r="GH62" s="31">
        <f t="shared" si="227"/>
        <v>0</v>
      </c>
      <c r="GI62" s="76"/>
      <c r="GJ62" s="77">
        <f t="shared" ca="1" si="228"/>
        <v>0</v>
      </c>
      <c r="GK62" s="14"/>
      <c r="GL62" s="14"/>
      <c r="GM62" s="14"/>
      <c r="GN62" s="14"/>
      <c r="GO62" s="14"/>
      <c r="GP62" s="14"/>
      <c r="GQ62" s="14"/>
      <c r="GR62" s="14"/>
      <c r="GS62" s="14"/>
    </row>
    <row r="63" spans="1:201" x14ac:dyDescent="0.2">
      <c r="A63" s="158" t="s">
        <v>56</v>
      </c>
      <c r="B63" s="46"/>
      <c r="C63" s="47"/>
      <c r="D63" s="57"/>
      <c r="E63" s="272">
        <f t="shared" si="0"/>
        <v>0</v>
      </c>
      <c r="F63" s="285">
        <f t="shared" si="1"/>
        <v>0</v>
      </c>
      <c r="G63" s="15" t="str">
        <f t="shared" si="229"/>
        <v/>
      </c>
      <c r="H63" s="83">
        <f t="shared" si="95"/>
        <v>0</v>
      </c>
      <c r="I63" s="202">
        <f t="shared" si="2"/>
        <v>0</v>
      </c>
      <c r="J63" s="252" t="str">
        <f t="shared" ref="J63" si="266">IFERROR(D62/D63,"")</f>
        <v/>
      </c>
      <c r="K63" s="262" t="str">
        <f t="shared" ref="K63" si="267">IFERROR(G62/G63,"")</f>
        <v/>
      </c>
      <c r="L63" s="324" t="str">
        <f t="shared" si="232"/>
        <v/>
      </c>
      <c r="M63" s="337">
        <f t="shared" ref="M63" si="268">I63+I62</f>
        <v>0</v>
      </c>
      <c r="N63" s="264"/>
      <c r="R63" s="91"/>
      <c r="S63" s="207"/>
      <c r="T63" s="91"/>
      <c r="U63" s="91"/>
      <c r="V63" s="91"/>
      <c r="W63" s="91"/>
      <c r="X63" s="91"/>
      <c r="Y63" s="91"/>
      <c r="Z63" s="212"/>
      <c r="AA63" s="91"/>
      <c r="AB63" s="212"/>
      <c r="AC63" s="212"/>
      <c r="AD63" s="212"/>
      <c r="AE63" s="207"/>
      <c r="AF63" s="91"/>
      <c r="AG63" s="91"/>
      <c r="AH63" s="97"/>
      <c r="AI63" s="97"/>
      <c r="AJ63" s="97"/>
      <c r="AK63" s="97"/>
      <c r="AL63" s="217"/>
      <c r="AM63" s="97"/>
      <c r="AN63" s="217"/>
      <c r="AO63" s="217"/>
      <c r="AP63" s="217"/>
      <c r="AQ63" s="98"/>
      <c r="AR63" s="235"/>
      <c r="AS63" s="221" t="s">
        <v>55</v>
      </c>
      <c r="AT63" s="54"/>
      <c r="AU63" s="254"/>
      <c r="AV63" s="259"/>
      <c r="AW63" s="38">
        <f t="shared" si="12"/>
        <v>0</v>
      </c>
      <c r="AX63" s="39">
        <f t="shared" si="13"/>
        <v>0</v>
      </c>
      <c r="AY63" s="224" t="s">
        <v>56</v>
      </c>
      <c r="AZ63" s="54"/>
      <c r="BA63" s="64"/>
      <c r="BB63" s="48"/>
      <c r="BC63" s="25">
        <f t="shared" si="14"/>
        <v>0</v>
      </c>
      <c r="BD63" s="40">
        <f t="shared" si="15"/>
        <v>0</v>
      </c>
      <c r="BE63" s="27" t="s">
        <v>57</v>
      </c>
      <c r="BF63" s="54"/>
      <c r="BG63" s="48"/>
      <c r="BH63" s="28">
        <f t="shared" si="16"/>
        <v>0</v>
      </c>
      <c r="BI63" s="29">
        <f t="shared" si="17"/>
        <v>0</v>
      </c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17"/>
      <c r="DD63" s="30">
        <f t="shared" si="147"/>
        <v>0</v>
      </c>
      <c r="DE63" s="31">
        <f t="shared" si="148"/>
        <v>0</v>
      </c>
      <c r="DF63" s="31">
        <f t="shared" si="149"/>
        <v>0</v>
      </c>
      <c r="DG63" s="31">
        <f t="shared" si="150"/>
        <v>0</v>
      </c>
      <c r="DH63" s="31">
        <f t="shared" si="151"/>
        <v>0</v>
      </c>
      <c r="DI63" s="31">
        <f t="shared" si="152"/>
        <v>0</v>
      </c>
      <c r="DJ63" s="31">
        <f t="shared" si="153"/>
        <v>0</v>
      </c>
      <c r="DK63" s="31">
        <f t="shared" si="154"/>
        <v>0</v>
      </c>
      <c r="DL63" s="31">
        <f t="shared" si="155"/>
        <v>0</v>
      </c>
      <c r="DM63" s="31">
        <f t="shared" si="156"/>
        <v>0</v>
      </c>
      <c r="DN63" s="31">
        <f t="shared" si="157"/>
        <v>0</v>
      </c>
      <c r="DO63" s="31">
        <f t="shared" si="158"/>
        <v>0</v>
      </c>
      <c r="DP63" s="31">
        <f t="shared" si="159"/>
        <v>0</v>
      </c>
      <c r="DQ63" s="31">
        <f t="shared" si="160"/>
        <v>0</v>
      </c>
      <c r="DR63" s="31">
        <f t="shared" si="161"/>
        <v>0</v>
      </c>
      <c r="DS63" s="31">
        <f t="shared" si="162"/>
        <v>0</v>
      </c>
      <c r="DT63" s="31">
        <f t="shared" si="163"/>
        <v>0</v>
      </c>
      <c r="DU63" s="31">
        <f t="shared" si="164"/>
        <v>0</v>
      </c>
      <c r="DV63" s="31">
        <f t="shared" si="165"/>
        <v>0</v>
      </c>
      <c r="DW63" s="31">
        <f t="shared" si="166"/>
        <v>0</v>
      </c>
      <c r="DX63" s="31">
        <f t="shared" si="167"/>
        <v>0</v>
      </c>
      <c r="DY63" s="31">
        <f t="shared" si="168"/>
        <v>0</v>
      </c>
      <c r="DZ63" s="31">
        <f t="shared" si="169"/>
        <v>0</v>
      </c>
      <c r="EA63" s="31">
        <f t="shared" si="170"/>
        <v>0</v>
      </c>
      <c r="EB63" s="31">
        <f t="shared" si="171"/>
        <v>0</v>
      </c>
      <c r="EC63" s="31">
        <f t="shared" si="172"/>
        <v>0</v>
      </c>
      <c r="ED63" s="31">
        <f t="shared" si="173"/>
        <v>0</v>
      </c>
      <c r="EE63" s="31">
        <f t="shared" si="174"/>
        <v>0</v>
      </c>
      <c r="EF63" s="31">
        <f t="shared" si="175"/>
        <v>0</v>
      </c>
      <c r="EG63" s="31">
        <f t="shared" si="176"/>
        <v>0</v>
      </c>
      <c r="EH63" s="31">
        <f t="shared" si="177"/>
        <v>0</v>
      </c>
      <c r="EI63" s="31">
        <f t="shared" si="178"/>
        <v>0</v>
      </c>
      <c r="EJ63" s="31">
        <f t="shared" si="179"/>
        <v>0</v>
      </c>
      <c r="EK63" s="31">
        <f t="shared" si="180"/>
        <v>0</v>
      </c>
      <c r="EL63" s="31">
        <f t="shared" si="181"/>
        <v>0</v>
      </c>
      <c r="EM63" s="31">
        <f t="shared" si="182"/>
        <v>0</v>
      </c>
      <c r="EN63" s="31">
        <f t="shared" si="183"/>
        <v>0</v>
      </c>
      <c r="EO63" s="31">
        <f t="shared" si="184"/>
        <v>0</v>
      </c>
      <c r="EP63" s="31">
        <f t="shared" si="185"/>
        <v>0</v>
      </c>
      <c r="EQ63" s="31">
        <f t="shared" si="186"/>
        <v>0</v>
      </c>
      <c r="ER63" s="76"/>
      <c r="ES63" s="77">
        <f t="shared" si="187"/>
        <v>0</v>
      </c>
      <c r="ET63" s="14"/>
      <c r="EU63" s="30">
        <f t="shared" si="188"/>
        <v>0</v>
      </c>
      <c r="EV63" s="31">
        <f t="shared" ca="1" si="189"/>
        <v>0</v>
      </c>
      <c r="EW63" s="31">
        <f t="shared" ca="1" si="190"/>
        <v>0</v>
      </c>
      <c r="EX63" s="31">
        <f t="shared" ca="1" si="191"/>
        <v>0</v>
      </c>
      <c r="EY63" s="31">
        <f t="shared" ca="1" si="192"/>
        <v>0</v>
      </c>
      <c r="EZ63" s="31">
        <f t="shared" ca="1" si="193"/>
        <v>0</v>
      </c>
      <c r="FA63" s="31">
        <f t="shared" ca="1" si="194"/>
        <v>0</v>
      </c>
      <c r="FB63" s="31">
        <f t="shared" ca="1" si="195"/>
        <v>0</v>
      </c>
      <c r="FC63" s="31">
        <f t="shared" ca="1" si="196"/>
        <v>0</v>
      </c>
      <c r="FD63" s="31">
        <f t="shared" ca="1" si="197"/>
        <v>0</v>
      </c>
      <c r="FE63" s="31">
        <f t="shared" ca="1" si="198"/>
        <v>0</v>
      </c>
      <c r="FF63" s="31">
        <f t="shared" ca="1" si="199"/>
        <v>0</v>
      </c>
      <c r="FG63" s="31">
        <f t="shared" ca="1" si="200"/>
        <v>0</v>
      </c>
      <c r="FH63" s="31">
        <f t="shared" ca="1" si="201"/>
        <v>0</v>
      </c>
      <c r="FI63" s="31">
        <f t="shared" ca="1" si="202"/>
        <v>0</v>
      </c>
      <c r="FJ63" s="31">
        <f t="shared" ca="1" si="203"/>
        <v>0</v>
      </c>
      <c r="FK63" s="31">
        <f t="shared" ca="1" si="204"/>
        <v>0</v>
      </c>
      <c r="FL63" s="31">
        <f t="shared" ca="1" si="205"/>
        <v>0</v>
      </c>
      <c r="FM63" s="31">
        <f t="shared" ca="1" si="206"/>
        <v>0</v>
      </c>
      <c r="FN63" s="31">
        <f t="shared" ca="1" si="207"/>
        <v>0</v>
      </c>
      <c r="FO63" s="31">
        <f t="shared" ca="1" si="208"/>
        <v>0</v>
      </c>
      <c r="FP63" s="31">
        <f t="shared" ca="1" si="209"/>
        <v>0</v>
      </c>
      <c r="FQ63" s="31">
        <f t="shared" ca="1" si="210"/>
        <v>0</v>
      </c>
      <c r="FR63" s="31">
        <f t="shared" ca="1" si="211"/>
        <v>0</v>
      </c>
      <c r="FS63" s="31">
        <f t="shared" ca="1" si="212"/>
        <v>0</v>
      </c>
      <c r="FT63" s="31">
        <f t="shared" ca="1" si="213"/>
        <v>0</v>
      </c>
      <c r="FU63" s="31">
        <f t="shared" ca="1" si="214"/>
        <v>0</v>
      </c>
      <c r="FV63" s="31">
        <f t="shared" ca="1" si="215"/>
        <v>0</v>
      </c>
      <c r="FW63" s="31">
        <f t="shared" ca="1" si="216"/>
        <v>0</v>
      </c>
      <c r="FX63" s="31">
        <f t="shared" ca="1" si="217"/>
        <v>0</v>
      </c>
      <c r="FY63" s="31">
        <f t="shared" ca="1" si="218"/>
        <v>0</v>
      </c>
      <c r="FZ63" s="31">
        <f t="shared" ca="1" si="219"/>
        <v>0</v>
      </c>
      <c r="GA63" s="31">
        <f t="shared" ca="1" si="220"/>
        <v>0</v>
      </c>
      <c r="GB63" s="31">
        <f t="shared" ca="1" si="221"/>
        <v>0</v>
      </c>
      <c r="GC63" s="31">
        <f t="shared" ca="1" si="222"/>
        <v>0</v>
      </c>
      <c r="GD63" s="31">
        <f t="shared" ca="1" si="223"/>
        <v>0</v>
      </c>
      <c r="GE63" s="31">
        <f t="shared" si="224"/>
        <v>0</v>
      </c>
      <c r="GF63" s="31">
        <f t="shared" si="225"/>
        <v>0</v>
      </c>
      <c r="GG63" s="31">
        <f t="shared" si="226"/>
        <v>0</v>
      </c>
      <c r="GH63" s="31">
        <f t="shared" si="227"/>
        <v>0</v>
      </c>
      <c r="GI63" s="76"/>
      <c r="GJ63" s="77">
        <f t="shared" ca="1" si="228"/>
        <v>0</v>
      </c>
      <c r="GK63" s="14"/>
      <c r="GL63" s="14"/>
      <c r="GM63" s="14"/>
      <c r="GN63" s="14"/>
      <c r="GO63" s="14"/>
      <c r="GP63" s="14"/>
      <c r="GQ63" s="14"/>
      <c r="GR63" s="14"/>
      <c r="GS63" s="14"/>
    </row>
    <row r="64" spans="1:201" x14ac:dyDescent="0.2">
      <c r="A64" s="158" t="s">
        <v>56</v>
      </c>
      <c r="B64" s="46"/>
      <c r="C64" s="47"/>
      <c r="D64" s="57"/>
      <c r="E64" s="272">
        <f t="shared" si="0"/>
        <v>0</v>
      </c>
      <c r="F64" s="285">
        <f t="shared" si="1"/>
        <v>0</v>
      </c>
      <c r="G64" s="15" t="str">
        <f t="shared" si="229"/>
        <v/>
      </c>
      <c r="H64" s="83">
        <f t="shared" si="95"/>
        <v>0</v>
      </c>
      <c r="I64" s="202">
        <f t="shared" si="2"/>
        <v>0</v>
      </c>
      <c r="J64" s="251"/>
      <c r="K64" s="121"/>
      <c r="L64" s="323"/>
      <c r="M64" s="323"/>
      <c r="N64" s="264"/>
      <c r="R64" s="91"/>
      <c r="S64" s="207"/>
      <c r="T64" s="91"/>
      <c r="U64" s="91"/>
      <c r="V64" s="91"/>
      <c r="W64" s="91"/>
      <c r="X64" s="91"/>
      <c r="Y64" s="91"/>
      <c r="Z64" s="212"/>
      <c r="AA64" s="91"/>
      <c r="AB64" s="212"/>
      <c r="AC64" s="212"/>
      <c r="AD64" s="212"/>
      <c r="AE64" s="207"/>
      <c r="AF64" s="91"/>
      <c r="AG64" s="91"/>
      <c r="AH64" s="97"/>
      <c r="AI64" s="97"/>
      <c r="AJ64" s="97"/>
      <c r="AK64" s="97"/>
      <c r="AL64" s="217"/>
      <c r="AM64" s="97"/>
      <c r="AN64" s="217"/>
      <c r="AO64" s="217"/>
      <c r="AP64" s="217"/>
      <c r="AQ64" s="98"/>
      <c r="AR64" s="235"/>
      <c r="AS64" s="221" t="s">
        <v>55</v>
      </c>
      <c r="AT64" s="54"/>
      <c r="AU64" s="254"/>
      <c r="AV64" s="259"/>
      <c r="AW64" s="38">
        <f t="shared" si="12"/>
        <v>0</v>
      </c>
      <c r="AX64" s="39">
        <f t="shared" si="13"/>
        <v>0</v>
      </c>
      <c r="AY64" s="224" t="s">
        <v>56</v>
      </c>
      <c r="AZ64" s="54"/>
      <c r="BA64" s="64"/>
      <c r="BB64" s="48"/>
      <c r="BC64" s="25">
        <f t="shared" si="14"/>
        <v>0</v>
      </c>
      <c r="BD64" s="40">
        <f t="shared" si="15"/>
        <v>0</v>
      </c>
      <c r="BE64" s="27" t="s">
        <v>57</v>
      </c>
      <c r="BF64" s="54"/>
      <c r="BG64" s="48"/>
      <c r="BH64" s="28">
        <f t="shared" si="16"/>
        <v>0</v>
      </c>
      <c r="BI64" s="29">
        <f t="shared" si="17"/>
        <v>0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17"/>
      <c r="DD64" s="30">
        <f t="shared" si="147"/>
        <v>0</v>
      </c>
      <c r="DE64" s="31">
        <f t="shared" si="148"/>
        <v>0</v>
      </c>
      <c r="DF64" s="31">
        <f t="shared" si="149"/>
        <v>0</v>
      </c>
      <c r="DG64" s="31">
        <f t="shared" si="150"/>
        <v>0</v>
      </c>
      <c r="DH64" s="31">
        <f t="shared" si="151"/>
        <v>0</v>
      </c>
      <c r="DI64" s="31">
        <f t="shared" si="152"/>
        <v>0</v>
      </c>
      <c r="DJ64" s="31">
        <f t="shared" si="153"/>
        <v>0</v>
      </c>
      <c r="DK64" s="31">
        <f t="shared" si="154"/>
        <v>0</v>
      </c>
      <c r="DL64" s="31">
        <f t="shared" si="155"/>
        <v>0</v>
      </c>
      <c r="DM64" s="31">
        <f t="shared" si="156"/>
        <v>0</v>
      </c>
      <c r="DN64" s="31">
        <f t="shared" si="157"/>
        <v>0</v>
      </c>
      <c r="DO64" s="31">
        <f t="shared" si="158"/>
        <v>0</v>
      </c>
      <c r="DP64" s="31">
        <f t="shared" si="159"/>
        <v>0</v>
      </c>
      <c r="DQ64" s="31">
        <f t="shared" si="160"/>
        <v>0</v>
      </c>
      <c r="DR64" s="31">
        <f t="shared" si="161"/>
        <v>0</v>
      </c>
      <c r="DS64" s="31">
        <f t="shared" si="162"/>
        <v>0</v>
      </c>
      <c r="DT64" s="31">
        <f t="shared" si="163"/>
        <v>0</v>
      </c>
      <c r="DU64" s="31">
        <f t="shared" si="164"/>
        <v>0</v>
      </c>
      <c r="DV64" s="31">
        <f t="shared" si="165"/>
        <v>0</v>
      </c>
      <c r="DW64" s="31">
        <f t="shared" si="166"/>
        <v>0</v>
      </c>
      <c r="DX64" s="31">
        <f t="shared" si="167"/>
        <v>0</v>
      </c>
      <c r="DY64" s="31">
        <f t="shared" si="168"/>
        <v>0</v>
      </c>
      <c r="DZ64" s="31">
        <f t="shared" si="169"/>
        <v>0</v>
      </c>
      <c r="EA64" s="31">
        <f t="shared" si="170"/>
        <v>0</v>
      </c>
      <c r="EB64" s="31">
        <f t="shared" si="171"/>
        <v>0</v>
      </c>
      <c r="EC64" s="31">
        <f t="shared" si="172"/>
        <v>0</v>
      </c>
      <c r="ED64" s="31">
        <f t="shared" si="173"/>
        <v>0</v>
      </c>
      <c r="EE64" s="31">
        <f t="shared" si="174"/>
        <v>0</v>
      </c>
      <c r="EF64" s="31">
        <f t="shared" si="175"/>
        <v>0</v>
      </c>
      <c r="EG64" s="31">
        <f t="shared" si="176"/>
        <v>0</v>
      </c>
      <c r="EH64" s="31">
        <f t="shared" si="177"/>
        <v>0</v>
      </c>
      <c r="EI64" s="31">
        <f t="shared" si="178"/>
        <v>0</v>
      </c>
      <c r="EJ64" s="31">
        <f t="shared" si="179"/>
        <v>0</v>
      </c>
      <c r="EK64" s="31">
        <f t="shared" si="180"/>
        <v>0</v>
      </c>
      <c r="EL64" s="31">
        <f t="shared" si="181"/>
        <v>0</v>
      </c>
      <c r="EM64" s="31">
        <f t="shared" si="182"/>
        <v>0</v>
      </c>
      <c r="EN64" s="31">
        <f t="shared" si="183"/>
        <v>0</v>
      </c>
      <c r="EO64" s="31">
        <f t="shared" si="184"/>
        <v>0</v>
      </c>
      <c r="EP64" s="31">
        <f t="shared" si="185"/>
        <v>0</v>
      </c>
      <c r="EQ64" s="31">
        <f t="shared" si="186"/>
        <v>0</v>
      </c>
      <c r="ER64" s="76"/>
      <c r="ES64" s="77">
        <f t="shared" si="187"/>
        <v>0</v>
      </c>
      <c r="ET64" s="14"/>
      <c r="EU64" s="30">
        <f t="shared" si="188"/>
        <v>0</v>
      </c>
      <c r="EV64" s="31">
        <f t="shared" ca="1" si="189"/>
        <v>0</v>
      </c>
      <c r="EW64" s="31">
        <f t="shared" ca="1" si="190"/>
        <v>0</v>
      </c>
      <c r="EX64" s="31">
        <f t="shared" ca="1" si="191"/>
        <v>0</v>
      </c>
      <c r="EY64" s="31">
        <f t="shared" ca="1" si="192"/>
        <v>0</v>
      </c>
      <c r="EZ64" s="31">
        <f t="shared" ca="1" si="193"/>
        <v>0</v>
      </c>
      <c r="FA64" s="31">
        <f t="shared" ca="1" si="194"/>
        <v>0</v>
      </c>
      <c r="FB64" s="31">
        <f t="shared" ca="1" si="195"/>
        <v>0</v>
      </c>
      <c r="FC64" s="31">
        <f t="shared" ca="1" si="196"/>
        <v>0</v>
      </c>
      <c r="FD64" s="31">
        <f t="shared" ca="1" si="197"/>
        <v>0</v>
      </c>
      <c r="FE64" s="31">
        <f t="shared" ca="1" si="198"/>
        <v>0</v>
      </c>
      <c r="FF64" s="31">
        <f t="shared" ca="1" si="199"/>
        <v>0</v>
      </c>
      <c r="FG64" s="31">
        <f t="shared" ca="1" si="200"/>
        <v>0</v>
      </c>
      <c r="FH64" s="31">
        <f t="shared" ca="1" si="201"/>
        <v>0</v>
      </c>
      <c r="FI64" s="31">
        <f t="shared" ca="1" si="202"/>
        <v>0</v>
      </c>
      <c r="FJ64" s="31">
        <f t="shared" ca="1" si="203"/>
        <v>0</v>
      </c>
      <c r="FK64" s="31">
        <f t="shared" ca="1" si="204"/>
        <v>0</v>
      </c>
      <c r="FL64" s="31">
        <f t="shared" ca="1" si="205"/>
        <v>0</v>
      </c>
      <c r="FM64" s="31">
        <f t="shared" ca="1" si="206"/>
        <v>0</v>
      </c>
      <c r="FN64" s="31">
        <f t="shared" ca="1" si="207"/>
        <v>0</v>
      </c>
      <c r="FO64" s="31">
        <f t="shared" ca="1" si="208"/>
        <v>0</v>
      </c>
      <c r="FP64" s="31">
        <f t="shared" ca="1" si="209"/>
        <v>0</v>
      </c>
      <c r="FQ64" s="31">
        <f t="shared" ca="1" si="210"/>
        <v>0</v>
      </c>
      <c r="FR64" s="31">
        <f t="shared" ca="1" si="211"/>
        <v>0</v>
      </c>
      <c r="FS64" s="31">
        <f t="shared" ca="1" si="212"/>
        <v>0</v>
      </c>
      <c r="FT64" s="31">
        <f t="shared" ca="1" si="213"/>
        <v>0</v>
      </c>
      <c r="FU64" s="31">
        <f t="shared" ca="1" si="214"/>
        <v>0</v>
      </c>
      <c r="FV64" s="31">
        <f t="shared" ca="1" si="215"/>
        <v>0</v>
      </c>
      <c r="FW64" s="31">
        <f t="shared" ca="1" si="216"/>
        <v>0</v>
      </c>
      <c r="FX64" s="31">
        <f t="shared" ca="1" si="217"/>
        <v>0</v>
      </c>
      <c r="FY64" s="31">
        <f t="shared" ca="1" si="218"/>
        <v>0</v>
      </c>
      <c r="FZ64" s="31">
        <f t="shared" ca="1" si="219"/>
        <v>0</v>
      </c>
      <c r="GA64" s="31">
        <f t="shared" ca="1" si="220"/>
        <v>0</v>
      </c>
      <c r="GB64" s="31">
        <f t="shared" ca="1" si="221"/>
        <v>0</v>
      </c>
      <c r="GC64" s="31">
        <f t="shared" ca="1" si="222"/>
        <v>0</v>
      </c>
      <c r="GD64" s="31">
        <f t="shared" ca="1" si="223"/>
        <v>0</v>
      </c>
      <c r="GE64" s="31">
        <f t="shared" si="224"/>
        <v>0</v>
      </c>
      <c r="GF64" s="31">
        <f t="shared" si="225"/>
        <v>0</v>
      </c>
      <c r="GG64" s="31">
        <f t="shared" si="226"/>
        <v>0</v>
      </c>
      <c r="GH64" s="31">
        <f t="shared" si="227"/>
        <v>0</v>
      </c>
      <c r="GI64" s="76"/>
      <c r="GJ64" s="77">
        <f t="shared" ca="1" si="228"/>
        <v>0</v>
      </c>
      <c r="GK64" s="14"/>
      <c r="GL64" s="14"/>
      <c r="GM64" s="14"/>
      <c r="GN64" s="14"/>
      <c r="GO64" s="14"/>
      <c r="GP64" s="14"/>
      <c r="GQ64" s="14"/>
      <c r="GR64" s="14"/>
      <c r="GS64" s="14"/>
    </row>
    <row r="65" spans="1:201" x14ac:dyDescent="0.2">
      <c r="A65" s="158" t="s">
        <v>56</v>
      </c>
      <c r="B65" s="46"/>
      <c r="C65" s="47"/>
      <c r="D65" s="57"/>
      <c r="E65" s="272">
        <f t="shared" si="0"/>
        <v>0</v>
      </c>
      <c r="F65" s="285">
        <f t="shared" si="1"/>
        <v>0</v>
      </c>
      <c r="G65" s="15" t="str">
        <f t="shared" si="229"/>
        <v/>
      </c>
      <c r="H65" s="83">
        <f t="shared" si="95"/>
        <v>0</v>
      </c>
      <c r="I65" s="202">
        <f t="shared" si="2"/>
        <v>0</v>
      </c>
      <c r="J65" s="252" t="str">
        <f t="shared" ref="J65" si="269">IFERROR(D64/D65,"")</f>
        <v/>
      </c>
      <c r="K65" s="262" t="str">
        <f t="shared" ref="K65" si="270">IFERROR(G64/G65,"")</f>
        <v/>
      </c>
      <c r="L65" s="324" t="str">
        <f t="shared" si="232"/>
        <v/>
      </c>
      <c r="M65" s="337">
        <f t="shared" ref="M65" si="271">I65+I64</f>
        <v>0</v>
      </c>
      <c r="N65" s="261"/>
      <c r="O65" s="91"/>
      <c r="P65" s="91"/>
      <c r="Q65" s="91"/>
      <c r="R65" s="91"/>
      <c r="S65" s="207"/>
      <c r="T65" s="91"/>
      <c r="U65" s="91"/>
      <c r="V65" s="91"/>
      <c r="W65" s="91"/>
      <c r="X65" s="91"/>
      <c r="Y65" s="91"/>
      <c r="Z65" s="212"/>
      <c r="AA65" s="91"/>
      <c r="AB65" s="212"/>
      <c r="AC65" s="212"/>
      <c r="AD65" s="212"/>
      <c r="AE65" s="207"/>
      <c r="AF65" s="91"/>
      <c r="AG65" s="91"/>
      <c r="AH65" s="97"/>
      <c r="AI65" s="97"/>
      <c r="AJ65" s="97"/>
      <c r="AK65" s="97"/>
      <c r="AL65" s="217"/>
      <c r="AM65" s="97"/>
      <c r="AN65" s="217"/>
      <c r="AO65" s="217"/>
      <c r="AP65" s="217"/>
      <c r="AQ65" s="98"/>
      <c r="AR65" s="235"/>
      <c r="AS65" s="221" t="s">
        <v>55</v>
      </c>
      <c r="AT65" s="54"/>
      <c r="AU65" s="254"/>
      <c r="AV65" s="259"/>
      <c r="AW65" s="38">
        <f t="shared" si="12"/>
        <v>0</v>
      </c>
      <c r="AX65" s="39">
        <f t="shared" si="13"/>
        <v>0</v>
      </c>
      <c r="AY65" s="224" t="s">
        <v>56</v>
      </c>
      <c r="AZ65" s="54"/>
      <c r="BA65" s="64"/>
      <c r="BB65" s="48"/>
      <c r="BC65" s="25">
        <f t="shared" si="14"/>
        <v>0</v>
      </c>
      <c r="BD65" s="40">
        <f t="shared" si="15"/>
        <v>0</v>
      </c>
      <c r="BE65" s="27" t="s">
        <v>57</v>
      </c>
      <c r="BF65" s="54"/>
      <c r="BG65" s="48"/>
      <c r="BH65" s="28">
        <f t="shared" si="16"/>
        <v>0</v>
      </c>
      <c r="BI65" s="29">
        <f t="shared" si="17"/>
        <v>0</v>
      </c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17"/>
      <c r="DD65" s="30">
        <f t="shared" si="147"/>
        <v>0</v>
      </c>
      <c r="DE65" s="31">
        <f t="shared" si="148"/>
        <v>0</v>
      </c>
      <c r="DF65" s="31">
        <f t="shared" si="149"/>
        <v>0</v>
      </c>
      <c r="DG65" s="31">
        <f t="shared" si="150"/>
        <v>0</v>
      </c>
      <c r="DH65" s="31">
        <f t="shared" si="151"/>
        <v>0</v>
      </c>
      <c r="DI65" s="31">
        <f t="shared" si="152"/>
        <v>0</v>
      </c>
      <c r="DJ65" s="31">
        <f t="shared" si="153"/>
        <v>0</v>
      </c>
      <c r="DK65" s="31">
        <f t="shared" si="154"/>
        <v>0</v>
      </c>
      <c r="DL65" s="31">
        <f t="shared" si="155"/>
        <v>0</v>
      </c>
      <c r="DM65" s="31">
        <f t="shared" si="156"/>
        <v>0</v>
      </c>
      <c r="DN65" s="31">
        <f t="shared" si="157"/>
        <v>0</v>
      </c>
      <c r="DO65" s="31">
        <f t="shared" si="158"/>
        <v>0</v>
      </c>
      <c r="DP65" s="31">
        <f t="shared" si="159"/>
        <v>0</v>
      </c>
      <c r="DQ65" s="31">
        <f t="shared" si="160"/>
        <v>0</v>
      </c>
      <c r="DR65" s="31">
        <f t="shared" si="161"/>
        <v>0</v>
      </c>
      <c r="DS65" s="31">
        <f t="shared" si="162"/>
        <v>0</v>
      </c>
      <c r="DT65" s="31">
        <f t="shared" si="163"/>
        <v>0</v>
      </c>
      <c r="DU65" s="31">
        <f t="shared" si="164"/>
        <v>0</v>
      </c>
      <c r="DV65" s="31">
        <f t="shared" si="165"/>
        <v>0</v>
      </c>
      <c r="DW65" s="31">
        <f t="shared" si="166"/>
        <v>0</v>
      </c>
      <c r="DX65" s="31">
        <f t="shared" si="167"/>
        <v>0</v>
      </c>
      <c r="DY65" s="31">
        <f t="shared" si="168"/>
        <v>0</v>
      </c>
      <c r="DZ65" s="31">
        <f t="shared" si="169"/>
        <v>0</v>
      </c>
      <c r="EA65" s="31">
        <f t="shared" si="170"/>
        <v>0</v>
      </c>
      <c r="EB65" s="31">
        <f t="shared" si="171"/>
        <v>0</v>
      </c>
      <c r="EC65" s="31">
        <f t="shared" si="172"/>
        <v>0</v>
      </c>
      <c r="ED65" s="31">
        <f t="shared" si="173"/>
        <v>0</v>
      </c>
      <c r="EE65" s="31">
        <f t="shared" si="174"/>
        <v>0</v>
      </c>
      <c r="EF65" s="31">
        <f t="shared" si="175"/>
        <v>0</v>
      </c>
      <c r="EG65" s="31">
        <f t="shared" si="176"/>
        <v>0</v>
      </c>
      <c r="EH65" s="31">
        <f t="shared" si="177"/>
        <v>0</v>
      </c>
      <c r="EI65" s="31">
        <f t="shared" si="178"/>
        <v>0</v>
      </c>
      <c r="EJ65" s="31">
        <f t="shared" si="179"/>
        <v>0</v>
      </c>
      <c r="EK65" s="31">
        <f t="shared" si="180"/>
        <v>0</v>
      </c>
      <c r="EL65" s="31">
        <f t="shared" si="181"/>
        <v>0</v>
      </c>
      <c r="EM65" s="31">
        <f t="shared" si="182"/>
        <v>0</v>
      </c>
      <c r="EN65" s="31">
        <f t="shared" si="183"/>
        <v>0</v>
      </c>
      <c r="EO65" s="31">
        <f t="shared" si="184"/>
        <v>0</v>
      </c>
      <c r="EP65" s="31">
        <f t="shared" si="185"/>
        <v>0</v>
      </c>
      <c r="EQ65" s="31">
        <f t="shared" si="186"/>
        <v>0</v>
      </c>
      <c r="ER65" s="76"/>
      <c r="ES65" s="77">
        <f t="shared" si="187"/>
        <v>0</v>
      </c>
      <c r="ET65" s="14"/>
      <c r="EU65" s="30">
        <f t="shared" si="188"/>
        <v>0</v>
      </c>
      <c r="EV65" s="31">
        <f t="shared" ca="1" si="189"/>
        <v>0</v>
      </c>
      <c r="EW65" s="31">
        <f t="shared" ca="1" si="190"/>
        <v>0</v>
      </c>
      <c r="EX65" s="31">
        <f t="shared" ca="1" si="191"/>
        <v>0</v>
      </c>
      <c r="EY65" s="31">
        <f t="shared" ca="1" si="192"/>
        <v>0</v>
      </c>
      <c r="EZ65" s="31">
        <f t="shared" ca="1" si="193"/>
        <v>0</v>
      </c>
      <c r="FA65" s="31">
        <f t="shared" ca="1" si="194"/>
        <v>0</v>
      </c>
      <c r="FB65" s="31">
        <f t="shared" ca="1" si="195"/>
        <v>0</v>
      </c>
      <c r="FC65" s="31">
        <f t="shared" ca="1" si="196"/>
        <v>0</v>
      </c>
      <c r="FD65" s="31">
        <f t="shared" ca="1" si="197"/>
        <v>0</v>
      </c>
      <c r="FE65" s="31">
        <f t="shared" ca="1" si="198"/>
        <v>0</v>
      </c>
      <c r="FF65" s="31">
        <f t="shared" ca="1" si="199"/>
        <v>0</v>
      </c>
      <c r="FG65" s="31">
        <f t="shared" ca="1" si="200"/>
        <v>0</v>
      </c>
      <c r="FH65" s="31">
        <f t="shared" ca="1" si="201"/>
        <v>0</v>
      </c>
      <c r="FI65" s="31">
        <f t="shared" ca="1" si="202"/>
        <v>0</v>
      </c>
      <c r="FJ65" s="31">
        <f t="shared" ca="1" si="203"/>
        <v>0</v>
      </c>
      <c r="FK65" s="31">
        <f t="shared" ca="1" si="204"/>
        <v>0</v>
      </c>
      <c r="FL65" s="31">
        <f t="shared" ca="1" si="205"/>
        <v>0</v>
      </c>
      <c r="FM65" s="31">
        <f t="shared" ca="1" si="206"/>
        <v>0</v>
      </c>
      <c r="FN65" s="31">
        <f t="shared" ca="1" si="207"/>
        <v>0</v>
      </c>
      <c r="FO65" s="31">
        <f t="shared" ca="1" si="208"/>
        <v>0</v>
      </c>
      <c r="FP65" s="31">
        <f t="shared" ca="1" si="209"/>
        <v>0</v>
      </c>
      <c r="FQ65" s="31">
        <f t="shared" ca="1" si="210"/>
        <v>0</v>
      </c>
      <c r="FR65" s="31">
        <f t="shared" ca="1" si="211"/>
        <v>0</v>
      </c>
      <c r="FS65" s="31">
        <f t="shared" ca="1" si="212"/>
        <v>0</v>
      </c>
      <c r="FT65" s="31">
        <f t="shared" ca="1" si="213"/>
        <v>0</v>
      </c>
      <c r="FU65" s="31">
        <f t="shared" ca="1" si="214"/>
        <v>0</v>
      </c>
      <c r="FV65" s="31">
        <f t="shared" ca="1" si="215"/>
        <v>0</v>
      </c>
      <c r="FW65" s="31">
        <f t="shared" ca="1" si="216"/>
        <v>0</v>
      </c>
      <c r="FX65" s="31">
        <f t="shared" ca="1" si="217"/>
        <v>0</v>
      </c>
      <c r="FY65" s="31">
        <f t="shared" ca="1" si="218"/>
        <v>0</v>
      </c>
      <c r="FZ65" s="31">
        <f t="shared" ca="1" si="219"/>
        <v>0</v>
      </c>
      <c r="GA65" s="31">
        <f t="shared" ca="1" si="220"/>
        <v>0</v>
      </c>
      <c r="GB65" s="31">
        <f t="shared" ca="1" si="221"/>
        <v>0</v>
      </c>
      <c r="GC65" s="31">
        <f t="shared" ca="1" si="222"/>
        <v>0</v>
      </c>
      <c r="GD65" s="31">
        <f t="shared" ca="1" si="223"/>
        <v>0</v>
      </c>
      <c r="GE65" s="31">
        <f t="shared" si="224"/>
        <v>0</v>
      </c>
      <c r="GF65" s="31">
        <f t="shared" si="225"/>
        <v>0</v>
      </c>
      <c r="GG65" s="31">
        <f t="shared" si="226"/>
        <v>0</v>
      </c>
      <c r="GH65" s="31">
        <f t="shared" si="227"/>
        <v>0</v>
      </c>
      <c r="GI65" s="76"/>
      <c r="GJ65" s="77">
        <f t="shared" ca="1" si="228"/>
        <v>0</v>
      </c>
      <c r="GK65" s="14"/>
      <c r="GL65" s="14"/>
      <c r="GM65" s="14"/>
      <c r="GN65" s="14"/>
      <c r="GO65" s="14"/>
      <c r="GP65" s="14"/>
      <c r="GQ65" s="14"/>
      <c r="GR65" s="14"/>
      <c r="GS65" s="14"/>
    </row>
    <row r="66" spans="1:201" x14ac:dyDescent="0.2">
      <c r="A66" s="158" t="s">
        <v>56</v>
      </c>
      <c r="B66" s="46"/>
      <c r="C66" s="47"/>
      <c r="D66" s="57"/>
      <c r="E66" s="272">
        <f t="shared" si="0"/>
        <v>0</v>
      </c>
      <c r="F66" s="285">
        <f t="shared" si="1"/>
        <v>0</v>
      </c>
      <c r="G66" s="15" t="str">
        <f t="shared" si="229"/>
        <v/>
      </c>
      <c r="H66" s="83">
        <f t="shared" si="95"/>
        <v>0</v>
      </c>
      <c r="I66" s="202">
        <f t="shared" si="2"/>
        <v>0</v>
      </c>
      <c r="J66" s="251"/>
      <c r="K66" s="121"/>
      <c r="L66" s="323"/>
      <c r="M66" s="323"/>
      <c r="N66" s="261"/>
      <c r="O66" s="91"/>
      <c r="P66" s="91"/>
      <c r="Q66" s="91"/>
      <c r="R66" s="91"/>
      <c r="S66" s="207"/>
      <c r="T66" s="91"/>
      <c r="U66" s="91"/>
      <c r="V66" s="91"/>
      <c r="W66" s="91"/>
      <c r="X66" s="91"/>
      <c r="Y66" s="91"/>
      <c r="Z66" s="212"/>
      <c r="AA66" s="91"/>
      <c r="AB66" s="212"/>
      <c r="AC66" s="212"/>
      <c r="AD66" s="212"/>
      <c r="AE66" s="207"/>
      <c r="AF66" s="91"/>
      <c r="AG66" s="91"/>
      <c r="AH66" s="97"/>
      <c r="AI66" s="97"/>
      <c r="AJ66" s="97"/>
      <c r="AK66" s="97"/>
      <c r="AL66" s="217"/>
      <c r="AM66" s="97"/>
      <c r="AN66" s="217"/>
      <c r="AO66" s="217"/>
      <c r="AP66" s="217"/>
      <c r="AQ66" s="98"/>
      <c r="AR66" s="235"/>
      <c r="AS66" s="221" t="s">
        <v>55</v>
      </c>
      <c r="AT66" s="54"/>
      <c r="AU66" s="254"/>
      <c r="AV66" s="259"/>
      <c r="AW66" s="38">
        <f t="shared" si="12"/>
        <v>0</v>
      </c>
      <c r="AX66" s="39">
        <f t="shared" si="13"/>
        <v>0</v>
      </c>
      <c r="AY66" s="224" t="s">
        <v>56</v>
      </c>
      <c r="AZ66" s="54"/>
      <c r="BA66" s="64"/>
      <c r="BB66" s="48"/>
      <c r="BC66" s="25">
        <f t="shared" si="14"/>
        <v>0</v>
      </c>
      <c r="BD66" s="40">
        <f t="shared" si="15"/>
        <v>0</v>
      </c>
      <c r="BE66" s="27" t="s">
        <v>57</v>
      </c>
      <c r="BF66" s="54"/>
      <c r="BG66" s="48"/>
      <c r="BH66" s="28">
        <f t="shared" si="16"/>
        <v>0</v>
      </c>
      <c r="BI66" s="29">
        <f t="shared" si="17"/>
        <v>0</v>
      </c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17"/>
      <c r="DD66" s="30">
        <f t="shared" si="147"/>
        <v>0</v>
      </c>
      <c r="DE66" s="31">
        <f t="shared" si="148"/>
        <v>0</v>
      </c>
      <c r="DF66" s="31">
        <f t="shared" si="149"/>
        <v>0</v>
      </c>
      <c r="DG66" s="31">
        <f t="shared" si="150"/>
        <v>0</v>
      </c>
      <c r="DH66" s="31">
        <f t="shared" si="151"/>
        <v>0</v>
      </c>
      <c r="DI66" s="31">
        <f t="shared" si="152"/>
        <v>0</v>
      </c>
      <c r="DJ66" s="31">
        <f t="shared" si="153"/>
        <v>0</v>
      </c>
      <c r="DK66" s="31">
        <f t="shared" si="154"/>
        <v>0</v>
      </c>
      <c r="DL66" s="31">
        <f t="shared" si="155"/>
        <v>0</v>
      </c>
      <c r="DM66" s="31">
        <f t="shared" si="156"/>
        <v>0</v>
      </c>
      <c r="DN66" s="31">
        <f t="shared" si="157"/>
        <v>0</v>
      </c>
      <c r="DO66" s="31">
        <f t="shared" si="158"/>
        <v>0</v>
      </c>
      <c r="DP66" s="31">
        <f t="shared" si="159"/>
        <v>0</v>
      </c>
      <c r="DQ66" s="31">
        <f t="shared" si="160"/>
        <v>0</v>
      </c>
      <c r="DR66" s="31">
        <f t="shared" si="161"/>
        <v>0</v>
      </c>
      <c r="DS66" s="31">
        <f t="shared" si="162"/>
        <v>0</v>
      </c>
      <c r="DT66" s="31">
        <f t="shared" si="163"/>
        <v>0</v>
      </c>
      <c r="DU66" s="31">
        <f t="shared" si="164"/>
        <v>0</v>
      </c>
      <c r="DV66" s="31">
        <f t="shared" si="165"/>
        <v>0</v>
      </c>
      <c r="DW66" s="31">
        <f t="shared" si="166"/>
        <v>0</v>
      </c>
      <c r="DX66" s="31">
        <f t="shared" si="167"/>
        <v>0</v>
      </c>
      <c r="DY66" s="31">
        <f t="shared" si="168"/>
        <v>0</v>
      </c>
      <c r="DZ66" s="31">
        <f t="shared" si="169"/>
        <v>0</v>
      </c>
      <c r="EA66" s="31">
        <f t="shared" si="170"/>
        <v>0</v>
      </c>
      <c r="EB66" s="31">
        <f t="shared" si="171"/>
        <v>0</v>
      </c>
      <c r="EC66" s="31">
        <f t="shared" si="172"/>
        <v>0</v>
      </c>
      <c r="ED66" s="31">
        <f t="shared" si="173"/>
        <v>0</v>
      </c>
      <c r="EE66" s="31">
        <f t="shared" si="174"/>
        <v>0</v>
      </c>
      <c r="EF66" s="31">
        <f t="shared" si="175"/>
        <v>0</v>
      </c>
      <c r="EG66" s="31">
        <f t="shared" si="176"/>
        <v>0</v>
      </c>
      <c r="EH66" s="31">
        <f t="shared" si="177"/>
        <v>0</v>
      </c>
      <c r="EI66" s="31">
        <f t="shared" si="178"/>
        <v>0</v>
      </c>
      <c r="EJ66" s="31">
        <f t="shared" si="179"/>
        <v>0</v>
      </c>
      <c r="EK66" s="31">
        <f t="shared" si="180"/>
        <v>0</v>
      </c>
      <c r="EL66" s="31">
        <f t="shared" si="181"/>
        <v>0</v>
      </c>
      <c r="EM66" s="31">
        <f t="shared" si="182"/>
        <v>0</v>
      </c>
      <c r="EN66" s="31">
        <f t="shared" si="183"/>
        <v>0</v>
      </c>
      <c r="EO66" s="31">
        <f t="shared" si="184"/>
        <v>0</v>
      </c>
      <c r="EP66" s="31">
        <f t="shared" si="185"/>
        <v>0</v>
      </c>
      <c r="EQ66" s="31">
        <f t="shared" si="186"/>
        <v>0</v>
      </c>
      <c r="ER66" s="76"/>
      <c r="ES66" s="77">
        <f t="shared" si="187"/>
        <v>0</v>
      </c>
      <c r="ET66" s="14"/>
      <c r="EU66" s="30">
        <f t="shared" si="188"/>
        <v>0</v>
      </c>
      <c r="EV66" s="31">
        <f t="shared" ca="1" si="189"/>
        <v>0</v>
      </c>
      <c r="EW66" s="31">
        <f t="shared" ca="1" si="190"/>
        <v>0</v>
      </c>
      <c r="EX66" s="31">
        <f t="shared" ca="1" si="191"/>
        <v>0</v>
      </c>
      <c r="EY66" s="31">
        <f t="shared" ca="1" si="192"/>
        <v>0</v>
      </c>
      <c r="EZ66" s="31">
        <f t="shared" ca="1" si="193"/>
        <v>0</v>
      </c>
      <c r="FA66" s="31">
        <f t="shared" ca="1" si="194"/>
        <v>0</v>
      </c>
      <c r="FB66" s="31">
        <f t="shared" ca="1" si="195"/>
        <v>0</v>
      </c>
      <c r="FC66" s="31">
        <f t="shared" ca="1" si="196"/>
        <v>0</v>
      </c>
      <c r="FD66" s="31">
        <f t="shared" ca="1" si="197"/>
        <v>0</v>
      </c>
      <c r="FE66" s="31">
        <f t="shared" ca="1" si="198"/>
        <v>0</v>
      </c>
      <c r="FF66" s="31">
        <f t="shared" ca="1" si="199"/>
        <v>0</v>
      </c>
      <c r="FG66" s="31">
        <f t="shared" ca="1" si="200"/>
        <v>0</v>
      </c>
      <c r="FH66" s="31">
        <f t="shared" ca="1" si="201"/>
        <v>0</v>
      </c>
      <c r="FI66" s="31">
        <f t="shared" ca="1" si="202"/>
        <v>0</v>
      </c>
      <c r="FJ66" s="31">
        <f t="shared" ca="1" si="203"/>
        <v>0</v>
      </c>
      <c r="FK66" s="31">
        <f t="shared" ca="1" si="204"/>
        <v>0</v>
      </c>
      <c r="FL66" s="31">
        <f t="shared" ca="1" si="205"/>
        <v>0</v>
      </c>
      <c r="FM66" s="31">
        <f t="shared" ca="1" si="206"/>
        <v>0</v>
      </c>
      <c r="FN66" s="31">
        <f t="shared" ca="1" si="207"/>
        <v>0</v>
      </c>
      <c r="FO66" s="31">
        <f t="shared" ca="1" si="208"/>
        <v>0</v>
      </c>
      <c r="FP66" s="31">
        <f t="shared" ca="1" si="209"/>
        <v>0</v>
      </c>
      <c r="FQ66" s="31">
        <f t="shared" ca="1" si="210"/>
        <v>0</v>
      </c>
      <c r="FR66" s="31">
        <f t="shared" ca="1" si="211"/>
        <v>0</v>
      </c>
      <c r="FS66" s="31">
        <f t="shared" ca="1" si="212"/>
        <v>0</v>
      </c>
      <c r="FT66" s="31">
        <f t="shared" ca="1" si="213"/>
        <v>0</v>
      </c>
      <c r="FU66" s="31">
        <f t="shared" ca="1" si="214"/>
        <v>0</v>
      </c>
      <c r="FV66" s="31">
        <f t="shared" ca="1" si="215"/>
        <v>0</v>
      </c>
      <c r="FW66" s="31">
        <f t="shared" ca="1" si="216"/>
        <v>0</v>
      </c>
      <c r="FX66" s="31">
        <f t="shared" ca="1" si="217"/>
        <v>0</v>
      </c>
      <c r="FY66" s="31">
        <f t="shared" ca="1" si="218"/>
        <v>0</v>
      </c>
      <c r="FZ66" s="31">
        <f t="shared" ca="1" si="219"/>
        <v>0</v>
      </c>
      <c r="GA66" s="31">
        <f t="shared" ca="1" si="220"/>
        <v>0</v>
      </c>
      <c r="GB66" s="31">
        <f t="shared" ca="1" si="221"/>
        <v>0</v>
      </c>
      <c r="GC66" s="31">
        <f t="shared" ca="1" si="222"/>
        <v>0</v>
      </c>
      <c r="GD66" s="31">
        <f t="shared" ca="1" si="223"/>
        <v>0</v>
      </c>
      <c r="GE66" s="31">
        <f t="shared" si="224"/>
        <v>0</v>
      </c>
      <c r="GF66" s="31">
        <f t="shared" si="225"/>
        <v>0</v>
      </c>
      <c r="GG66" s="31">
        <f t="shared" si="226"/>
        <v>0</v>
      </c>
      <c r="GH66" s="31">
        <f t="shared" si="227"/>
        <v>0</v>
      </c>
      <c r="GI66" s="76"/>
      <c r="GJ66" s="77">
        <f t="shared" ca="1" si="228"/>
        <v>0</v>
      </c>
      <c r="GK66" s="14"/>
      <c r="GL66" s="14"/>
      <c r="GM66" s="14"/>
      <c r="GN66" s="14"/>
      <c r="GO66" s="14"/>
      <c r="GP66" s="14"/>
      <c r="GQ66" s="14"/>
      <c r="GR66" s="14"/>
      <c r="GS66" s="14"/>
    </row>
    <row r="67" spans="1:201" x14ac:dyDescent="0.2">
      <c r="A67" s="158" t="s">
        <v>56</v>
      </c>
      <c r="B67" s="46"/>
      <c r="C67" s="47"/>
      <c r="D67" s="57"/>
      <c r="E67" s="272">
        <f t="shared" si="0"/>
        <v>0</v>
      </c>
      <c r="F67" s="285">
        <f t="shared" ref="F67:F72" si="272">IF(B67&gt;0,+B67*D67*(1+($Q$53+0.002)*1.21)*-100,B67*D67*(1-($Q$53+0.002)*1.21)*-100)</f>
        <v>0</v>
      </c>
      <c r="G67" s="15" t="str">
        <f t="shared" si="229"/>
        <v/>
      </c>
      <c r="H67" s="83">
        <f t="shared" si="95"/>
        <v>0</v>
      </c>
      <c r="I67" s="202">
        <f t="shared" si="2"/>
        <v>0</v>
      </c>
      <c r="J67" s="252" t="str">
        <f t="shared" ref="J67" si="273">IFERROR(D66/D67,"")</f>
        <v/>
      </c>
      <c r="K67" s="262" t="str">
        <f t="shared" ref="K67" si="274">IFERROR(G66/G67,"")</f>
        <v/>
      </c>
      <c r="L67" s="324" t="str">
        <f t="shared" si="232"/>
        <v/>
      </c>
      <c r="M67" s="337">
        <f t="shared" ref="M67" si="275">I67+I66</f>
        <v>0</v>
      </c>
      <c r="N67" s="261"/>
      <c r="O67" s="91"/>
      <c r="P67" s="91"/>
      <c r="Q67" s="91"/>
      <c r="R67" s="91"/>
      <c r="S67" s="207"/>
      <c r="T67" s="91"/>
      <c r="U67" s="91"/>
      <c r="V67" s="91"/>
      <c r="W67" s="91"/>
      <c r="X67" s="91"/>
      <c r="Y67" s="91"/>
      <c r="Z67" s="212"/>
      <c r="AA67" s="91"/>
      <c r="AB67" s="212"/>
      <c r="AC67" s="212"/>
      <c r="AD67" s="212"/>
      <c r="AE67" s="207"/>
      <c r="AF67" s="91"/>
      <c r="AG67" s="91"/>
      <c r="AH67" s="97"/>
      <c r="AI67" s="97"/>
      <c r="AJ67" s="97"/>
      <c r="AK67" s="97"/>
      <c r="AL67" s="217"/>
      <c r="AM67" s="97"/>
      <c r="AN67" s="217"/>
      <c r="AO67" s="217"/>
      <c r="AP67" s="217"/>
      <c r="AQ67" s="98"/>
      <c r="AR67" s="235"/>
      <c r="AS67" s="221" t="s">
        <v>55</v>
      </c>
      <c r="AT67" s="54"/>
      <c r="AU67" s="254"/>
      <c r="AV67" s="259"/>
      <c r="AW67" s="38">
        <f t="shared" si="12"/>
        <v>0</v>
      </c>
      <c r="AX67" s="39">
        <f t="shared" si="13"/>
        <v>0</v>
      </c>
      <c r="AY67" s="224" t="s">
        <v>56</v>
      </c>
      <c r="AZ67" s="54"/>
      <c r="BA67" s="64"/>
      <c r="BB67" s="48"/>
      <c r="BC67" s="25">
        <f t="shared" si="14"/>
        <v>0</v>
      </c>
      <c r="BD67" s="40">
        <f t="shared" si="15"/>
        <v>0</v>
      </c>
      <c r="BE67" s="27" t="s">
        <v>57</v>
      </c>
      <c r="BF67" s="54"/>
      <c r="BG67" s="48"/>
      <c r="BH67" s="28">
        <f t="shared" si="16"/>
        <v>0</v>
      </c>
      <c r="BI67" s="29">
        <f t="shared" si="17"/>
        <v>0</v>
      </c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17"/>
      <c r="DD67" s="99">
        <f t="shared" si="147"/>
        <v>0</v>
      </c>
      <c r="DE67" s="100">
        <f t="shared" si="148"/>
        <v>0</v>
      </c>
      <c r="DF67" s="100">
        <f t="shared" si="149"/>
        <v>0</v>
      </c>
      <c r="DG67" s="100">
        <f t="shared" si="150"/>
        <v>0</v>
      </c>
      <c r="DH67" s="100">
        <f t="shared" si="151"/>
        <v>0</v>
      </c>
      <c r="DI67" s="100">
        <f t="shared" si="152"/>
        <v>0</v>
      </c>
      <c r="DJ67" s="100">
        <f t="shared" si="153"/>
        <v>0</v>
      </c>
      <c r="DK67" s="100">
        <f t="shared" si="154"/>
        <v>0</v>
      </c>
      <c r="DL67" s="100">
        <f t="shared" si="155"/>
        <v>0</v>
      </c>
      <c r="DM67" s="100">
        <f t="shared" si="156"/>
        <v>0</v>
      </c>
      <c r="DN67" s="100">
        <f t="shared" si="157"/>
        <v>0</v>
      </c>
      <c r="DO67" s="100">
        <f t="shared" si="158"/>
        <v>0</v>
      </c>
      <c r="DP67" s="100">
        <f t="shared" si="159"/>
        <v>0</v>
      </c>
      <c r="DQ67" s="100">
        <f t="shared" si="160"/>
        <v>0</v>
      </c>
      <c r="DR67" s="100">
        <f t="shared" si="161"/>
        <v>0</v>
      </c>
      <c r="DS67" s="100">
        <f t="shared" si="162"/>
        <v>0</v>
      </c>
      <c r="DT67" s="100">
        <f t="shared" si="163"/>
        <v>0</v>
      </c>
      <c r="DU67" s="100">
        <f t="shared" si="164"/>
        <v>0</v>
      </c>
      <c r="DV67" s="100">
        <f t="shared" si="165"/>
        <v>0</v>
      </c>
      <c r="DW67" s="100">
        <f t="shared" si="166"/>
        <v>0</v>
      </c>
      <c r="DX67" s="100">
        <f t="shared" si="167"/>
        <v>0</v>
      </c>
      <c r="DY67" s="100">
        <f t="shared" si="168"/>
        <v>0</v>
      </c>
      <c r="DZ67" s="100">
        <f t="shared" si="169"/>
        <v>0</v>
      </c>
      <c r="EA67" s="100">
        <f t="shared" si="170"/>
        <v>0</v>
      </c>
      <c r="EB67" s="100">
        <f t="shared" si="171"/>
        <v>0</v>
      </c>
      <c r="EC67" s="100">
        <f t="shared" si="172"/>
        <v>0</v>
      </c>
      <c r="ED67" s="100">
        <f t="shared" si="173"/>
        <v>0</v>
      </c>
      <c r="EE67" s="100">
        <f t="shared" si="174"/>
        <v>0</v>
      </c>
      <c r="EF67" s="100">
        <f t="shared" si="175"/>
        <v>0</v>
      </c>
      <c r="EG67" s="100">
        <f t="shared" si="176"/>
        <v>0</v>
      </c>
      <c r="EH67" s="100">
        <f t="shared" si="177"/>
        <v>0</v>
      </c>
      <c r="EI67" s="100">
        <f t="shared" si="178"/>
        <v>0</v>
      </c>
      <c r="EJ67" s="100">
        <f t="shared" si="179"/>
        <v>0</v>
      </c>
      <c r="EK67" s="100">
        <f t="shared" si="180"/>
        <v>0</v>
      </c>
      <c r="EL67" s="100">
        <f t="shared" si="181"/>
        <v>0</v>
      </c>
      <c r="EM67" s="100">
        <f t="shared" si="182"/>
        <v>0</v>
      </c>
      <c r="EN67" s="100">
        <f t="shared" si="183"/>
        <v>0</v>
      </c>
      <c r="EO67" s="100">
        <f t="shared" si="184"/>
        <v>0</v>
      </c>
      <c r="EP67" s="100">
        <f t="shared" si="185"/>
        <v>0</v>
      </c>
      <c r="EQ67" s="100">
        <f t="shared" si="186"/>
        <v>0</v>
      </c>
      <c r="ER67" s="101"/>
      <c r="ES67" s="102">
        <f t="shared" si="187"/>
        <v>0</v>
      </c>
      <c r="ET67" s="14"/>
      <c r="EU67" s="99">
        <f t="shared" si="188"/>
        <v>0</v>
      </c>
      <c r="EV67" s="100">
        <f t="shared" ca="1" si="189"/>
        <v>0</v>
      </c>
      <c r="EW67" s="100">
        <f t="shared" ca="1" si="190"/>
        <v>0</v>
      </c>
      <c r="EX67" s="100">
        <f t="shared" ca="1" si="191"/>
        <v>0</v>
      </c>
      <c r="EY67" s="100">
        <f t="shared" ca="1" si="192"/>
        <v>0</v>
      </c>
      <c r="EZ67" s="100">
        <f t="shared" ca="1" si="193"/>
        <v>0</v>
      </c>
      <c r="FA67" s="100">
        <f t="shared" ca="1" si="194"/>
        <v>0</v>
      </c>
      <c r="FB67" s="100">
        <f t="shared" ca="1" si="195"/>
        <v>0</v>
      </c>
      <c r="FC67" s="100">
        <f t="shared" ca="1" si="196"/>
        <v>0</v>
      </c>
      <c r="FD67" s="100">
        <f t="shared" ca="1" si="197"/>
        <v>0</v>
      </c>
      <c r="FE67" s="100">
        <f t="shared" ca="1" si="198"/>
        <v>0</v>
      </c>
      <c r="FF67" s="100">
        <f t="shared" ca="1" si="199"/>
        <v>0</v>
      </c>
      <c r="FG67" s="100">
        <f t="shared" ca="1" si="200"/>
        <v>0</v>
      </c>
      <c r="FH67" s="100">
        <f t="shared" ca="1" si="201"/>
        <v>0</v>
      </c>
      <c r="FI67" s="100">
        <f t="shared" ca="1" si="202"/>
        <v>0</v>
      </c>
      <c r="FJ67" s="100">
        <f t="shared" ca="1" si="203"/>
        <v>0</v>
      </c>
      <c r="FK67" s="100">
        <f t="shared" ca="1" si="204"/>
        <v>0</v>
      </c>
      <c r="FL67" s="100">
        <f t="shared" ca="1" si="205"/>
        <v>0</v>
      </c>
      <c r="FM67" s="100">
        <f t="shared" ca="1" si="206"/>
        <v>0</v>
      </c>
      <c r="FN67" s="100">
        <f t="shared" ca="1" si="207"/>
        <v>0</v>
      </c>
      <c r="FO67" s="100">
        <f t="shared" ca="1" si="208"/>
        <v>0</v>
      </c>
      <c r="FP67" s="100">
        <f t="shared" ca="1" si="209"/>
        <v>0</v>
      </c>
      <c r="FQ67" s="100">
        <f t="shared" ca="1" si="210"/>
        <v>0</v>
      </c>
      <c r="FR67" s="100">
        <f t="shared" ca="1" si="211"/>
        <v>0</v>
      </c>
      <c r="FS67" s="100">
        <f t="shared" ca="1" si="212"/>
        <v>0</v>
      </c>
      <c r="FT67" s="100">
        <f t="shared" ca="1" si="213"/>
        <v>0</v>
      </c>
      <c r="FU67" s="100">
        <f t="shared" ca="1" si="214"/>
        <v>0</v>
      </c>
      <c r="FV67" s="100">
        <f t="shared" ca="1" si="215"/>
        <v>0</v>
      </c>
      <c r="FW67" s="100">
        <f t="shared" ca="1" si="216"/>
        <v>0</v>
      </c>
      <c r="FX67" s="100">
        <f t="shared" ca="1" si="217"/>
        <v>0</v>
      </c>
      <c r="FY67" s="100">
        <f t="shared" ca="1" si="218"/>
        <v>0</v>
      </c>
      <c r="FZ67" s="100">
        <f t="shared" ca="1" si="219"/>
        <v>0</v>
      </c>
      <c r="GA67" s="100">
        <f t="shared" ca="1" si="220"/>
        <v>0</v>
      </c>
      <c r="GB67" s="100">
        <f t="shared" ca="1" si="221"/>
        <v>0</v>
      </c>
      <c r="GC67" s="100">
        <f t="shared" ca="1" si="222"/>
        <v>0</v>
      </c>
      <c r="GD67" s="100">
        <f t="shared" ca="1" si="223"/>
        <v>0</v>
      </c>
      <c r="GE67" s="100">
        <f t="shared" si="224"/>
        <v>0</v>
      </c>
      <c r="GF67" s="100">
        <f t="shared" si="225"/>
        <v>0</v>
      </c>
      <c r="GG67" s="100">
        <f t="shared" si="226"/>
        <v>0</v>
      </c>
      <c r="GH67" s="100">
        <f t="shared" si="227"/>
        <v>0</v>
      </c>
      <c r="GI67" s="101"/>
      <c r="GJ67" s="102">
        <f t="shared" ca="1" si="228"/>
        <v>0</v>
      </c>
      <c r="GK67" s="14"/>
      <c r="GL67" s="14"/>
      <c r="GM67" s="14"/>
      <c r="GN67" s="14"/>
      <c r="GO67" s="14"/>
      <c r="GP67" s="14"/>
      <c r="GQ67" s="14"/>
      <c r="GR67" s="14"/>
      <c r="GS67" s="14"/>
    </row>
    <row r="68" spans="1:201" x14ac:dyDescent="0.2">
      <c r="A68" s="158" t="s">
        <v>56</v>
      </c>
      <c r="B68" s="46"/>
      <c r="C68" s="47"/>
      <c r="D68" s="57"/>
      <c r="E68" s="272">
        <f t="shared" si="0"/>
        <v>0</v>
      </c>
      <c r="F68" s="285">
        <f t="shared" si="272"/>
        <v>0</v>
      </c>
      <c r="G68" s="15" t="str">
        <f t="shared" si="229"/>
        <v/>
      </c>
      <c r="H68" s="83">
        <f t="shared" ref="H68:H72" si="276">IFERROR(+G68*B68*-100,0)</f>
        <v>0</v>
      </c>
      <c r="I68" s="202">
        <f t="shared" si="2"/>
        <v>0</v>
      </c>
      <c r="J68" s="251"/>
      <c r="K68" s="121"/>
      <c r="L68" s="323"/>
      <c r="M68" s="323"/>
      <c r="N68" s="261"/>
      <c r="O68" s="91"/>
      <c r="P68" s="91"/>
      <c r="Q68" s="91"/>
      <c r="R68" s="91"/>
      <c r="S68" s="207"/>
      <c r="T68" s="91"/>
      <c r="U68" s="91"/>
      <c r="V68" s="91"/>
      <c r="W68" s="91"/>
      <c r="X68" s="91"/>
      <c r="Y68" s="91"/>
      <c r="Z68" s="212"/>
      <c r="AA68" s="91"/>
      <c r="AB68" s="212"/>
      <c r="AC68" s="212"/>
      <c r="AD68" s="212"/>
      <c r="AE68" s="207"/>
      <c r="AF68" s="91"/>
      <c r="AG68" s="91"/>
      <c r="AH68" s="97"/>
      <c r="AI68" s="97"/>
      <c r="AJ68" s="97"/>
      <c r="AK68" s="97"/>
      <c r="AL68" s="217"/>
      <c r="AM68" s="97"/>
      <c r="AN68" s="217"/>
      <c r="AO68" s="217"/>
      <c r="AP68" s="217"/>
      <c r="AQ68" s="98"/>
      <c r="AR68" s="235"/>
      <c r="AS68" s="221" t="s">
        <v>55</v>
      </c>
      <c r="AT68" s="54"/>
      <c r="AU68" s="254"/>
      <c r="AV68" s="259"/>
      <c r="AW68" s="38">
        <f t="shared" si="12"/>
        <v>0</v>
      </c>
      <c r="AX68" s="39">
        <f t="shared" si="13"/>
        <v>0</v>
      </c>
      <c r="AY68" s="224" t="s">
        <v>56</v>
      </c>
      <c r="AZ68" s="54"/>
      <c r="BA68" s="64"/>
      <c r="BB68" s="48"/>
      <c r="BC68" s="25">
        <f t="shared" si="14"/>
        <v>0</v>
      </c>
      <c r="BD68" s="40">
        <f t="shared" si="15"/>
        <v>0</v>
      </c>
      <c r="BE68" s="27" t="s">
        <v>57</v>
      </c>
      <c r="BF68" s="54"/>
      <c r="BG68" s="48"/>
      <c r="BH68" s="28">
        <f t="shared" si="16"/>
        <v>0</v>
      </c>
      <c r="BI68" s="29">
        <f t="shared" si="17"/>
        <v>0</v>
      </c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85"/>
      <c r="DE68" s="85"/>
      <c r="DF68" s="85"/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5"/>
      <c r="DS68" s="85"/>
      <c r="DT68" s="85"/>
      <c r="DU68" s="85"/>
      <c r="DV68" s="85"/>
      <c r="DW68" s="85"/>
      <c r="DX68" s="85"/>
      <c r="DY68" s="85"/>
      <c r="DZ68" s="85"/>
      <c r="EA68" s="85"/>
      <c r="EB68" s="85"/>
      <c r="EC68" s="85"/>
      <c r="ED68" s="85"/>
      <c r="EE68" s="85"/>
      <c r="EF68" s="85"/>
      <c r="EG68" s="85"/>
      <c r="EH68" s="85"/>
      <c r="EI68" s="85"/>
      <c r="EJ68" s="85"/>
      <c r="EK68" s="85"/>
      <c r="EL68" s="85"/>
      <c r="EM68" s="85"/>
      <c r="EN68" s="85"/>
      <c r="EO68" s="85"/>
      <c r="EP68" s="85"/>
      <c r="EQ68" s="85"/>
      <c r="ER68" s="85"/>
      <c r="ES68" s="85"/>
      <c r="ET68" s="14"/>
      <c r="EU68" s="85"/>
      <c r="EV68" s="85"/>
      <c r="EW68" s="85"/>
      <c r="EX68" s="85"/>
      <c r="EY68" s="85"/>
      <c r="EZ68" s="85"/>
      <c r="FA68" s="85"/>
      <c r="FB68" s="85"/>
      <c r="FC68" s="85"/>
      <c r="FD68" s="85"/>
      <c r="FE68" s="85"/>
      <c r="FF68" s="85"/>
      <c r="FG68" s="85"/>
      <c r="FH68" s="85"/>
      <c r="FI68" s="85"/>
      <c r="FJ68" s="85"/>
      <c r="FK68" s="85"/>
      <c r="FL68" s="85"/>
      <c r="FM68" s="85"/>
      <c r="FN68" s="85"/>
      <c r="FO68" s="85"/>
      <c r="FP68" s="85"/>
      <c r="FQ68" s="85"/>
      <c r="FR68" s="85"/>
      <c r="FS68" s="85"/>
      <c r="FT68" s="85"/>
      <c r="FU68" s="85"/>
      <c r="FV68" s="85"/>
      <c r="FW68" s="85"/>
      <c r="FX68" s="85"/>
      <c r="FY68" s="85"/>
      <c r="FZ68" s="85"/>
      <c r="GA68" s="85"/>
      <c r="GB68" s="85"/>
      <c r="GC68" s="85"/>
      <c r="GD68" s="85"/>
      <c r="GE68" s="85"/>
      <c r="GF68" s="85"/>
      <c r="GG68" s="85"/>
      <c r="GH68" s="85"/>
      <c r="GI68" s="85"/>
      <c r="GJ68" s="85"/>
      <c r="GK68" s="14"/>
      <c r="GL68" s="14"/>
      <c r="GM68" s="14"/>
      <c r="GN68" s="14"/>
      <c r="GO68" s="14"/>
      <c r="GP68" s="14"/>
      <c r="GQ68" s="14"/>
      <c r="GR68" s="14"/>
      <c r="GS68" s="14"/>
    </row>
    <row r="69" spans="1:201" x14ac:dyDescent="0.2">
      <c r="A69" s="158" t="s">
        <v>56</v>
      </c>
      <c r="B69" s="46"/>
      <c r="C69" s="47"/>
      <c r="D69" s="57"/>
      <c r="E69" s="272">
        <f t="shared" si="0"/>
        <v>0</v>
      </c>
      <c r="F69" s="285">
        <f t="shared" si="272"/>
        <v>0</v>
      </c>
      <c r="G69" s="15" t="str">
        <f t="shared" si="229"/>
        <v/>
      </c>
      <c r="H69" s="83">
        <f t="shared" si="276"/>
        <v>0</v>
      </c>
      <c r="I69" s="202">
        <f t="shared" si="2"/>
        <v>0</v>
      </c>
      <c r="J69" s="252" t="str">
        <f t="shared" ref="J69" si="277">IFERROR(D68/D69,"")</f>
        <v/>
      </c>
      <c r="K69" s="262" t="str">
        <f t="shared" ref="K69" si="278">IFERROR(G68/G69,"")</f>
        <v/>
      </c>
      <c r="L69" s="324" t="str">
        <f t="shared" si="232"/>
        <v/>
      </c>
      <c r="M69" s="337">
        <f t="shared" ref="M69" si="279">I69+I68</f>
        <v>0</v>
      </c>
      <c r="N69" s="261"/>
      <c r="O69" s="91"/>
      <c r="P69" s="91"/>
      <c r="Q69" s="91"/>
      <c r="R69" s="91"/>
      <c r="S69" s="207"/>
      <c r="T69" s="91"/>
      <c r="U69" s="91"/>
      <c r="V69" s="91"/>
      <c r="W69" s="91"/>
      <c r="X69" s="91"/>
      <c r="Y69" s="91"/>
      <c r="Z69" s="212"/>
      <c r="AA69" s="91"/>
      <c r="AB69" s="212"/>
      <c r="AC69" s="212"/>
      <c r="AD69" s="212"/>
      <c r="AE69" s="207"/>
      <c r="AF69" s="91"/>
      <c r="AG69" s="91"/>
      <c r="AH69" s="97"/>
      <c r="AI69" s="97"/>
      <c r="AJ69" s="97"/>
      <c r="AK69" s="97"/>
      <c r="AL69" s="217"/>
      <c r="AM69" s="97"/>
      <c r="AN69" s="217"/>
      <c r="AO69" s="217"/>
      <c r="AP69" s="217"/>
      <c r="AQ69" s="98"/>
      <c r="AR69" s="235"/>
      <c r="AS69" s="221" t="s">
        <v>55</v>
      </c>
      <c r="AT69" s="54"/>
      <c r="AU69" s="254"/>
      <c r="AV69" s="259"/>
      <c r="AW69" s="38">
        <f t="shared" si="12"/>
        <v>0</v>
      </c>
      <c r="AX69" s="39">
        <f t="shared" si="13"/>
        <v>0</v>
      </c>
      <c r="AY69" s="224" t="s">
        <v>56</v>
      </c>
      <c r="AZ69" s="54"/>
      <c r="BA69" s="64"/>
      <c r="BB69" s="48"/>
      <c r="BC69" s="25">
        <f t="shared" si="14"/>
        <v>0</v>
      </c>
      <c r="BD69" s="40">
        <f t="shared" si="15"/>
        <v>0</v>
      </c>
      <c r="BE69" s="27" t="s">
        <v>57</v>
      </c>
      <c r="BF69" s="54"/>
      <c r="BG69" s="48"/>
      <c r="BH69" s="28">
        <f t="shared" si="16"/>
        <v>0</v>
      </c>
      <c r="BI69" s="29">
        <f t="shared" si="17"/>
        <v>0</v>
      </c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17"/>
      <c r="DD69" s="103" t="s">
        <v>10</v>
      </c>
      <c r="DE69" s="104" t="s">
        <v>18</v>
      </c>
      <c r="DF69" s="104" t="s">
        <v>19</v>
      </c>
      <c r="DG69" s="104" t="s">
        <v>20</v>
      </c>
      <c r="DH69" s="104" t="s">
        <v>21</v>
      </c>
      <c r="DI69" s="104" t="s">
        <v>22</v>
      </c>
      <c r="DJ69" s="105" t="s">
        <v>23</v>
      </c>
      <c r="DK69" s="105" t="s">
        <v>24</v>
      </c>
      <c r="DL69" s="105" t="s">
        <v>25</v>
      </c>
      <c r="DM69" s="105" t="s">
        <v>26</v>
      </c>
      <c r="DN69" s="104" t="s">
        <v>27</v>
      </c>
      <c r="DO69" s="104" t="s">
        <v>28</v>
      </c>
      <c r="DP69" s="104" t="s">
        <v>29</v>
      </c>
      <c r="DQ69" s="104" t="s">
        <v>30</v>
      </c>
      <c r="DR69" s="104" t="s">
        <v>31</v>
      </c>
      <c r="DS69" s="104" t="s">
        <v>32</v>
      </c>
      <c r="DT69" s="104" t="s">
        <v>33</v>
      </c>
      <c r="DU69" s="107" t="s">
        <v>34</v>
      </c>
      <c r="DV69" s="106" t="s">
        <v>35</v>
      </c>
      <c r="DW69" s="106" t="s">
        <v>36</v>
      </c>
      <c r="DX69" s="106" t="s">
        <v>37</v>
      </c>
      <c r="DY69" s="107" t="s">
        <v>38</v>
      </c>
      <c r="DZ69" s="107" t="s">
        <v>39</v>
      </c>
      <c r="EA69" s="107" t="s">
        <v>40</v>
      </c>
      <c r="EB69" s="107" t="s">
        <v>41</v>
      </c>
      <c r="EC69" s="107" t="s">
        <v>42</v>
      </c>
      <c r="ED69" s="107" t="s">
        <v>43</v>
      </c>
      <c r="EE69" s="107" t="s">
        <v>44</v>
      </c>
      <c r="EF69" s="107" t="s">
        <v>45</v>
      </c>
      <c r="EG69" s="107" t="s">
        <v>46</v>
      </c>
      <c r="EH69" s="107" t="s">
        <v>47</v>
      </c>
      <c r="EI69" s="107" t="s">
        <v>48</v>
      </c>
      <c r="EJ69" s="107" t="s">
        <v>49</v>
      </c>
      <c r="EK69" s="107" t="s">
        <v>50</v>
      </c>
      <c r="EL69" s="107" t="s">
        <v>51</v>
      </c>
      <c r="EM69" s="107" t="s">
        <v>52</v>
      </c>
      <c r="EN69" s="107" t="s">
        <v>63</v>
      </c>
      <c r="EO69" s="107" t="s">
        <v>64</v>
      </c>
      <c r="EP69" s="107" t="s">
        <v>65</v>
      </c>
      <c r="EQ69" s="107" t="s">
        <v>66</v>
      </c>
      <c r="ER69" s="107" t="s">
        <v>67</v>
      </c>
      <c r="ES69" s="108" t="s">
        <v>53</v>
      </c>
      <c r="ET69" s="14"/>
      <c r="EU69" s="103" t="s">
        <v>10</v>
      </c>
      <c r="EV69" s="104" t="s">
        <v>18</v>
      </c>
      <c r="EW69" s="104" t="s">
        <v>19</v>
      </c>
      <c r="EX69" s="104" t="s">
        <v>20</v>
      </c>
      <c r="EY69" s="104" t="s">
        <v>21</v>
      </c>
      <c r="EZ69" s="104" t="s">
        <v>22</v>
      </c>
      <c r="FA69" s="105" t="s">
        <v>23</v>
      </c>
      <c r="FB69" s="105" t="s">
        <v>24</v>
      </c>
      <c r="FC69" s="105" t="s">
        <v>25</v>
      </c>
      <c r="FD69" s="105" t="s">
        <v>26</v>
      </c>
      <c r="FE69" s="104" t="s">
        <v>27</v>
      </c>
      <c r="FF69" s="104" t="s">
        <v>28</v>
      </c>
      <c r="FG69" s="104" t="s">
        <v>29</v>
      </c>
      <c r="FH69" s="104" t="s">
        <v>30</v>
      </c>
      <c r="FI69" s="104" t="s">
        <v>31</v>
      </c>
      <c r="FJ69" s="104" t="s">
        <v>32</v>
      </c>
      <c r="FK69" s="104" t="s">
        <v>33</v>
      </c>
      <c r="FL69" s="107" t="s">
        <v>34</v>
      </c>
      <c r="FM69" s="106" t="s">
        <v>35</v>
      </c>
      <c r="FN69" s="106" t="s">
        <v>36</v>
      </c>
      <c r="FO69" s="106" t="s">
        <v>37</v>
      </c>
      <c r="FP69" s="107" t="s">
        <v>38</v>
      </c>
      <c r="FQ69" s="107" t="s">
        <v>39</v>
      </c>
      <c r="FR69" s="107" t="s">
        <v>40</v>
      </c>
      <c r="FS69" s="107" t="s">
        <v>41</v>
      </c>
      <c r="FT69" s="107" t="s">
        <v>42</v>
      </c>
      <c r="FU69" s="107" t="s">
        <v>43</v>
      </c>
      <c r="FV69" s="107" t="s">
        <v>44</v>
      </c>
      <c r="FW69" s="107" t="s">
        <v>45</v>
      </c>
      <c r="FX69" s="107" t="s">
        <v>46</v>
      </c>
      <c r="FY69" s="107" t="s">
        <v>47</v>
      </c>
      <c r="FZ69" s="107" t="s">
        <v>48</v>
      </c>
      <c r="GA69" s="107" t="s">
        <v>49</v>
      </c>
      <c r="GB69" s="107" t="s">
        <v>50</v>
      </c>
      <c r="GC69" s="107" t="s">
        <v>51</v>
      </c>
      <c r="GD69" s="107" t="s">
        <v>52</v>
      </c>
      <c r="GE69" s="107" t="s">
        <v>63</v>
      </c>
      <c r="GF69" s="107" t="s">
        <v>64</v>
      </c>
      <c r="GG69" s="107" t="s">
        <v>65</v>
      </c>
      <c r="GH69" s="107" t="s">
        <v>66</v>
      </c>
      <c r="GI69" s="107" t="s">
        <v>67</v>
      </c>
      <c r="GJ69" s="108" t="s">
        <v>53</v>
      </c>
      <c r="GK69" s="14"/>
      <c r="GL69" s="14"/>
      <c r="GM69" s="14"/>
      <c r="GN69" s="14"/>
      <c r="GO69" s="14"/>
      <c r="GP69" s="14"/>
      <c r="GQ69" s="14"/>
      <c r="GR69" s="14"/>
      <c r="GS69" s="14"/>
    </row>
    <row r="70" spans="1:201" x14ac:dyDescent="0.2">
      <c r="A70" s="158" t="s">
        <v>56</v>
      </c>
      <c r="B70" s="46"/>
      <c r="C70" s="47"/>
      <c r="D70" s="57"/>
      <c r="E70" s="272">
        <f t="shared" si="0"/>
        <v>0</v>
      </c>
      <c r="F70" s="285">
        <f t="shared" si="272"/>
        <v>0</v>
      </c>
      <c r="G70" s="15" t="str">
        <f t="shared" si="229"/>
        <v/>
      </c>
      <c r="H70" s="83">
        <f t="shared" si="276"/>
        <v>0</v>
      </c>
      <c r="I70" s="202">
        <f t="shared" si="2"/>
        <v>0</v>
      </c>
      <c r="J70" s="251"/>
      <c r="K70" s="121"/>
      <c r="L70" s="323"/>
      <c r="M70" s="323"/>
      <c r="N70" s="261"/>
      <c r="O70" s="91"/>
      <c r="P70" s="91"/>
      <c r="Q70" s="91"/>
      <c r="R70" s="91"/>
      <c r="S70" s="207"/>
      <c r="T70" s="91"/>
      <c r="U70" s="91"/>
      <c r="V70" s="91"/>
      <c r="W70" s="91"/>
      <c r="X70" s="91"/>
      <c r="Y70" s="91"/>
      <c r="Z70" s="212"/>
      <c r="AA70" s="91"/>
      <c r="AB70" s="212"/>
      <c r="AC70" s="212"/>
      <c r="AD70" s="212"/>
      <c r="AE70" s="207"/>
      <c r="AF70" s="97"/>
      <c r="AG70" s="97"/>
      <c r="AH70" s="97"/>
      <c r="AI70" s="97"/>
      <c r="AJ70" s="97"/>
      <c r="AK70" s="97"/>
      <c r="AL70" s="217"/>
      <c r="AM70" s="97"/>
      <c r="AN70" s="217"/>
      <c r="AO70" s="217"/>
      <c r="AP70" s="217"/>
      <c r="AQ70" s="98"/>
      <c r="AR70" s="235"/>
      <c r="AS70" s="221" t="s">
        <v>55</v>
      </c>
      <c r="AT70" s="54"/>
      <c r="AU70" s="254"/>
      <c r="AV70" s="259"/>
      <c r="AW70" s="38">
        <f t="shared" si="12"/>
        <v>0</v>
      </c>
      <c r="AX70" s="39">
        <f t="shared" si="13"/>
        <v>0</v>
      </c>
      <c r="AY70" s="224" t="s">
        <v>56</v>
      </c>
      <c r="AZ70" s="54"/>
      <c r="BA70" s="64"/>
      <c r="BB70" s="48"/>
      <c r="BC70" s="25">
        <f t="shared" si="14"/>
        <v>0</v>
      </c>
      <c r="BD70" s="40">
        <f t="shared" si="15"/>
        <v>0</v>
      </c>
      <c r="BE70" s="27" t="s">
        <v>57</v>
      </c>
      <c r="BF70" s="54"/>
      <c r="BG70" s="48"/>
      <c r="BH70" s="28">
        <f t="shared" si="16"/>
        <v>0</v>
      </c>
      <c r="BI70" s="29">
        <f t="shared" si="17"/>
        <v>0</v>
      </c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17"/>
      <c r="DD70" s="30">
        <f t="shared" ref="DD70:DD101" si="280">DD3</f>
        <v>0</v>
      </c>
      <c r="DE70" s="31">
        <f t="shared" ref="DE70:DE101" si="281">IF($DD70&gt;$U$3,$T$3*100*($DD70-$U$3),0)</f>
        <v>0</v>
      </c>
      <c r="DF70" s="31">
        <f t="shared" ref="DF70:DF101" si="282">IF($DD70&gt;$U$4,$T$4*100*($DD70-$U$4),0)</f>
        <v>0</v>
      </c>
      <c r="DG70" s="31">
        <f t="shared" ref="DG70:DG101" si="283">IF($DD70&gt;$U$5,$T$5*100*($DD70-$U$5),0)</f>
        <v>0</v>
      </c>
      <c r="DH70" s="31">
        <f t="shared" ref="DH70:DH101" si="284">IF($DD70&gt;$U$6,$T$6*100*($DD70-$U$6),0)</f>
        <v>0</v>
      </c>
      <c r="DI70" s="31">
        <f t="shared" ref="DI70:DI101" si="285">IF($DD70&gt;$U$7,$T$7*100*($DD70-$U$7),0)</f>
        <v>0</v>
      </c>
      <c r="DJ70" s="31">
        <f t="shared" ref="DJ70:DJ101" si="286">IF($DD70&gt;$U$8,$T$8*100*($DD70-$U$8),0)</f>
        <v>0</v>
      </c>
      <c r="DK70" s="31">
        <f t="shared" ref="DK70:DK101" si="287">IF($DD70&gt;$U$9,$T$9*100*($DD70-$U$9),0)</f>
        <v>0</v>
      </c>
      <c r="DL70" s="31">
        <f t="shared" ref="DL70:DL101" si="288">IF($DD70&gt;$U$10,$T$10*100*($DD70-$U$10),0)</f>
        <v>0</v>
      </c>
      <c r="DM70" s="31">
        <f t="shared" ref="DM70:DM101" si="289">IF($DD70&gt;$U$11,$T$11*100*($DD70-$U$11),0)</f>
        <v>0</v>
      </c>
      <c r="DN70" s="31">
        <f t="shared" ref="DN70:DN101" si="290">IF($DD70&gt;$U$12,$T$12*100*($DD70-$U$12),0)</f>
        <v>0</v>
      </c>
      <c r="DO70" s="31">
        <f t="shared" ref="DO70:DO101" si="291">IF($DD70&gt;$U$13,$T$13*100*($DD70-$U$13),0)</f>
        <v>0</v>
      </c>
      <c r="DP70" s="31">
        <f t="shared" ref="DP70:DP101" si="292">IF($DD70&gt;$U$14,$T$14*100*($DD70-$U$14),0)</f>
        <v>0</v>
      </c>
      <c r="DQ70" s="31">
        <f t="shared" ref="DQ70:DQ101" si="293">IF($DD70&gt;$U$15,$T$15*100*($DD70-$U$15),0)</f>
        <v>0</v>
      </c>
      <c r="DR70" s="31">
        <f t="shared" ref="DR70:DR101" si="294">IF($DD70&gt;$U$16,$T$16*100*($DD70-$U$16),0)</f>
        <v>0</v>
      </c>
      <c r="DS70" s="31">
        <f t="shared" ref="DS70:DS101" si="295">IF($DD70&gt;$U$17,$T$17*100*($DD70-$U$17),0)</f>
        <v>0</v>
      </c>
      <c r="DT70" s="31">
        <f t="shared" ref="DT70:DT101" si="296">IF($DD70&gt;$U$18,$T$18*100*($DD70-$U$18),0)</f>
        <v>0</v>
      </c>
      <c r="DU70" s="31">
        <f t="shared" ref="DU70:DU101" si="297">IF($DD70&gt;$U$19,$T$19*100*($DD70-$U$19),0)</f>
        <v>0</v>
      </c>
      <c r="DV70" s="31">
        <f t="shared" ref="DV70:DV101" si="298">IF($DD70&gt;$U$20,$T$20*100*($DD70-$U$20),0)</f>
        <v>0</v>
      </c>
      <c r="DW70" s="31">
        <f t="shared" ref="DW70:DW101" si="299">IF($DD70&gt;$U$21,$T$21*100*($DD70-$U$21),0)</f>
        <v>0</v>
      </c>
      <c r="DX70" s="31">
        <f t="shared" ref="DX70:DX101" si="300">IF($DD70&gt;$U$22,$T$22*100*($DD70-$U$22),0)</f>
        <v>0</v>
      </c>
      <c r="DY70" s="31">
        <f t="shared" ref="DY70:DY101" si="301">IF($DD70&gt;$U$23,$T$23*100*($DD70-$U$23),0)</f>
        <v>0</v>
      </c>
      <c r="DZ70" s="31">
        <f t="shared" ref="DZ70:DZ101" si="302">IF($DD70&gt;$U$24,$T$24*100*($DD70-$U$24),0)</f>
        <v>0</v>
      </c>
      <c r="EA70" s="31">
        <f t="shared" ref="EA70:EA101" si="303">IF($DD70&gt;$U$25,$T$25*100*($DD70-$U$25),0)</f>
        <v>0</v>
      </c>
      <c r="EB70" s="31">
        <f t="shared" ref="EB70:EB101" si="304">IF($DD70&gt;$U$26,$T$26*100*($DD70-$U$26),0)</f>
        <v>0</v>
      </c>
      <c r="EC70" s="31">
        <f t="shared" ref="EC70:EC101" si="305">IF($DD70&gt;$U$27,$T$27*100*($DD70-$U$27),0)</f>
        <v>0</v>
      </c>
      <c r="ED70" s="31">
        <f t="shared" ref="ED70:ED101" si="306">IF($DD70&gt;$U$28,$T$28*100*($DD70-$U$28),0)</f>
        <v>0</v>
      </c>
      <c r="EE70" s="31">
        <f t="shared" ref="EE70:EE101" si="307">IF($DD70&gt;$U$29,$T$29*100*($DD70-$U$29),0)</f>
        <v>0</v>
      </c>
      <c r="EF70" s="31">
        <f t="shared" ref="EF70:EF101" si="308">IF($DD70&gt;$U$30,$T$30*100*($DD70-$U$30),0)</f>
        <v>0</v>
      </c>
      <c r="EG70" s="31">
        <f t="shared" ref="EG70:EG101" si="309">IF($DD70&gt;$U$31,$T$31*100*($DD70-$U$31),0)</f>
        <v>0</v>
      </c>
      <c r="EH70" s="31">
        <f t="shared" ref="EH70:EH101" si="310">IF($DD70&gt;$U$32,$T$32*100*($DD70-$U$32),0)</f>
        <v>0</v>
      </c>
      <c r="EI70" s="31">
        <f t="shared" ref="EI70:EI101" si="311">IF($DD70&gt;$U$33,$T$33*100*($DD70-$U$33),0)</f>
        <v>0</v>
      </c>
      <c r="EJ70" s="31">
        <f t="shared" ref="EJ70:EJ101" si="312">IF($DD70&gt;$U$34,$T$34*100*($DD70-$U$34),0)</f>
        <v>0</v>
      </c>
      <c r="EK70" s="31">
        <f t="shared" ref="EK70:EK101" si="313">IF($DD70&gt;$U$35,$T$35*100*($DD70-$U$35),0)</f>
        <v>0</v>
      </c>
      <c r="EL70" s="31">
        <f t="shared" ref="EL70:EL101" si="314">IF($DD70&gt;$U$36,$T$36*100*($DD70-$U$36),0)</f>
        <v>0</v>
      </c>
      <c r="EM70" s="31">
        <f t="shared" ref="EM70:EM101" si="315">IF($DD70&gt;$U$37,$T$37*100*($DD70-$U$37),0)</f>
        <v>0</v>
      </c>
      <c r="EN70" s="31">
        <f t="shared" ref="EN70:EN101" si="316">IF($DD70&gt;$U$38,$T$38*100*($DD70-$U$38),0)</f>
        <v>0</v>
      </c>
      <c r="EO70" s="31">
        <f t="shared" ref="EO70:EO101" si="317">IF($DD70&gt;$U$39,$T$39*100*($DD70-$U$39),0)</f>
        <v>0</v>
      </c>
      <c r="EP70" s="31">
        <f t="shared" ref="EP70:EP101" si="318">IF($DD70&gt;$U$40,$T$40*100*($DD70-$U$40),0)</f>
        <v>0</v>
      </c>
      <c r="EQ70" s="31">
        <f t="shared" ref="EQ70:EQ101" si="319">IF($DD70&gt;$U$41,$T$41*100*($DD70-$U$41),0)</f>
        <v>0</v>
      </c>
      <c r="ER70" s="31">
        <f t="shared" ref="ER70:ER101" si="320">IF($DD70&gt;$U$42,$T$42*100*($DD70-$U$42),0)</f>
        <v>0</v>
      </c>
      <c r="ES70" s="109">
        <f t="shared" ref="ES70:ES101" si="321">SUM(DE70:ER70)</f>
        <v>0</v>
      </c>
      <c r="ET70" s="14"/>
      <c r="EU70" s="30">
        <f t="shared" ref="EU70:EU101" si="322">EU3</f>
        <v>0</v>
      </c>
      <c r="EV70" s="31">
        <f t="shared" ref="EV70:EV101" ca="1" si="323">IFERROR((NORMSDIST(((LN($EU70/$U$3)+($Q$48+($Q$46^2)/2)*$Q$51)/($Q$46*SQRT($Q$51))))*$EU70-NORMSDIST((((LN($EU70/$U$3)+($Q$48+($Q$46^2)/2)*$Q$51)/($Q$46*SQRT($Q$51)))-$Q$46*SQRT(($Q$51))))*$U$3*EXP(-$Q$48*$Q$51))*$T$3*100,0)</f>
        <v>0</v>
      </c>
      <c r="EW70" s="31">
        <f t="shared" ref="EW70:EW101" ca="1" si="324">IFERROR((NORMSDIST(((LN($EU70/$U$4)+($Q$48+($Q$46^2)/2)*$Q$51)/($Q$46*SQRT($Q$51))))*$EU70-NORMSDIST((((LN($EU70/$U$4)+($Q$48+($Q$46^2)/2)*$Q$51)/($Q$46*SQRT($Q$51)))-$Q$46*SQRT(($Q$51))))*$U$4*EXP(-$Q$48*$Q$51))*$T$4*100,0)</f>
        <v>0</v>
      </c>
      <c r="EX70" s="31">
        <f t="shared" ref="EX70:EX101" ca="1" si="325">IFERROR((NORMSDIST(((LN($EU70/$U$5)+($Q$48+($Q$46^2)/2)*$Q$51)/($Q$46*SQRT($Q$51))))*$EU70-NORMSDIST((((LN($EU70/$U$5)+($Q$48+($Q$46^2)/2)*$Q$51)/($Q$46*SQRT($Q$51)))-$Q$46*SQRT(($Q$51))))*$U$5*EXP(-$Q$48*$Q$51))*$T$5*100,0)</f>
        <v>0</v>
      </c>
      <c r="EY70" s="31">
        <f t="shared" ref="EY70:EY101" ca="1" si="326">IFERROR((NORMSDIST(((LN($EU70/$U$6)+($Q$48+($Q$46^2)/2)*$Q$51)/($Q$46*SQRT($Q$51))))*$EU70-NORMSDIST((((LN($EU70/$U$6)+($Q$48+($Q$46^2)/2)*$Q$51)/($Q$46*SQRT($Q$51)))-$Q$46*SQRT(($Q$51))))*$U$6*EXP(-$Q$48*$Q$51))*$T$6*100,0)</f>
        <v>0</v>
      </c>
      <c r="EZ70" s="31">
        <f t="shared" ref="EZ70:EZ101" ca="1" si="327">IFERROR((NORMSDIST(((LN($EU70/$U$7)+($Q$48+($Q$46^2)/2)*$Q$51)/($Q$46*SQRT($Q$51))))*$EU70-NORMSDIST((((LN($EU70/$U$7)+($Q$48+($Q$46^2)/2)*$Q$51)/($Q$46*SQRT($Q$51)))-$Q$46*SQRT(($Q$51))))*$U$7*EXP(-$Q$48*$Q$51))*$T$7*100,0)</f>
        <v>0</v>
      </c>
      <c r="FA70" s="31">
        <f t="shared" ref="FA70:FA101" ca="1" si="328">IFERROR((NORMSDIST(((LN($EU70/$U$8)+($Q$48+($Q$46^2)/2)*$Q$51)/($Q$46*SQRT($Q$51))))*$EU70-NORMSDIST((((LN($EU70/$U$8)+($Q$48+($Q$46^2)/2)*$Q$51)/($Q$46*SQRT($Q$51)))-$Q$46*SQRT(($Q$51))))*$U$8*EXP(-$Q$48*$Q$51))*$T$8*100,0)</f>
        <v>0</v>
      </c>
      <c r="FB70" s="31">
        <f t="shared" ref="FB70:FB101" ca="1" si="329">IFERROR((NORMSDIST(((LN($EU70/$U$9)+($Q$48+($Q$46^2)/2)*$Q$51)/($Q$46*SQRT($Q$51))))*$EU70-NORMSDIST((((LN($EU70/$U$9)+($Q$48+($Q$46^2)/2)*$Q$51)/($Q$46*SQRT($Q$51)))-$Q$46*SQRT(($Q$51))))*$U$9*EXP(-$Q$48*$Q$51))*$T$9*100,0)</f>
        <v>0</v>
      </c>
      <c r="FC70" s="31">
        <f t="shared" ref="FC70:FC101" ca="1" si="330">IFERROR((NORMSDIST(((LN($EU70/$U$10)+($Q$48+($Q$46^2)/2)*$Q$51)/($Q$46*SQRT($Q$51))))*$EU70-NORMSDIST((((LN($EU70/$U$10)+($Q$48+($Q$46^2)/2)*$Q$51)/($Q$46*SQRT($Q$51)))-$Q$46*SQRT(($Q$51))))*$U$10*EXP(-$Q$48*$Q$51))*$T$10*100,0)</f>
        <v>0</v>
      </c>
      <c r="FD70" s="31">
        <f t="shared" ref="FD70:FD101" ca="1" si="331">IFERROR((NORMSDIST(((LN($EU70/$U$11)+($Q$48+($Q$46^2)/2)*$Q$51)/($Q$46*SQRT($Q$51))))*$EU70-NORMSDIST((((LN($EU70/$U$11)+($Q$48+($Q$46^2)/2)*$Q$51)/($Q$46*SQRT($Q$51)))-$Q$46*SQRT(($Q$51))))*$U$11*EXP(-$Q$48*$Q$51))*$T$11*100,0)</f>
        <v>0</v>
      </c>
      <c r="FE70" s="31">
        <f t="shared" ref="FE70:FE101" ca="1" si="332">IFERROR((NORMSDIST(((LN($EU70/$U$12)+($Q$48+($Q$46^2)/2)*$Q$51)/($Q$46*SQRT($Q$51))))*$EU70-NORMSDIST((((LN($EU70/$U$12)+($Q$48+($Q$46^2)/2)*$Q$51)/($Q$46*SQRT($Q$51)))-$Q$46*SQRT(($Q$51))))*$U$12*EXP(-$Q$48*$Q$51))*$T$12*100,0)</f>
        <v>0</v>
      </c>
      <c r="FF70" s="31">
        <f t="shared" ref="FF70:FF101" ca="1" si="333">IFERROR((NORMSDIST(((LN($EU70/$U$13)+($Q$48+($Q$46^2)/2)*$Q$51)/($Q$46*SQRT($Q$51))))*$EU70-NORMSDIST((((LN($EU70/$U$13)+($Q$48+($Q$46^2)/2)*$Q$51)/($Q$46*SQRT($Q$51)))-$Q$46*SQRT(($Q$51))))*$U$13*EXP(-$Q$48*$Q$51))*$T$13*100,0)</f>
        <v>0</v>
      </c>
      <c r="FG70" s="31">
        <f t="shared" ref="FG70:FG101" ca="1" si="334">IFERROR((NORMSDIST(((LN($EU70/$U$14)+($Q$48+($Q$46^2)/2)*$Q$51)/($Q$46*SQRT($Q$51))))*$EU70-NORMSDIST((((LN($EU70/$U$14)+($Q$48+($Q$46^2)/2)*$Q$51)/($Q$46*SQRT($Q$51)))-$Q$46*SQRT(($Q$51))))*$U$14*EXP(-$Q$48*$Q$51))*$T$14*100,0)</f>
        <v>0</v>
      </c>
      <c r="FH70" s="31">
        <f t="shared" ref="FH70:FH101" ca="1" si="335">IFERROR((NORMSDIST(((LN($EU70/$U$15)+($Q$48+($Q$46^2)/2)*$Q$51)/($Q$46*SQRT($Q$51))))*$EU70-NORMSDIST((((LN($EU70/$U$15)+($Q$48+($Q$46^2)/2)*$Q$51)/($Q$46*SQRT($Q$51)))-$Q$46*SQRT(($Q$51))))*$U$15*EXP(-$Q$48*$Q$51))*$T$15*100,0)</f>
        <v>0</v>
      </c>
      <c r="FI70" s="31">
        <f t="shared" ref="FI70:FI101" ca="1" si="336">IFERROR((NORMSDIST(((LN($EU70/$U$16)+($Q$48+($Q$46^2)/2)*$Q$51)/($Q$46*SQRT($Q$51))))*$EU70-NORMSDIST((((LN($EU70/$U$16)+($Q$48+($Q$46^2)/2)*$Q$51)/($Q$46*SQRT($Q$51)))-$Q$46*SQRT(($Q$51))))*$U$16*EXP(-$Q$48*$Q$51))*$T$16*100,0)</f>
        <v>0</v>
      </c>
      <c r="FJ70" s="31">
        <f t="shared" ref="FJ70:FJ101" ca="1" si="337">IFERROR((NORMSDIST(((LN($EU70/$U$17)+($Q$48+($Q$46^2)/2)*$Q$51)/($Q$46*SQRT($Q$51))))*$EU70-NORMSDIST((((LN($EU70/$U$17)+($Q$48+($Q$46^2)/2)*$Q$51)/($Q$46*SQRT($Q$51)))-$Q$46*SQRT(($Q$51))))*$U$17*EXP(-$Q$48*$Q$51))*$T$17*100,0)</f>
        <v>0</v>
      </c>
      <c r="FK70" s="31">
        <f t="shared" ref="FK70:FK101" ca="1" si="338">IFERROR((NORMSDIST(((LN($EU70/$U$18)+($Q$48+($Q$46^2)/2)*$Q$51)/($Q$46*SQRT($Q$51))))*$EU70-NORMSDIST((((LN($EU70/$U$18)+($Q$48+($Q$46^2)/2)*$Q$51)/($Q$46*SQRT($Q$51)))-$Q$46*SQRT(($Q$51))))*$U$18*EXP(-$Q$48*$Q$51))*$T$18*100,0)</f>
        <v>0</v>
      </c>
      <c r="FL70" s="31">
        <f t="shared" ref="FL70:FL101" ca="1" si="339">IFERROR((NORMSDIST(((LN($EU70/$U$19)+($Q$48+($Q$46^2)/2)*$Q$51)/($Q$46*SQRT($Q$51))))*$EU70-NORMSDIST((((LN($EU70/$U$19)+($Q$48+($Q$46^2)/2)*$Q$51)/($Q$46*SQRT($Q$51)))-$Q$46*SQRT(($Q$51))))*$U$19*EXP(-$Q$48*$Q$51))*$T$19*100,0)</f>
        <v>0</v>
      </c>
      <c r="FM70" s="31">
        <f t="shared" ref="FM70:FM101" ca="1" si="340">IFERROR((NORMSDIST(((LN($EU70/$U$20)+($Q$48+($Q$46^2)/2)*$Q$51)/($Q$46*SQRT($Q$51))))*$EU70-NORMSDIST((((LN($EU70/$U$20)+($Q$48+($Q$46^2)/2)*$Q$51)/($Q$46*SQRT($Q$51)))-$Q$46*SQRT(($Q$51))))*$U$20*EXP(-$Q$48*$Q$51))*$T$20*100,0)</f>
        <v>0</v>
      </c>
      <c r="FN70" s="31">
        <f t="shared" ref="FN70:FN101" ca="1" si="341">IFERROR((NORMSDIST(((LN($EU70/$U$21)+($Q$48+($Q$46^2)/2)*$Q$51)/($Q$46*SQRT($Q$51))))*$EU70-NORMSDIST((((LN($EU70/$U$21)+($Q$48+($Q$46^2)/2)*$Q$51)/($Q$46*SQRT($Q$51)))-$Q$46*SQRT(($Q$51))))*$U$21*EXP(-$Q$48*$Q$51))*$T$21*100,0)</f>
        <v>0</v>
      </c>
      <c r="FO70" s="31">
        <f t="shared" ref="FO70:FO101" ca="1" si="342">IFERROR((NORMSDIST(((LN($EU70/$U$22)+($Q$48+($Q$46^2)/2)*$Q$51)/($Q$46*SQRT($Q$51))))*$EU70-NORMSDIST((((LN($EU70/$U$22)+($Q$48+($Q$46^2)/2)*$Q$51)/($Q$46*SQRT($Q$51)))-$Q$46*SQRT(($Q$51))))*$U$22*EXP(-$Q$48*$Q$51))*$T$22*100,0)</f>
        <v>0</v>
      </c>
      <c r="FP70" s="31">
        <f t="shared" ref="FP70:FP101" ca="1" si="343">IFERROR((NORMSDIST(((LN($EU70/$U$23)+($Q$48+($Q$46^2)/2)*$Q$51)/($Q$46*SQRT($Q$51))))*$EU70-NORMSDIST((((LN($EU70/$U$23)+($Q$48+($Q$46^2)/2)*$Q$51)/($Q$46*SQRT($Q$51)))-$Q$46*SQRT(($Q$51))))*$U$23*EXP(-$Q$48*$Q$51))*$T$23*100,0)</f>
        <v>0</v>
      </c>
      <c r="FQ70" s="31">
        <f t="shared" ref="FQ70:FQ101" ca="1" si="344">IFERROR((NORMSDIST(((LN($EU70/$U$24)+($Q$48+($Q$46^2)/2)*$Q$51)/($Q$46*SQRT($Q$51))))*$EU70-NORMSDIST((((LN($EU70/$U$24)+($Q$48+($Q$46^2)/2)*$Q$51)/($Q$46*SQRT($Q$51)))-$Q$46*SQRT(($Q$51))))*$U$24*EXP(-$Q$48*$Q$51))*$T$24*100,0)</f>
        <v>0</v>
      </c>
      <c r="FR70" s="31">
        <f t="shared" ref="FR70:FR101" ca="1" si="345">IFERROR((NORMSDIST(((LN($EU70/$U$25)+($Q$48+($Q$46^2)/2)*$Q$51)/($Q$46*SQRT($Q$51))))*$EU70-NORMSDIST((((LN($EU70/$U$25)+($Q$48+($Q$46^2)/2)*$Q$51)/($Q$46*SQRT($Q$51)))-$Q$46*SQRT(($Q$51))))*$U$25*EXP(-$Q$48*$Q$51))*$T$25*100,0)</f>
        <v>0</v>
      </c>
      <c r="FS70" s="31">
        <f t="shared" ref="FS70:FS101" ca="1" si="346">IFERROR((NORMSDIST(((LN($EU70/$U$26)+($Q$48+($Q$46^2)/2)*$Q$51)/($Q$46*SQRT($Q$51))))*$EU70-NORMSDIST((((LN($EU70/$U$26)+($Q$48+($Q$46^2)/2)*$Q$51)/($Q$46*SQRT($Q$51)))-$Q$46*SQRT(($Q$51))))*$U$26*EXP(-$Q$48*$Q$51))*$T$26*100,0)</f>
        <v>0</v>
      </c>
      <c r="FT70" s="31">
        <f t="shared" ref="FT70:FT101" ca="1" si="347">IFERROR((NORMSDIST(((LN($EU70/$U$27)+($Q$48+($Q$46^2)/2)*$Q$51)/($Q$46*SQRT($Q$51))))*$EU70-NORMSDIST((((LN($EU70/$U$27)+($Q$48+($Q$46^2)/2)*$Q$51)/($Q$46*SQRT($Q$51)))-$Q$46*SQRT(($Q$51))))*$U$27*EXP(-$Q$48*$Q$51))*$T$27*100,0)</f>
        <v>0</v>
      </c>
      <c r="FU70" s="31">
        <f t="shared" ref="FU70:FU101" ca="1" si="348">IFERROR((NORMSDIST(((LN($EU70/$U$28)+($Q$48+($Q$46^2)/2)*$Q$51)/($Q$46*SQRT($Q$51))))*$EU70-NORMSDIST((((LN($EU70/$U$28)+($Q$48+($Q$46^2)/2)*$Q$51)/($Q$46*SQRT($Q$51)))-$Q$46*SQRT(($Q$51))))*$U$28*EXP(-$Q$48*$Q$51))*$T$28*100,0)</f>
        <v>0</v>
      </c>
      <c r="FV70" s="31">
        <f t="shared" ref="FV70:FV101" ca="1" si="349">IFERROR((NORMSDIST(((LN($EU70/$U$29)+($Q$48+($Q$46^2)/2)*$Q$51)/($Q$46*SQRT($Q$51))))*$EU70-NORMSDIST((((LN($EU70/$U$29)+($Q$48+($Q$46^2)/2)*$Q$51)/($Q$46*SQRT($Q$51)))-$Q$46*SQRT(($Q$51))))*$U$29*EXP(-$Q$48*$Q$51))*$T$29*100,0)</f>
        <v>0</v>
      </c>
      <c r="FW70" s="31">
        <f t="shared" ref="FW70:FW101" ca="1" si="350">IFERROR((NORMSDIST(((LN($EU70/$U$30)+($Q$48+($Q$46^2)/2)*$Q$51)/($Q$46*SQRT($Q$51))))*$EU70-NORMSDIST((((LN($EU70/$U$30)+($Q$48+($Q$46^2)/2)*$Q$51)/($Q$46*SQRT($Q$51)))-$Q$46*SQRT(($Q$51))))*$U$30*EXP(-$Q$48*$Q$51))*$T$30*100,0)</f>
        <v>0</v>
      </c>
      <c r="FX70" s="31">
        <f t="shared" ref="FX70:FX101" ca="1" si="351">IFERROR((NORMSDIST(((LN($EU70/$U$31)+($Q$48+($Q$46^2)/2)*$Q$51)/($Q$46*SQRT($Q$51))))*$EU70-NORMSDIST((((LN($EU70/$U$31)+($Q$48+($Q$46^2)/2)*$Q$51)/($Q$46*SQRT($Q$51)))-$Q$46*SQRT(($Q$51))))*$U$31*EXP(-$Q$48*$Q$51))*$T$31*100,0)</f>
        <v>0</v>
      </c>
      <c r="FY70" s="31">
        <f t="shared" ref="FY70:FY101" ca="1" si="352">IFERROR((NORMSDIST(((LN($EU70/$U$32)+($Q$48+($Q$46^2)/2)*$Q$51)/($Q$46*SQRT($Q$51))))*$EU70-NORMSDIST((((LN($EU70/$U$32)+($Q$48+($Q$46^2)/2)*$Q$51)/($Q$46*SQRT($Q$51)))-$Q$46*SQRT(($Q$51))))*$U$32*EXP(-$Q$48*$Q$51))*$T$32*100,0)</f>
        <v>0</v>
      </c>
      <c r="FZ70" s="31">
        <f t="shared" ref="FZ70:FZ101" ca="1" si="353">IFERROR((NORMSDIST(((LN($EU70/$U$33)+($Q$48+($Q$46^2)/2)*$Q$51)/($Q$46*SQRT($Q$51))))*$EU70-NORMSDIST((((LN($EU70/$U$33)+($Q$48+($Q$46^2)/2)*$Q$51)/($Q$46*SQRT($Q$51)))-$Q$46*SQRT(($Q$51))))*$U$33*EXP(-$Q$48*$Q$51))*$T$33*100,0)</f>
        <v>0</v>
      </c>
      <c r="GA70" s="31">
        <f t="shared" ref="GA70:GA101" ca="1" si="354">IFERROR((NORMSDIST(((LN($EU70/$U$34)+($Q$48+($Q$46^2)/2)*$Q$51)/($Q$46*SQRT($Q$51))))*$EU70-NORMSDIST((((LN($EU70/$U$34)+($Q$48+($Q$46^2)/2)*$Q$51)/($Q$46*SQRT($Q$51)))-$Q$46*SQRT(($Q$51))))*$U$34*EXP(-$Q$48*$Q$51))*$T$34*100,0)</f>
        <v>0</v>
      </c>
      <c r="GB70" s="31">
        <f t="shared" ref="GB70:GB101" ca="1" si="355">IFERROR((NORMSDIST(((LN($EU70/$U$35)+($Q$48+($Q$46^2)/2)*$Q$51)/($Q$46*SQRT($Q$51))))*$EU70-NORMSDIST((((LN($EU70/$U$35)+($Q$48+($Q$46^2)/2)*$Q$51)/($Q$46*SQRT($Q$51)))-$Q$46*SQRT(($Q$51))))*$U$35*EXP(-$Q$48*$Q$51))*$T$35*100,0)</f>
        <v>0</v>
      </c>
      <c r="GC70" s="31">
        <f t="shared" ref="GC70:GC101" ca="1" si="356">IFERROR((NORMSDIST(((LN($EU70/$U$36)+($Q$48+($Q$46^2)/2)*$Q$51)/($Q$46*SQRT($Q$51))))*$EU70-NORMSDIST((((LN($EU70/$U$36)+($Q$48+($Q$46^2)/2)*$Q$51)/($Q$46*SQRT($Q$51)))-$Q$46*SQRT(($Q$51))))*$U$36*EXP(-$Q$48*$Q$51))*$T$36*100,0)</f>
        <v>0</v>
      </c>
      <c r="GD70" s="31">
        <f t="shared" ref="GD70:GD101" ca="1" si="357">IFERROR((NORMSDIST(((LN($EU70/$U$37)+($Q$48+($Q$46^2)/2)*$Q$51)/($Q$46*SQRT($Q$51))))*$EU70-NORMSDIST((((LN($EU70/$U$37)+($Q$48+($Q$46^2)/2)*$Q$51)/($Q$46*SQRT($Q$51)))-$Q$46*SQRT(($Q$51))))*$U$37*EXP(-$Q$48*$Q$51))*$T$37*100,0)</f>
        <v>0</v>
      </c>
      <c r="GE70" s="31">
        <f t="shared" ref="GE70:GE101" ca="1" si="358">IFERROR((NORMSDIST(((LN($EU70/$U$38)+($Q$48+($Q$46^2)/2)*$Q$51)/($Q$46*SQRT($Q$51))))*$EU70-NORMSDIST((((LN($EU70/$U$38)+($Q$48+($Q$46^2)/2)*$Q$51)/($Q$46*SQRT($Q$51)))-$Q$46*SQRT(($Q$51))))*$U$38*EXP(-$Q$48*$Q$51))*$T$38*100,0)</f>
        <v>0</v>
      </c>
      <c r="GF70" s="31">
        <f t="shared" ref="GF70:GF101" ca="1" si="359">IFERROR((NORMSDIST(((LN($EU70/$U$39)+($Q$48+($Q$46^2)/2)*$Q$51)/($Q$46*SQRT($Q$51))))*$EU70-NORMSDIST((((LN($EU70/$U$39)+($Q$48+($Q$46^2)/2)*$Q$51)/($Q$46*SQRT($Q$51)))-$Q$46*SQRT(($Q$51))))*$U$39*EXP(-$Q$48*$Q$51))*$T$39*100,0)</f>
        <v>0</v>
      </c>
      <c r="GG70" s="31">
        <f t="shared" ref="GG70:GG101" ca="1" si="360">IFERROR((NORMSDIST(((LN($EU70/$U$40)+($Q$48+($Q$46^2)/2)*$Q$51)/($Q$46*SQRT($Q$51))))*$EU70-NORMSDIST((((LN($EU70/$U$40)+($Q$48+($Q$46^2)/2)*$Q$51)/($Q$46*SQRT($Q$51)))-$Q$46*SQRT(($Q$51))))*$U$40*EXP(-$Q$48*$Q$51))*$T$40*100,0)</f>
        <v>0</v>
      </c>
      <c r="GH70" s="31">
        <f t="shared" ref="GH70:GH101" ca="1" si="361">IFERROR((NORMSDIST(((LN($EU70/$U$41)+($Q$48+($Q$46^2)/2)*$Q$51)/($Q$46*SQRT($Q$51))))*$EU70-NORMSDIST((((LN($EU70/$U$41)+($Q$48+($Q$46^2)/2)*$Q$51)/($Q$46*SQRT($Q$51)))-$Q$46*SQRT(($Q$51))))*$U$41*EXP(-$Q$48*$Q$51))*$T$41*100,0)</f>
        <v>0</v>
      </c>
      <c r="GI70" s="31">
        <f t="shared" ref="GI70:GI101" ca="1" si="362">IFERROR((NORMSDIST(((LN($EU70/$U$42)+($Q$48+($Q$46^2)/2)*$Q$51)/($Q$46*SQRT($Q$51))))*$EU70-NORMSDIST((((LN($EU70/$U$42)+($Q$48+($Q$46^2)/2)*$Q$51)/($Q$46*SQRT($Q$51)))-$Q$46*SQRT(($Q$51))))*$U$42*EXP(-$Q$48*$Q$51))*$T$42*100,0)</f>
        <v>0</v>
      </c>
      <c r="GJ70" s="109">
        <f t="shared" ref="GJ70:GJ101" ca="1" si="363">SUM(EV70:GI70)</f>
        <v>0</v>
      </c>
      <c r="GK70" s="14"/>
      <c r="GL70" s="14"/>
      <c r="GM70" s="14"/>
      <c r="GN70" s="14"/>
      <c r="GO70" s="14"/>
      <c r="GP70" s="14"/>
      <c r="GQ70" s="14"/>
      <c r="GR70" s="14"/>
      <c r="GS70" s="14"/>
    </row>
    <row r="71" spans="1:201" x14ac:dyDescent="0.2">
      <c r="A71" s="158" t="s">
        <v>56</v>
      </c>
      <c r="B71" s="46"/>
      <c r="C71" s="47"/>
      <c r="D71" s="57"/>
      <c r="E71" s="272">
        <f t="shared" si="0"/>
        <v>0</v>
      </c>
      <c r="F71" s="285">
        <f t="shared" si="272"/>
        <v>0</v>
      </c>
      <c r="G71" s="15" t="str">
        <f t="shared" si="229"/>
        <v/>
      </c>
      <c r="H71" s="83">
        <f t="shared" si="276"/>
        <v>0</v>
      </c>
      <c r="I71" s="202">
        <f t="shared" si="2"/>
        <v>0</v>
      </c>
      <c r="J71" s="252" t="str">
        <f t="shared" ref="J71" si="364">IFERROR(D70/D71,"")</f>
        <v/>
      </c>
      <c r="K71" s="262" t="str">
        <f t="shared" ref="K71" si="365">IFERROR(G70/G71,"")</f>
        <v/>
      </c>
      <c r="L71" s="324" t="str">
        <f t="shared" si="232"/>
        <v/>
      </c>
      <c r="M71" s="337">
        <f t="shared" ref="M71" si="366">I71+I70</f>
        <v>0</v>
      </c>
      <c r="N71" s="261"/>
      <c r="O71" s="91"/>
      <c r="P71" s="91"/>
      <c r="Q71" s="91"/>
      <c r="R71" s="91"/>
      <c r="S71" s="207"/>
      <c r="T71" s="91"/>
      <c r="U71" s="91"/>
      <c r="V71" s="91"/>
      <c r="W71" s="91"/>
      <c r="X71" s="91"/>
      <c r="Y71" s="91"/>
      <c r="Z71" s="212"/>
      <c r="AA71" s="91"/>
      <c r="AB71" s="212"/>
      <c r="AC71" s="212"/>
      <c r="AD71" s="212"/>
      <c r="AE71" s="207"/>
      <c r="AF71" s="91"/>
      <c r="AG71" s="91"/>
      <c r="AH71" s="91"/>
      <c r="AI71" s="91"/>
      <c r="AJ71" s="91"/>
      <c r="AK71" s="91"/>
      <c r="AL71" s="212"/>
      <c r="AM71" s="91"/>
      <c r="AN71" s="212"/>
      <c r="AO71" s="212"/>
      <c r="AP71" s="212"/>
      <c r="AQ71" s="17"/>
      <c r="AR71" s="235"/>
      <c r="AS71" s="221" t="s">
        <v>55</v>
      </c>
      <c r="AT71" s="54"/>
      <c r="AU71" s="254"/>
      <c r="AV71" s="259"/>
      <c r="AW71" s="38">
        <f t="shared" si="12"/>
        <v>0</v>
      </c>
      <c r="AX71" s="39">
        <f t="shared" si="13"/>
        <v>0</v>
      </c>
      <c r="AY71" s="224" t="s">
        <v>56</v>
      </c>
      <c r="AZ71" s="54"/>
      <c r="BA71" s="64"/>
      <c r="BB71" s="48"/>
      <c r="BC71" s="25">
        <f t="shared" si="14"/>
        <v>0</v>
      </c>
      <c r="BD71" s="40">
        <f t="shared" si="15"/>
        <v>0</v>
      </c>
      <c r="BE71" s="27" t="s">
        <v>57</v>
      </c>
      <c r="BF71" s="54"/>
      <c r="BG71" s="48"/>
      <c r="BH71" s="28">
        <f t="shared" si="16"/>
        <v>0</v>
      </c>
      <c r="BI71" s="29">
        <f t="shared" si="17"/>
        <v>0</v>
      </c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17"/>
      <c r="DD71" s="30">
        <f t="shared" si="280"/>
        <v>0</v>
      </c>
      <c r="DE71" s="31">
        <f t="shared" si="281"/>
        <v>0</v>
      </c>
      <c r="DF71" s="31">
        <f t="shared" si="282"/>
        <v>0</v>
      </c>
      <c r="DG71" s="31">
        <f t="shared" si="283"/>
        <v>0</v>
      </c>
      <c r="DH71" s="31">
        <f t="shared" si="284"/>
        <v>0</v>
      </c>
      <c r="DI71" s="31">
        <f t="shared" si="285"/>
        <v>0</v>
      </c>
      <c r="DJ71" s="31">
        <f t="shared" si="286"/>
        <v>0</v>
      </c>
      <c r="DK71" s="31">
        <f t="shared" si="287"/>
        <v>0</v>
      </c>
      <c r="DL71" s="31">
        <f t="shared" si="288"/>
        <v>0</v>
      </c>
      <c r="DM71" s="31">
        <f t="shared" si="289"/>
        <v>0</v>
      </c>
      <c r="DN71" s="31">
        <f t="shared" si="290"/>
        <v>0</v>
      </c>
      <c r="DO71" s="31">
        <f t="shared" si="291"/>
        <v>0</v>
      </c>
      <c r="DP71" s="31">
        <f t="shared" si="292"/>
        <v>0</v>
      </c>
      <c r="DQ71" s="31">
        <f t="shared" si="293"/>
        <v>0</v>
      </c>
      <c r="DR71" s="31">
        <f t="shared" si="294"/>
        <v>0</v>
      </c>
      <c r="DS71" s="31">
        <f t="shared" si="295"/>
        <v>0</v>
      </c>
      <c r="DT71" s="31">
        <f t="shared" si="296"/>
        <v>0</v>
      </c>
      <c r="DU71" s="31">
        <f t="shared" si="297"/>
        <v>0</v>
      </c>
      <c r="DV71" s="31">
        <f t="shared" si="298"/>
        <v>0</v>
      </c>
      <c r="DW71" s="31">
        <f t="shared" si="299"/>
        <v>0</v>
      </c>
      <c r="DX71" s="31">
        <f t="shared" si="300"/>
        <v>0</v>
      </c>
      <c r="DY71" s="31">
        <f t="shared" si="301"/>
        <v>0</v>
      </c>
      <c r="DZ71" s="31">
        <f t="shared" si="302"/>
        <v>0</v>
      </c>
      <c r="EA71" s="31">
        <f t="shared" si="303"/>
        <v>0</v>
      </c>
      <c r="EB71" s="31">
        <f t="shared" si="304"/>
        <v>0</v>
      </c>
      <c r="EC71" s="31">
        <f t="shared" si="305"/>
        <v>0</v>
      </c>
      <c r="ED71" s="31">
        <f t="shared" si="306"/>
        <v>0</v>
      </c>
      <c r="EE71" s="31">
        <f t="shared" si="307"/>
        <v>0</v>
      </c>
      <c r="EF71" s="31">
        <f t="shared" si="308"/>
        <v>0</v>
      </c>
      <c r="EG71" s="31">
        <f t="shared" si="309"/>
        <v>0</v>
      </c>
      <c r="EH71" s="31">
        <f t="shared" si="310"/>
        <v>0</v>
      </c>
      <c r="EI71" s="31">
        <f t="shared" si="311"/>
        <v>0</v>
      </c>
      <c r="EJ71" s="31">
        <f t="shared" si="312"/>
        <v>0</v>
      </c>
      <c r="EK71" s="31">
        <f t="shared" si="313"/>
        <v>0</v>
      </c>
      <c r="EL71" s="31">
        <f t="shared" si="314"/>
        <v>0</v>
      </c>
      <c r="EM71" s="31">
        <f t="shared" si="315"/>
        <v>0</v>
      </c>
      <c r="EN71" s="31">
        <f t="shared" si="316"/>
        <v>0</v>
      </c>
      <c r="EO71" s="31">
        <f t="shared" si="317"/>
        <v>0</v>
      </c>
      <c r="EP71" s="31">
        <f t="shared" si="318"/>
        <v>0</v>
      </c>
      <c r="EQ71" s="31">
        <f t="shared" si="319"/>
        <v>0</v>
      </c>
      <c r="ER71" s="31">
        <f t="shared" si="320"/>
        <v>0</v>
      </c>
      <c r="ES71" s="109">
        <f t="shared" si="321"/>
        <v>0</v>
      </c>
      <c r="ET71" s="14"/>
      <c r="EU71" s="30">
        <f t="shared" si="322"/>
        <v>0</v>
      </c>
      <c r="EV71" s="31">
        <f t="shared" ca="1" si="323"/>
        <v>0</v>
      </c>
      <c r="EW71" s="31">
        <f t="shared" ca="1" si="324"/>
        <v>0</v>
      </c>
      <c r="EX71" s="31">
        <f t="shared" ca="1" si="325"/>
        <v>0</v>
      </c>
      <c r="EY71" s="31">
        <f t="shared" ca="1" si="326"/>
        <v>0</v>
      </c>
      <c r="EZ71" s="31">
        <f t="shared" ca="1" si="327"/>
        <v>0</v>
      </c>
      <c r="FA71" s="31">
        <f t="shared" ca="1" si="328"/>
        <v>0</v>
      </c>
      <c r="FB71" s="31">
        <f t="shared" ca="1" si="329"/>
        <v>0</v>
      </c>
      <c r="FC71" s="31">
        <f t="shared" ca="1" si="330"/>
        <v>0</v>
      </c>
      <c r="FD71" s="31">
        <f t="shared" ca="1" si="331"/>
        <v>0</v>
      </c>
      <c r="FE71" s="31">
        <f t="shared" ca="1" si="332"/>
        <v>0</v>
      </c>
      <c r="FF71" s="31">
        <f t="shared" ca="1" si="333"/>
        <v>0</v>
      </c>
      <c r="FG71" s="31">
        <f t="shared" ca="1" si="334"/>
        <v>0</v>
      </c>
      <c r="FH71" s="31">
        <f t="shared" ca="1" si="335"/>
        <v>0</v>
      </c>
      <c r="FI71" s="31">
        <f t="shared" ca="1" si="336"/>
        <v>0</v>
      </c>
      <c r="FJ71" s="31">
        <f t="shared" ca="1" si="337"/>
        <v>0</v>
      </c>
      <c r="FK71" s="31">
        <f t="shared" ca="1" si="338"/>
        <v>0</v>
      </c>
      <c r="FL71" s="31">
        <f t="shared" ca="1" si="339"/>
        <v>0</v>
      </c>
      <c r="FM71" s="31">
        <f t="shared" ca="1" si="340"/>
        <v>0</v>
      </c>
      <c r="FN71" s="31">
        <f t="shared" ca="1" si="341"/>
        <v>0</v>
      </c>
      <c r="FO71" s="31">
        <f t="shared" ca="1" si="342"/>
        <v>0</v>
      </c>
      <c r="FP71" s="31">
        <f t="shared" ca="1" si="343"/>
        <v>0</v>
      </c>
      <c r="FQ71" s="31">
        <f t="shared" ca="1" si="344"/>
        <v>0</v>
      </c>
      <c r="FR71" s="31">
        <f t="shared" ca="1" si="345"/>
        <v>0</v>
      </c>
      <c r="FS71" s="31">
        <f t="shared" ca="1" si="346"/>
        <v>0</v>
      </c>
      <c r="FT71" s="31">
        <f t="shared" ca="1" si="347"/>
        <v>0</v>
      </c>
      <c r="FU71" s="31">
        <f t="shared" ca="1" si="348"/>
        <v>0</v>
      </c>
      <c r="FV71" s="31">
        <f t="shared" ca="1" si="349"/>
        <v>0</v>
      </c>
      <c r="FW71" s="31">
        <f t="shared" ca="1" si="350"/>
        <v>0</v>
      </c>
      <c r="FX71" s="31">
        <f t="shared" ca="1" si="351"/>
        <v>0</v>
      </c>
      <c r="FY71" s="31">
        <f t="shared" ca="1" si="352"/>
        <v>0</v>
      </c>
      <c r="FZ71" s="31">
        <f t="shared" ca="1" si="353"/>
        <v>0</v>
      </c>
      <c r="GA71" s="31">
        <f t="shared" ca="1" si="354"/>
        <v>0</v>
      </c>
      <c r="GB71" s="31">
        <f t="shared" ca="1" si="355"/>
        <v>0</v>
      </c>
      <c r="GC71" s="31">
        <f t="shared" ca="1" si="356"/>
        <v>0</v>
      </c>
      <c r="GD71" s="31">
        <f t="shared" ca="1" si="357"/>
        <v>0</v>
      </c>
      <c r="GE71" s="31">
        <f t="shared" ca="1" si="358"/>
        <v>0</v>
      </c>
      <c r="GF71" s="31">
        <f t="shared" ca="1" si="359"/>
        <v>0</v>
      </c>
      <c r="GG71" s="31">
        <f t="shared" ca="1" si="360"/>
        <v>0</v>
      </c>
      <c r="GH71" s="31">
        <f t="shared" ca="1" si="361"/>
        <v>0</v>
      </c>
      <c r="GI71" s="31">
        <f t="shared" ca="1" si="362"/>
        <v>0</v>
      </c>
      <c r="GJ71" s="109">
        <f t="shared" ca="1" si="363"/>
        <v>0</v>
      </c>
      <c r="GK71" s="14"/>
      <c r="GL71" s="14"/>
      <c r="GM71" s="14"/>
      <c r="GN71" s="14"/>
      <c r="GO71" s="14"/>
      <c r="GP71" s="14"/>
      <c r="GQ71" s="14"/>
      <c r="GR71" s="14"/>
      <c r="GS71" s="14"/>
    </row>
    <row r="72" spans="1:201" ht="15.75" thickBot="1" x14ac:dyDescent="0.25">
      <c r="A72" s="159" t="s">
        <v>56</v>
      </c>
      <c r="B72" s="78"/>
      <c r="C72" s="79"/>
      <c r="D72" s="80"/>
      <c r="E72" s="273">
        <f t="shared" si="0"/>
        <v>0</v>
      </c>
      <c r="F72" s="286">
        <f t="shared" si="272"/>
        <v>0</v>
      </c>
      <c r="G72" s="320" t="str">
        <f t="shared" si="229"/>
        <v/>
      </c>
      <c r="H72" s="140">
        <f t="shared" si="276"/>
        <v>0</v>
      </c>
      <c r="I72" s="203">
        <f t="shared" si="2"/>
        <v>0</v>
      </c>
      <c r="J72" s="251"/>
      <c r="K72" s="121"/>
      <c r="L72" s="323"/>
      <c r="M72" s="323"/>
      <c r="N72" s="261"/>
      <c r="O72" s="91"/>
      <c r="P72" s="91"/>
      <c r="Q72" s="91"/>
      <c r="R72" s="91"/>
      <c r="S72" s="207"/>
      <c r="T72" s="91"/>
      <c r="U72" s="91"/>
      <c r="V72" s="91"/>
      <c r="W72" s="91"/>
      <c r="X72" s="91"/>
      <c r="Y72" s="91"/>
      <c r="Z72" s="212"/>
      <c r="AA72" s="91"/>
      <c r="AB72" s="212"/>
      <c r="AC72" s="212"/>
      <c r="AD72" s="212"/>
      <c r="AE72" s="207"/>
      <c r="AF72" s="91"/>
      <c r="AG72" s="91"/>
      <c r="AH72" s="91"/>
      <c r="AI72" s="91"/>
      <c r="AJ72" s="91"/>
      <c r="AK72" s="91"/>
      <c r="AL72" s="212"/>
      <c r="AM72" s="91"/>
      <c r="AN72" s="212"/>
      <c r="AO72" s="212"/>
      <c r="AP72" s="212"/>
      <c r="AQ72" s="17"/>
      <c r="AR72" s="235"/>
      <c r="AS72" s="221" t="s">
        <v>55</v>
      </c>
      <c r="AT72" s="54"/>
      <c r="AU72" s="254"/>
      <c r="AV72" s="259"/>
      <c r="AW72" s="38">
        <f t="shared" si="12"/>
        <v>0</v>
      </c>
      <c r="AX72" s="39">
        <f t="shared" si="13"/>
        <v>0</v>
      </c>
      <c r="AY72" s="224" t="s">
        <v>56</v>
      </c>
      <c r="AZ72" s="54"/>
      <c r="BA72" s="64"/>
      <c r="BB72" s="48"/>
      <c r="BC72" s="25">
        <f t="shared" si="14"/>
        <v>0</v>
      </c>
      <c r="BD72" s="40">
        <f t="shared" si="15"/>
        <v>0</v>
      </c>
      <c r="BE72" s="27" t="s">
        <v>57</v>
      </c>
      <c r="BF72" s="54"/>
      <c r="BG72" s="48"/>
      <c r="BH72" s="28">
        <f t="shared" si="16"/>
        <v>0</v>
      </c>
      <c r="BI72" s="29">
        <f t="shared" si="17"/>
        <v>0</v>
      </c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17"/>
      <c r="DD72" s="30">
        <f t="shared" si="280"/>
        <v>0</v>
      </c>
      <c r="DE72" s="31">
        <f t="shared" si="281"/>
        <v>0</v>
      </c>
      <c r="DF72" s="31">
        <f t="shared" si="282"/>
        <v>0</v>
      </c>
      <c r="DG72" s="31">
        <f t="shared" si="283"/>
        <v>0</v>
      </c>
      <c r="DH72" s="31">
        <f t="shared" si="284"/>
        <v>0</v>
      </c>
      <c r="DI72" s="31">
        <f t="shared" si="285"/>
        <v>0</v>
      </c>
      <c r="DJ72" s="31">
        <f t="shared" si="286"/>
        <v>0</v>
      </c>
      <c r="DK72" s="31">
        <f t="shared" si="287"/>
        <v>0</v>
      </c>
      <c r="DL72" s="31">
        <f t="shared" si="288"/>
        <v>0</v>
      </c>
      <c r="DM72" s="31">
        <f t="shared" si="289"/>
        <v>0</v>
      </c>
      <c r="DN72" s="31">
        <f t="shared" si="290"/>
        <v>0</v>
      </c>
      <c r="DO72" s="31">
        <f t="shared" si="291"/>
        <v>0</v>
      </c>
      <c r="DP72" s="31">
        <f t="shared" si="292"/>
        <v>0</v>
      </c>
      <c r="DQ72" s="31">
        <f t="shared" si="293"/>
        <v>0</v>
      </c>
      <c r="DR72" s="31">
        <f t="shared" si="294"/>
        <v>0</v>
      </c>
      <c r="DS72" s="31">
        <f t="shared" si="295"/>
        <v>0</v>
      </c>
      <c r="DT72" s="31">
        <f t="shared" si="296"/>
        <v>0</v>
      </c>
      <c r="DU72" s="31">
        <f t="shared" si="297"/>
        <v>0</v>
      </c>
      <c r="DV72" s="31">
        <f t="shared" si="298"/>
        <v>0</v>
      </c>
      <c r="DW72" s="31">
        <f t="shared" si="299"/>
        <v>0</v>
      </c>
      <c r="DX72" s="31">
        <f t="shared" si="300"/>
        <v>0</v>
      </c>
      <c r="DY72" s="31">
        <f t="shared" si="301"/>
        <v>0</v>
      </c>
      <c r="DZ72" s="31">
        <f t="shared" si="302"/>
        <v>0</v>
      </c>
      <c r="EA72" s="31">
        <f t="shared" si="303"/>
        <v>0</v>
      </c>
      <c r="EB72" s="31">
        <f t="shared" si="304"/>
        <v>0</v>
      </c>
      <c r="EC72" s="31">
        <f t="shared" si="305"/>
        <v>0</v>
      </c>
      <c r="ED72" s="31">
        <f t="shared" si="306"/>
        <v>0</v>
      </c>
      <c r="EE72" s="31">
        <f t="shared" si="307"/>
        <v>0</v>
      </c>
      <c r="EF72" s="31">
        <f t="shared" si="308"/>
        <v>0</v>
      </c>
      <c r="EG72" s="31">
        <f t="shared" si="309"/>
        <v>0</v>
      </c>
      <c r="EH72" s="31">
        <f t="shared" si="310"/>
        <v>0</v>
      </c>
      <c r="EI72" s="31">
        <f t="shared" si="311"/>
        <v>0</v>
      </c>
      <c r="EJ72" s="31">
        <f t="shared" si="312"/>
        <v>0</v>
      </c>
      <c r="EK72" s="31">
        <f t="shared" si="313"/>
        <v>0</v>
      </c>
      <c r="EL72" s="31">
        <f t="shared" si="314"/>
        <v>0</v>
      </c>
      <c r="EM72" s="31">
        <f t="shared" si="315"/>
        <v>0</v>
      </c>
      <c r="EN72" s="31">
        <f t="shared" si="316"/>
        <v>0</v>
      </c>
      <c r="EO72" s="31">
        <f t="shared" si="317"/>
        <v>0</v>
      </c>
      <c r="EP72" s="31">
        <f t="shared" si="318"/>
        <v>0</v>
      </c>
      <c r="EQ72" s="31">
        <f t="shared" si="319"/>
        <v>0</v>
      </c>
      <c r="ER72" s="31">
        <f t="shared" si="320"/>
        <v>0</v>
      </c>
      <c r="ES72" s="109">
        <f t="shared" si="321"/>
        <v>0</v>
      </c>
      <c r="ET72" s="14"/>
      <c r="EU72" s="30">
        <f t="shared" si="322"/>
        <v>0</v>
      </c>
      <c r="EV72" s="31">
        <f t="shared" ca="1" si="323"/>
        <v>0</v>
      </c>
      <c r="EW72" s="31">
        <f t="shared" ca="1" si="324"/>
        <v>0</v>
      </c>
      <c r="EX72" s="31">
        <f t="shared" ca="1" si="325"/>
        <v>0</v>
      </c>
      <c r="EY72" s="31">
        <f t="shared" ca="1" si="326"/>
        <v>0</v>
      </c>
      <c r="EZ72" s="31">
        <f t="shared" ca="1" si="327"/>
        <v>0</v>
      </c>
      <c r="FA72" s="31">
        <f t="shared" ca="1" si="328"/>
        <v>0</v>
      </c>
      <c r="FB72" s="31">
        <f t="shared" ca="1" si="329"/>
        <v>0</v>
      </c>
      <c r="FC72" s="31">
        <f t="shared" ca="1" si="330"/>
        <v>0</v>
      </c>
      <c r="FD72" s="31">
        <f t="shared" ca="1" si="331"/>
        <v>0</v>
      </c>
      <c r="FE72" s="31">
        <f t="shared" ca="1" si="332"/>
        <v>0</v>
      </c>
      <c r="FF72" s="31">
        <f t="shared" ca="1" si="333"/>
        <v>0</v>
      </c>
      <c r="FG72" s="31">
        <f t="shared" ca="1" si="334"/>
        <v>0</v>
      </c>
      <c r="FH72" s="31">
        <f t="shared" ca="1" si="335"/>
        <v>0</v>
      </c>
      <c r="FI72" s="31">
        <f t="shared" ca="1" si="336"/>
        <v>0</v>
      </c>
      <c r="FJ72" s="31">
        <f t="shared" ca="1" si="337"/>
        <v>0</v>
      </c>
      <c r="FK72" s="31">
        <f t="shared" ca="1" si="338"/>
        <v>0</v>
      </c>
      <c r="FL72" s="31">
        <f t="shared" ca="1" si="339"/>
        <v>0</v>
      </c>
      <c r="FM72" s="31">
        <f t="shared" ca="1" si="340"/>
        <v>0</v>
      </c>
      <c r="FN72" s="31">
        <f t="shared" ca="1" si="341"/>
        <v>0</v>
      </c>
      <c r="FO72" s="31">
        <f t="shared" ca="1" si="342"/>
        <v>0</v>
      </c>
      <c r="FP72" s="31">
        <f t="shared" ca="1" si="343"/>
        <v>0</v>
      </c>
      <c r="FQ72" s="31">
        <f t="shared" ca="1" si="344"/>
        <v>0</v>
      </c>
      <c r="FR72" s="31">
        <f t="shared" ca="1" si="345"/>
        <v>0</v>
      </c>
      <c r="FS72" s="31">
        <f t="shared" ca="1" si="346"/>
        <v>0</v>
      </c>
      <c r="FT72" s="31">
        <f t="shared" ca="1" si="347"/>
        <v>0</v>
      </c>
      <c r="FU72" s="31">
        <f t="shared" ca="1" si="348"/>
        <v>0</v>
      </c>
      <c r="FV72" s="31">
        <f t="shared" ca="1" si="349"/>
        <v>0</v>
      </c>
      <c r="FW72" s="31">
        <f t="shared" ca="1" si="350"/>
        <v>0</v>
      </c>
      <c r="FX72" s="31">
        <f t="shared" ca="1" si="351"/>
        <v>0</v>
      </c>
      <c r="FY72" s="31">
        <f t="shared" ca="1" si="352"/>
        <v>0</v>
      </c>
      <c r="FZ72" s="31">
        <f t="shared" ca="1" si="353"/>
        <v>0</v>
      </c>
      <c r="GA72" s="31">
        <f t="shared" ca="1" si="354"/>
        <v>0</v>
      </c>
      <c r="GB72" s="31">
        <f t="shared" ca="1" si="355"/>
        <v>0</v>
      </c>
      <c r="GC72" s="31">
        <f t="shared" ca="1" si="356"/>
        <v>0</v>
      </c>
      <c r="GD72" s="31">
        <f t="shared" ca="1" si="357"/>
        <v>0</v>
      </c>
      <c r="GE72" s="31">
        <f t="shared" ca="1" si="358"/>
        <v>0</v>
      </c>
      <c r="GF72" s="31">
        <f t="shared" ca="1" si="359"/>
        <v>0</v>
      </c>
      <c r="GG72" s="31">
        <f t="shared" ca="1" si="360"/>
        <v>0</v>
      </c>
      <c r="GH72" s="31">
        <f t="shared" ca="1" si="361"/>
        <v>0</v>
      </c>
      <c r="GI72" s="31">
        <f t="shared" ca="1" si="362"/>
        <v>0</v>
      </c>
      <c r="GJ72" s="109">
        <f t="shared" ca="1" si="363"/>
        <v>0</v>
      </c>
      <c r="GK72" s="14"/>
      <c r="GL72" s="14"/>
      <c r="GM72" s="14"/>
      <c r="GN72" s="14"/>
      <c r="GO72" s="14"/>
      <c r="GP72" s="14"/>
      <c r="GQ72" s="14"/>
      <c r="GR72" s="14"/>
      <c r="GS72" s="14"/>
    </row>
    <row r="73" spans="1:201" x14ac:dyDescent="0.2">
      <c r="A73" s="507" t="s">
        <v>57</v>
      </c>
      <c r="B73" s="82"/>
      <c r="C73" s="110"/>
      <c r="D73" s="111"/>
      <c r="E73" s="274">
        <f t="shared" ref="E73:E75" si="367">-C73*B73</f>
        <v>0</v>
      </c>
      <c r="F73" s="287">
        <f>IF(B73&gt;0,-C73*(1+($Q$52+0.0008)*1.21)*B73,-C73*(1-($Q$52+0.0008)*1.21)*B73)</f>
        <v>0</v>
      </c>
      <c r="G73" s="239">
        <f>B76</f>
        <v>0</v>
      </c>
      <c r="H73" s="241">
        <f t="shared" ref="H73:H75" si="368">-G73*B73</f>
        <v>0</v>
      </c>
      <c r="I73" s="242">
        <f t="shared" ref="I73:I75" si="369">F73-H73</f>
        <v>0</v>
      </c>
      <c r="J73" s="17"/>
      <c r="K73" s="261"/>
      <c r="L73" s="164"/>
      <c r="M73" s="164"/>
      <c r="N73" s="91"/>
      <c r="O73" s="91"/>
      <c r="P73" s="91"/>
      <c r="Q73" s="91"/>
      <c r="R73" s="91"/>
      <c r="S73" s="207"/>
      <c r="T73" s="91"/>
      <c r="U73" s="91"/>
      <c r="V73" s="91"/>
      <c r="W73" s="91"/>
      <c r="X73" s="91"/>
      <c r="Y73" s="91"/>
      <c r="Z73" s="212"/>
      <c r="AA73" s="91"/>
      <c r="AB73" s="212"/>
      <c r="AC73" s="212"/>
      <c r="AD73" s="212"/>
      <c r="AE73" s="207"/>
      <c r="AF73" s="91"/>
      <c r="AG73" s="91"/>
      <c r="AH73" s="91"/>
      <c r="AI73" s="91"/>
      <c r="AJ73" s="91"/>
      <c r="AK73" s="91"/>
      <c r="AL73" s="212"/>
      <c r="AM73" s="91"/>
      <c r="AN73" s="212"/>
      <c r="AO73" s="212"/>
      <c r="AP73" s="212"/>
      <c r="AQ73" s="17"/>
      <c r="AR73" s="235"/>
      <c r="AS73" s="221" t="s">
        <v>55</v>
      </c>
      <c r="AT73" s="54"/>
      <c r="AU73" s="254"/>
      <c r="AV73" s="259"/>
      <c r="AW73" s="38">
        <f t="shared" si="12"/>
        <v>0</v>
      </c>
      <c r="AX73" s="39">
        <f t="shared" si="13"/>
        <v>0</v>
      </c>
      <c r="AY73" s="224" t="s">
        <v>56</v>
      </c>
      <c r="AZ73" s="54"/>
      <c r="BA73" s="64"/>
      <c r="BB73" s="48"/>
      <c r="BC73" s="25">
        <f t="shared" si="14"/>
        <v>0</v>
      </c>
      <c r="BD73" s="40">
        <f t="shared" si="15"/>
        <v>0</v>
      </c>
      <c r="BE73" s="27" t="s">
        <v>57</v>
      </c>
      <c r="BF73" s="54"/>
      <c r="BG73" s="48"/>
      <c r="BH73" s="28">
        <f t="shared" si="16"/>
        <v>0</v>
      </c>
      <c r="BI73" s="29">
        <f t="shared" si="17"/>
        <v>0</v>
      </c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17"/>
      <c r="DD73" s="30">
        <f t="shared" si="280"/>
        <v>0</v>
      </c>
      <c r="DE73" s="31">
        <f t="shared" si="281"/>
        <v>0</v>
      </c>
      <c r="DF73" s="31">
        <f t="shared" si="282"/>
        <v>0</v>
      </c>
      <c r="DG73" s="31">
        <f t="shared" si="283"/>
        <v>0</v>
      </c>
      <c r="DH73" s="31">
        <f t="shared" si="284"/>
        <v>0</v>
      </c>
      <c r="DI73" s="31">
        <f t="shared" si="285"/>
        <v>0</v>
      </c>
      <c r="DJ73" s="31">
        <f t="shared" si="286"/>
        <v>0</v>
      </c>
      <c r="DK73" s="31">
        <f t="shared" si="287"/>
        <v>0</v>
      </c>
      <c r="DL73" s="31">
        <f t="shared" si="288"/>
        <v>0</v>
      </c>
      <c r="DM73" s="31">
        <f t="shared" si="289"/>
        <v>0</v>
      </c>
      <c r="DN73" s="31">
        <f t="shared" si="290"/>
        <v>0</v>
      </c>
      <c r="DO73" s="31">
        <f t="shared" si="291"/>
        <v>0</v>
      </c>
      <c r="DP73" s="31">
        <f t="shared" si="292"/>
        <v>0</v>
      </c>
      <c r="DQ73" s="31">
        <f t="shared" si="293"/>
        <v>0</v>
      </c>
      <c r="DR73" s="31">
        <f t="shared" si="294"/>
        <v>0</v>
      </c>
      <c r="DS73" s="31">
        <f t="shared" si="295"/>
        <v>0</v>
      </c>
      <c r="DT73" s="31">
        <f t="shared" si="296"/>
        <v>0</v>
      </c>
      <c r="DU73" s="31">
        <f t="shared" si="297"/>
        <v>0</v>
      </c>
      <c r="DV73" s="31">
        <f t="shared" si="298"/>
        <v>0</v>
      </c>
      <c r="DW73" s="31">
        <f t="shared" si="299"/>
        <v>0</v>
      </c>
      <c r="DX73" s="31">
        <f t="shared" si="300"/>
        <v>0</v>
      </c>
      <c r="DY73" s="31">
        <f t="shared" si="301"/>
        <v>0</v>
      </c>
      <c r="DZ73" s="31">
        <f t="shared" si="302"/>
        <v>0</v>
      </c>
      <c r="EA73" s="31">
        <f t="shared" si="303"/>
        <v>0</v>
      </c>
      <c r="EB73" s="31">
        <f t="shared" si="304"/>
        <v>0</v>
      </c>
      <c r="EC73" s="31">
        <f t="shared" si="305"/>
        <v>0</v>
      </c>
      <c r="ED73" s="31">
        <f t="shared" si="306"/>
        <v>0</v>
      </c>
      <c r="EE73" s="31">
        <f t="shared" si="307"/>
        <v>0</v>
      </c>
      <c r="EF73" s="31">
        <f t="shared" si="308"/>
        <v>0</v>
      </c>
      <c r="EG73" s="31">
        <f t="shared" si="309"/>
        <v>0</v>
      </c>
      <c r="EH73" s="31">
        <f t="shared" si="310"/>
        <v>0</v>
      </c>
      <c r="EI73" s="31">
        <f t="shared" si="311"/>
        <v>0</v>
      </c>
      <c r="EJ73" s="31">
        <f t="shared" si="312"/>
        <v>0</v>
      </c>
      <c r="EK73" s="31">
        <f t="shared" si="313"/>
        <v>0</v>
      </c>
      <c r="EL73" s="31">
        <f t="shared" si="314"/>
        <v>0</v>
      </c>
      <c r="EM73" s="31">
        <f t="shared" si="315"/>
        <v>0</v>
      </c>
      <c r="EN73" s="31">
        <f t="shared" si="316"/>
        <v>0</v>
      </c>
      <c r="EO73" s="31">
        <f t="shared" si="317"/>
        <v>0</v>
      </c>
      <c r="EP73" s="31">
        <f t="shared" si="318"/>
        <v>0</v>
      </c>
      <c r="EQ73" s="31">
        <f t="shared" si="319"/>
        <v>0</v>
      </c>
      <c r="ER73" s="31">
        <f t="shared" si="320"/>
        <v>0</v>
      </c>
      <c r="ES73" s="109">
        <f t="shared" si="321"/>
        <v>0</v>
      </c>
      <c r="ET73" s="14"/>
      <c r="EU73" s="30">
        <f t="shared" si="322"/>
        <v>0</v>
      </c>
      <c r="EV73" s="31">
        <f t="shared" ca="1" si="323"/>
        <v>0</v>
      </c>
      <c r="EW73" s="31">
        <f t="shared" ca="1" si="324"/>
        <v>0</v>
      </c>
      <c r="EX73" s="31">
        <f t="shared" ca="1" si="325"/>
        <v>0</v>
      </c>
      <c r="EY73" s="31">
        <f t="shared" ca="1" si="326"/>
        <v>0</v>
      </c>
      <c r="EZ73" s="31">
        <f t="shared" ca="1" si="327"/>
        <v>0</v>
      </c>
      <c r="FA73" s="31">
        <f t="shared" ca="1" si="328"/>
        <v>0</v>
      </c>
      <c r="FB73" s="31">
        <f t="shared" ca="1" si="329"/>
        <v>0</v>
      </c>
      <c r="FC73" s="31">
        <f t="shared" ca="1" si="330"/>
        <v>0</v>
      </c>
      <c r="FD73" s="31">
        <f t="shared" ca="1" si="331"/>
        <v>0</v>
      </c>
      <c r="FE73" s="31">
        <f t="shared" ca="1" si="332"/>
        <v>0</v>
      </c>
      <c r="FF73" s="31">
        <f t="shared" ca="1" si="333"/>
        <v>0</v>
      </c>
      <c r="FG73" s="31">
        <f t="shared" ca="1" si="334"/>
        <v>0</v>
      </c>
      <c r="FH73" s="31">
        <f t="shared" ca="1" si="335"/>
        <v>0</v>
      </c>
      <c r="FI73" s="31">
        <f t="shared" ca="1" si="336"/>
        <v>0</v>
      </c>
      <c r="FJ73" s="31">
        <f t="shared" ca="1" si="337"/>
        <v>0</v>
      </c>
      <c r="FK73" s="31">
        <f t="shared" ca="1" si="338"/>
        <v>0</v>
      </c>
      <c r="FL73" s="31">
        <f t="shared" ca="1" si="339"/>
        <v>0</v>
      </c>
      <c r="FM73" s="31">
        <f t="shared" ca="1" si="340"/>
        <v>0</v>
      </c>
      <c r="FN73" s="31">
        <f t="shared" ca="1" si="341"/>
        <v>0</v>
      </c>
      <c r="FO73" s="31">
        <f t="shared" ca="1" si="342"/>
        <v>0</v>
      </c>
      <c r="FP73" s="31">
        <f t="shared" ca="1" si="343"/>
        <v>0</v>
      </c>
      <c r="FQ73" s="31">
        <f t="shared" ca="1" si="344"/>
        <v>0</v>
      </c>
      <c r="FR73" s="31">
        <f t="shared" ca="1" si="345"/>
        <v>0</v>
      </c>
      <c r="FS73" s="31">
        <f t="shared" ca="1" si="346"/>
        <v>0</v>
      </c>
      <c r="FT73" s="31">
        <f t="shared" ca="1" si="347"/>
        <v>0</v>
      </c>
      <c r="FU73" s="31">
        <f t="shared" ca="1" si="348"/>
        <v>0</v>
      </c>
      <c r="FV73" s="31">
        <f t="shared" ca="1" si="349"/>
        <v>0</v>
      </c>
      <c r="FW73" s="31">
        <f t="shared" ca="1" si="350"/>
        <v>0</v>
      </c>
      <c r="FX73" s="31">
        <f t="shared" ca="1" si="351"/>
        <v>0</v>
      </c>
      <c r="FY73" s="31">
        <f t="shared" ca="1" si="352"/>
        <v>0</v>
      </c>
      <c r="FZ73" s="31">
        <f t="shared" ca="1" si="353"/>
        <v>0</v>
      </c>
      <c r="GA73" s="31">
        <f t="shared" ca="1" si="354"/>
        <v>0</v>
      </c>
      <c r="GB73" s="31">
        <f t="shared" ca="1" si="355"/>
        <v>0</v>
      </c>
      <c r="GC73" s="31">
        <f t="shared" ca="1" si="356"/>
        <v>0</v>
      </c>
      <c r="GD73" s="31">
        <f t="shared" ca="1" si="357"/>
        <v>0</v>
      </c>
      <c r="GE73" s="31">
        <f t="shared" ca="1" si="358"/>
        <v>0</v>
      </c>
      <c r="GF73" s="31">
        <f t="shared" ca="1" si="359"/>
        <v>0</v>
      </c>
      <c r="GG73" s="31">
        <f t="shared" ca="1" si="360"/>
        <v>0</v>
      </c>
      <c r="GH73" s="31">
        <f t="shared" ca="1" si="361"/>
        <v>0</v>
      </c>
      <c r="GI73" s="31">
        <f t="shared" ca="1" si="362"/>
        <v>0</v>
      </c>
      <c r="GJ73" s="109">
        <f t="shared" ca="1" si="363"/>
        <v>0</v>
      </c>
      <c r="GK73" s="14"/>
      <c r="GL73" s="14"/>
      <c r="GM73" s="14"/>
      <c r="GN73" s="14"/>
      <c r="GO73" s="14"/>
      <c r="GP73" s="14"/>
      <c r="GQ73" s="14"/>
      <c r="GR73" s="14"/>
      <c r="GS73" s="14"/>
    </row>
    <row r="74" spans="1:201" x14ac:dyDescent="0.2">
      <c r="A74" s="508"/>
      <c r="B74" s="46"/>
      <c r="C74" s="112"/>
      <c r="D74" s="113"/>
      <c r="E74" s="275">
        <f t="shared" si="367"/>
        <v>0</v>
      </c>
      <c r="F74" s="288">
        <f>IF(B74&gt;0,-C74*(1+($Q$52+0.0008)*1.21)*B74,-C74*(1-($Q$52+0.0008)*1.21)*B74)</f>
        <v>0</v>
      </c>
      <c r="G74" s="240">
        <f t="shared" ref="G74:G75" si="370">G73</f>
        <v>0</v>
      </c>
      <c r="H74" s="243">
        <f t="shared" si="368"/>
        <v>0</v>
      </c>
      <c r="I74" s="244">
        <f t="shared" si="369"/>
        <v>0</v>
      </c>
      <c r="J74" s="6"/>
      <c r="K74" s="261"/>
      <c r="L74" s="164"/>
      <c r="M74" s="164"/>
      <c r="N74" s="60"/>
      <c r="O74" s="60"/>
      <c r="P74" s="60"/>
      <c r="Q74" s="60"/>
      <c r="R74" s="60"/>
      <c r="S74" s="165"/>
      <c r="T74" s="60"/>
      <c r="U74" s="60"/>
      <c r="V74" s="60"/>
      <c r="W74" s="261"/>
      <c r="X74" s="60"/>
      <c r="Y74" s="261"/>
      <c r="Z74" s="213"/>
      <c r="AA74" s="60"/>
      <c r="AB74" s="213"/>
      <c r="AC74" s="238"/>
      <c r="AD74" s="238"/>
      <c r="AE74" s="165"/>
      <c r="AF74" s="60"/>
      <c r="AG74" s="60"/>
      <c r="AH74" s="60"/>
      <c r="AI74" s="261"/>
      <c r="AJ74" s="60"/>
      <c r="AK74" s="261"/>
      <c r="AL74" s="213"/>
      <c r="AM74" s="60"/>
      <c r="AN74" s="213"/>
      <c r="AO74" s="238"/>
      <c r="AP74" s="238"/>
      <c r="AQ74" s="17"/>
      <c r="AR74" s="235"/>
      <c r="AS74" s="221" t="s">
        <v>55</v>
      </c>
      <c r="AT74" s="54"/>
      <c r="AU74" s="254"/>
      <c r="AV74" s="259"/>
      <c r="AW74" s="38">
        <f t="shared" si="12"/>
        <v>0</v>
      </c>
      <c r="AX74" s="39">
        <f t="shared" si="13"/>
        <v>0</v>
      </c>
      <c r="AY74" s="224" t="s">
        <v>56</v>
      </c>
      <c r="AZ74" s="54"/>
      <c r="BA74" s="64"/>
      <c r="BB74" s="48"/>
      <c r="BC74" s="25">
        <f t="shared" si="14"/>
        <v>0</v>
      </c>
      <c r="BD74" s="40">
        <f t="shared" si="15"/>
        <v>0</v>
      </c>
      <c r="BE74" s="27" t="s">
        <v>57</v>
      </c>
      <c r="BF74" s="54"/>
      <c r="BG74" s="48"/>
      <c r="BH74" s="28">
        <f t="shared" si="16"/>
        <v>0</v>
      </c>
      <c r="BI74" s="29">
        <f t="shared" si="17"/>
        <v>0</v>
      </c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17"/>
      <c r="DD74" s="30">
        <f t="shared" si="280"/>
        <v>0</v>
      </c>
      <c r="DE74" s="31">
        <f t="shared" si="281"/>
        <v>0</v>
      </c>
      <c r="DF74" s="31">
        <f t="shared" si="282"/>
        <v>0</v>
      </c>
      <c r="DG74" s="31">
        <f t="shared" si="283"/>
        <v>0</v>
      </c>
      <c r="DH74" s="31">
        <f t="shared" si="284"/>
        <v>0</v>
      </c>
      <c r="DI74" s="31">
        <f t="shared" si="285"/>
        <v>0</v>
      </c>
      <c r="DJ74" s="31">
        <f t="shared" si="286"/>
        <v>0</v>
      </c>
      <c r="DK74" s="31">
        <f t="shared" si="287"/>
        <v>0</v>
      </c>
      <c r="DL74" s="31">
        <f t="shared" si="288"/>
        <v>0</v>
      </c>
      <c r="DM74" s="31">
        <f t="shared" si="289"/>
        <v>0</v>
      </c>
      <c r="DN74" s="31">
        <f t="shared" si="290"/>
        <v>0</v>
      </c>
      <c r="DO74" s="31">
        <f t="shared" si="291"/>
        <v>0</v>
      </c>
      <c r="DP74" s="31">
        <f t="shared" si="292"/>
        <v>0</v>
      </c>
      <c r="DQ74" s="31">
        <f t="shared" si="293"/>
        <v>0</v>
      </c>
      <c r="DR74" s="31">
        <f t="shared" si="294"/>
        <v>0</v>
      </c>
      <c r="DS74" s="31">
        <f t="shared" si="295"/>
        <v>0</v>
      </c>
      <c r="DT74" s="31">
        <f t="shared" si="296"/>
        <v>0</v>
      </c>
      <c r="DU74" s="31">
        <f t="shared" si="297"/>
        <v>0</v>
      </c>
      <c r="DV74" s="31">
        <f t="shared" si="298"/>
        <v>0</v>
      </c>
      <c r="DW74" s="31">
        <f t="shared" si="299"/>
        <v>0</v>
      </c>
      <c r="DX74" s="31">
        <f t="shared" si="300"/>
        <v>0</v>
      </c>
      <c r="DY74" s="31">
        <f t="shared" si="301"/>
        <v>0</v>
      </c>
      <c r="DZ74" s="31">
        <f t="shared" si="302"/>
        <v>0</v>
      </c>
      <c r="EA74" s="31">
        <f t="shared" si="303"/>
        <v>0</v>
      </c>
      <c r="EB74" s="31">
        <f t="shared" si="304"/>
        <v>0</v>
      </c>
      <c r="EC74" s="31">
        <f t="shared" si="305"/>
        <v>0</v>
      </c>
      <c r="ED74" s="31">
        <f t="shared" si="306"/>
        <v>0</v>
      </c>
      <c r="EE74" s="31">
        <f t="shared" si="307"/>
        <v>0</v>
      </c>
      <c r="EF74" s="31">
        <f t="shared" si="308"/>
        <v>0</v>
      </c>
      <c r="EG74" s="31">
        <f t="shared" si="309"/>
        <v>0</v>
      </c>
      <c r="EH74" s="31">
        <f t="shared" si="310"/>
        <v>0</v>
      </c>
      <c r="EI74" s="31">
        <f t="shared" si="311"/>
        <v>0</v>
      </c>
      <c r="EJ74" s="31">
        <f t="shared" si="312"/>
        <v>0</v>
      </c>
      <c r="EK74" s="31">
        <f t="shared" si="313"/>
        <v>0</v>
      </c>
      <c r="EL74" s="31">
        <f t="shared" si="314"/>
        <v>0</v>
      </c>
      <c r="EM74" s="31">
        <f t="shared" si="315"/>
        <v>0</v>
      </c>
      <c r="EN74" s="31">
        <f t="shared" si="316"/>
        <v>0</v>
      </c>
      <c r="EO74" s="31">
        <f t="shared" si="317"/>
        <v>0</v>
      </c>
      <c r="EP74" s="31">
        <f t="shared" si="318"/>
        <v>0</v>
      </c>
      <c r="EQ74" s="31">
        <f t="shared" si="319"/>
        <v>0</v>
      </c>
      <c r="ER74" s="31">
        <f t="shared" si="320"/>
        <v>0</v>
      </c>
      <c r="ES74" s="109">
        <f t="shared" si="321"/>
        <v>0</v>
      </c>
      <c r="ET74" s="14"/>
      <c r="EU74" s="30">
        <f t="shared" si="322"/>
        <v>0</v>
      </c>
      <c r="EV74" s="31">
        <f t="shared" ca="1" si="323"/>
        <v>0</v>
      </c>
      <c r="EW74" s="31">
        <f t="shared" ca="1" si="324"/>
        <v>0</v>
      </c>
      <c r="EX74" s="31">
        <f t="shared" ca="1" si="325"/>
        <v>0</v>
      </c>
      <c r="EY74" s="31">
        <f t="shared" ca="1" si="326"/>
        <v>0</v>
      </c>
      <c r="EZ74" s="31">
        <f t="shared" ca="1" si="327"/>
        <v>0</v>
      </c>
      <c r="FA74" s="31">
        <f t="shared" ca="1" si="328"/>
        <v>0</v>
      </c>
      <c r="FB74" s="31">
        <f t="shared" ca="1" si="329"/>
        <v>0</v>
      </c>
      <c r="FC74" s="31">
        <f t="shared" ca="1" si="330"/>
        <v>0</v>
      </c>
      <c r="FD74" s="31">
        <f t="shared" ca="1" si="331"/>
        <v>0</v>
      </c>
      <c r="FE74" s="31">
        <f t="shared" ca="1" si="332"/>
        <v>0</v>
      </c>
      <c r="FF74" s="31">
        <f t="shared" ca="1" si="333"/>
        <v>0</v>
      </c>
      <c r="FG74" s="31">
        <f t="shared" ca="1" si="334"/>
        <v>0</v>
      </c>
      <c r="FH74" s="31">
        <f t="shared" ca="1" si="335"/>
        <v>0</v>
      </c>
      <c r="FI74" s="31">
        <f t="shared" ca="1" si="336"/>
        <v>0</v>
      </c>
      <c r="FJ74" s="31">
        <f t="shared" ca="1" si="337"/>
        <v>0</v>
      </c>
      <c r="FK74" s="31">
        <f t="shared" ca="1" si="338"/>
        <v>0</v>
      </c>
      <c r="FL74" s="31">
        <f t="shared" ca="1" si="339"/>
        <v>0</v>
      </c>
      <c r="FM74" s="31">
        <f t="shared" ca="1" si="340"/>
        <v>0</v>
      </c>
      <c r="FN74" s="31">
        <f t="shared" ca="1" si="341"/>
        <v>0</v>
      </c>
      <c r="FO74" s="31">
        <f t="shared" ca="1" si="342"/>
        <v>0</v>
      </c>
      <c r="FP74" s="31">
        <f t="shared" ca="1" si="343"/>
        <v>0</v>
      </c>
      <c r="FQ74" s="31">
        <f t="shared" ca="1" si="344"/>
        <v>0</v>
      </c>
      <c r="FR74" s="31">
        <f t="shared" ca="1" si="345"/>
        <v>0</v>
      </c>
      <c r="FS74" s="31">
        <f t="shared" ca="1" si="346"/>
        <v>0</v>
      </c>
      <c r="FT74" s="31">
        <f t="shared" ca="1" si="347"/>
        <v>0</v>
      </c>
      <c r="FU74" s="31">
        <f t="shared" ca="1" si="348"/>
        <v>0</v>
      </c>
      <c r="FV74" s="31">
        <f t="shared" ca="1" si="349"/>
        <v>0</v>
      </c>
      <c r="FW74" s="31">
        <f t="shared" ca="1" si="350"/>
        <v>0</v>
      </c>
      <c r="FX74" s="31">
        <f t="shared" ca="1" si="351"/>
        <v>0</v>
      </c>
      <c r="FY74" s="31">
        <f t="shared" ca="1" si="352"/>
        <v>0</v>
      </c>
      <c r="FZ74" s="31">
        <f t="shared" ca="1" si="353"/>
        <v>0</v>
      </c>
      <c r="GA74" s="31">
        <f t="shared" ca="1" si="354"/>
        <v>0</v>
      </c>
      <c r="GB74" s="31">
        <f t="shared" ca="1" si="355"/>
        <v>0</v>
      </c>
      <c r="GC74" s="31">
        <f t="shared" ca="1" si="356"/>
        <v>0</v>
      </c>
      <c r="GD74" s="31">
        <f t="shared" ca="1" si="357"/>
        <v>0</v>
      </c>
      <c r="GE74" s="31">
        <f t="shared" ca="1" si="358"/>
        <v>0</v>
      </c>
      <c r="GF74" s="31">
        <f t="shared" ca="1" si="359"/>
        <v>0</v>
      </c>
      <c r="GG74" s="31">
        <f t="shared" ca="1" si="360"/>
        <v>0</v>
      </c>
      <c r="GH74" s="31">
        <f t="shared" ca="1" si="361"/>
        <v>0</v>
      </c>
      <c r="GI74" s="31">
        <f t="shared" ca="1" si="362"/>
        <v>0</v>
      </c>
      <c r="GJ74" s="109">
        <f t="shared" ca="1" si="363"/>
        <v>0</v>
      </c>
      <c r="GK74" s="14"/>
      <c r="GL74" s="14"/>
      <c r="GM74" s="14"/>
      <c r="GN74" s="14"/>
      <c r="GO74" s="14"/>
      <c r="GP74" s="14"/>
      <c r="GQ74" s="14"/>
      <c r="GR74" s="14"/>
      <c r="GS74" s="14"/>
    </row>
    <row r="75" spans="1:201" ht="15.75" thickBot="1" x14ac:dyDescent="0.25">
      <c r="A75" s="509"/>
      <c r="B75" s="78"/>
      <c r="C75" s="79"/>
      <c r="D75" s="114"/>
      <c r="E75" s="276">
        <f t="shared" si="367"/>
        <v>0</v>
      </c>
      <c r="F75" s="289">
        <f>IF(B75&gt;0,-C75*(1+($Q$52+0.0008)*1.21)*B75,-C75*(1-($Q$52+0.0008)*1.21)*B75)</f>
        <v>0</v>
      </c>
      <c r="G75" s="357">
        <f t="shared" si="370"/>
        <v>0</v>
      </c>
      <c r="H75" s="358">
        <f t="shared" si="368"/>
        <v>0</v>
      </c>
      <c r="I75" s="359">
        <f t="shared" si="369"/>
        <v>0</v>
      </c>
      <c r="J75" s="6"/>
      <c r="K75" s="261"/>
      <c r="L75" s="164"/>
      <c r="M75" s="164"/>
      <c r="N75" s="6"/>
      <c r="O75" s="6"/>
      <c r="P75" s="6"/>
      <c r="Q75" s="6"/>
      <c r="R75" s="6"/>
      <c r="S75" s="161"/>
      <c r="T75" s="6"/>
      <c r="U75" s="6"/>
      <c r="V75" s="6"/>
      <c r="W75" s="261"/>
      <c r="X75" s="6"/>
      <c r="Y75" s="261"/>
      <c r="Z75" s="214"/>
      <c r="AA75" s="6"/>
      <c r="AB75" s="214"/>
      <c r="AC75" s="238"/>
      <c r="AD75" s="238"/>
      <c r="AE75" s="161"/>
      <c r="AF75" s="6"/>
      <c r="AG75" s="6"/>
      <c r="AH75" s="6"/>
      <c r="AI75" s="261"/>
      <c r="AJ75" s="6"/>
      <c r="AK75" s="261"/>
      <c r="AL75" s="214"/>
      <c r="AM75" s="6"/>
      <c r="AN75" s="214"/>
      <c r="AO75" s="238"/>
      <c r="AP75" s="238"/>
      <c r="AQ75" s="17"/>
      <c r="AR75" s="235"/>
      <c r="AS75" s="221" t="s">
        <v>55</v>
      </c>
      <c r="AT75" s="54"/>
      <c r="AU75" s="254"/>
      <c r="AV75" s="259"/>
      <c r="AW75" s="38">
        <f t="shared" si="12"/>
        <v>0</v>
      </c>
      <c r="AX75" s="39">
        <f t="shared" si="13"/>
        <v>0</v>
      </c>
      <c r="AY75" s="224" t="s">
        <v>56</v>
      </c>
      <c r="AZ75" s="54"/>
      <c r="BA75" s="64"/>
      <c r="BB75" s="48"/>
      <c r="BC75" s="25">
        <f t="shared" si="14"/>
        <v>0</v>
      </c>
      <c r="BD75" s="40">
        <f t="shared" si="15"/>
        <v>0</v>
      </c>
      <c r="BE75" s="27" t="s">
        <v>57</v>
      </c>
      <c r="BF75" s="54"/>
      <c r="BG75" s="48"/>
      <c r="BH75" s="28">
        <f t="shared" si="16"/>
        <v>0</v>
      </c>
      <c r="BI75" s="29">
        <f t="shared" si="17"/>
        <v>0</v>
      </c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17"/>
      <c r="DD75" s="30">
        <f t="shared" si="280"/>
        <v>0</v>
      </c>
      <c r="DE75" s="31">
        <f t="shared" si="281"/>
        <v>0</v>
      </c>
      <c r="DF75" s="31">
        <f t="shared" si="282"/>
        <v>0</v>
      </c>
      <c r="DG75" s="31">
        <f t="shared" si="283"/>
        <v>0</v>
      </c>
      <c r="DH75" s="31">
        <f t="shared" si="284"/>
        <v>0</v>
      </c>
      <c r="DI75" s="31">
        <f t="shared" si="285"/>
        <v>0</v>
      </c>
      <c r="DJ75" s="31">
        <f t="shared" si="286"/>
        <v>0</v>
      </c>
      <c r="DK75" s="31">
        <f t="shared" si="287"/>
        <v>0</v>
      </c>
      <c r="DL75" s="31">
        <f t="shared" si="288"/>
        <v>0</v>
      </c>
      <c r="DM75" s="31">
        <f t="shared" si="289"/>
        <v>0</v>
      </c>
      <c r="DN75" s="31">
        <f t="shared" si="290"/>
        <v>0</v>
      </c>
      <c r="DO75" s="31">
        <f t="shared" si="291"/>
        <v>0</v>
      </c>
      <c r="DP75" s="31">
        <f t="shared" si="292"/>
        <v>0</v>
      </c>
      <c r="DQ75" s="31">
        <f t="shared" si="293"/>
        <v>0</v>
      </c>
      <c r="DR75" s="31">
        <f t="shared" si="294"/>
        <v>0</v>
      </c>
      <c r="DS75" s="31">
        <f t="shared" si="295"/>
        <v>0</v>
      </c>
      <c r="DT75" s="31">
        <f t="shared" si="296"/>
        <v>0</v>
      </c>
      <c r="DU75" s="31">
        <f t="shared" si="297"/>
        <v>0</v>
      </c>
      <c r="DV75" s="31">
        <f t="shared" si="298"/>
        <v>0</v>
      </c>
      <c r="DW75" s="31">
        <f t="shared" si="299"/>
        <v>0</v>
      </c>
      <c r="DX75" s="31">
        <f t="shared" si="300"/>
        <v>0</v>
      </c>
      <c r="DY75" s="31">
        <f t="shared" si="301"/>
        <v>0</v>
      </c>
      <c r="DZ75" s="31">
        <f t="shared" si="302"/>
        <v>0</v>
      </c>
      <c r="EA75" s="31">
        <f t="shared" si="303"/>
        <v>0</v>
      </c>
      <c r="EB75" s="31">
        <f t="shared" si="304"/>
        <v>0</v>
      </c>
      <c r="EC75" s="31">
        <f t="shared" si="305"/>
        <v>0</v>
      </c>
      <c r="ED75" s="31">
        <f t="shared" si="306"/>
        <v>0</v>
      </c>
      <c r="EE75" s="31">
        <f t="shared" si="307"/>
        <v>0</v>
      </c>
      <c r="EF75" s="31">
        <f t="shared" si="308"/>
        <v>0</v>
      </c>
      <c r="EG75" s="31">
        <f t="shared" si="309"/>
        <v>0</v>
      </c>
      <c r="EH75" s="31">
        <f t="shared" si="310"/>
        <v>0</v>
      </c>
      <c r="EI75" s="31">
        <f t="shared" si="311"/>
        <v>0</v>
      </c>
      <c r="EJ75" s="31">
        <f t="shared" si="312"/>
        <v>0</v>
      </c>
      <c r="EK75" s="31">
        <f t="shared" si="313"/>
        <v>0</v>
      </c>
      <c r="EL75" s="31">
        <f t="shared" si="314"/>
        <v>0</v>
      </c>
      <c r="EM75" s="31">
        <f t="shared" si="315"/>
        <v>0</v>
      </c>
      <c r="EN75" s="31">
        <f t="shared" si="316"/>
        <v>0</v>
      </c>
      <c r="EO75" s="31">
        <f t="shared" si="317"/>
        <v>0</v>
      </c>
      <c r="EP75" s="31">
        <f t="shared" si="318"/>
        <v>0</v>
      </c>
      <c r="EQ75" s="31">
        <f t="shared" si="319"/>
        <v>0</v>
      </c>
      <c r="ER75" s="31">
        <f t="shared" si="320"/>
        <v>0</v>
      </c>
      <c r="ES75" s="109">
        <f t="shared" si="321"/>
        <v>0</v>
      </c>
      <c r="ET75" s="14"/>
      <c r="EU75" s="30">
        <f t="shared" si="322"/>
        <v>0</v>
      </c>
      <c r="EV75" s="31">
        <f t="shared" ca="1" si="323"/>
        <v>0</v>
      </c>
      <c r="EW75" s="31">
        <f t="shared" ca="1" si="324"/>
        <v>0</v>
      </c>
      <c r="EX75" s="31">
        <f t="shared" ca="1" si="325"/>
        <v>0</v>
      </c>
      <c r="EY75" s="31">
        <f t="shared" ca="1" si="326"/>
        <v>0</v>
      </c>
      <c r="EZ75" s="31">
        <f t="shared" ca="1" si="327"/>
        <v>0</v>
      </c>
      <c r="FA75" s="31">
        <f t="shared" ca="1" si="328"/>
        <v>0</v>
      </c>
      <c r="FB75" s="31">
        <f t="shared" ca="1" si="329"/>
        <v>0</v>
      </c>
      <c r="FC75" s="31">
        <f t="shared" ca="1" si="330"/>
        <v>0</v>
      </c>
      <c r="FD75" s="31">
        <f t="shared" ca="1" si="331"/>
        <v>0</v>
      </c>
      <c r="FE75" s="31">
        <f t="shared" ca="1" si="332"/>
        <v>0</v>
      </c>
      <c r="FF75" s="31">
        <f t="shared" ca="1" si="333"/>
        <v>0</v>
      </c>
      <c r="FG75" s="31">
        <f t="shared" ca="1" si="334"/>
        <v>0</v>
      </c>
      <c r="FH75" s="31">
        <f t="shared" ca="1" si="335"/>
        <v>0</v>
      </c>
      <c r="FI75" s="31">
        <f t="shared" ca="1" si="336"/>
        <v>0</v>
      </c>
      <c r="FJ75" s="31">
        <f t="shared" ca="1" si="337"/>
        <v>0</v>
      </c>
      <c r="FK75" s="31">
        <f t="shared" ca="1" si="338"/>
        <v>0</v>
      </c>
      <c r="FL75" s="31">
        <f t="shared" ca="1" si="339"/>
        <v>0</v>
      </c>
      <c r="FM75" s="31">
        <f t="shared" ca="1" si="340"/>
        <v>0</v>
      </c>
      <c r="FN75" s="31">
        <f t="shared" ca="1" si="341"/>
        <v>0</v>
      </c>
      <c r="FO75" s="31">
        <f t="shared" ca="1" si="342"/>
        <v>0</v>
      </c>
      <c r="FP75" s="31">
        <f t="shared" ca="1" si="343"/>
        <v>0</v>
      </c>
      <c r="FQ75" s="31">
        <f t="shared" ca="1" si="344"/>
        <v>0</v>
      </c>
      <c r="FR75" s="31">
        <f t="shared" ca="1" si="345"/>
        <v>0</v>
      </c>
      <c r="FS75" s="31">
        <f t="shared" ca="1" si="346"/>
        <v>0</v>
      </c>
      <c r="FT75" s="31">
        <f t="shared" ca="1" si="347"/>
        <v>0</v>
      </c>
      <c r="FU75" s="31">
        <f t="shared" ca="1" si="348"/>
        <v>0</v>
      </c>
      <c r="FV75" s="31">
        <f t="shared" ca="1" si="349"/>
        <v>0</v>
      </c>
      <c r="FW75" s="31">
        <f t="shared" ca="1" si="350"/>
        <v>0</v>
      </c>
      <c r="FX75" s="31">
        <f t="shared" ca="1" si="351"/>
        <v>0</v>
      </c>
      <c r="FY75" s="31">
        <f t="shared" ca="1" si="352"/>
        <v>0</v>
      </c>
      <c r="FZ75" s="31">
        <f t="shared" ca="1" si="353"/>
        <v>0</v>
      </c>
      <c r="GA75" s="31">
        <f t="shared" ca="1" si="354"/>
        <v>0</v>
      </c>
      <c r="GB75" s="31">
        <f t="shared" ca="1" si="355"/>
        <v>0</v>
      </c>
      <c r="GC75" s="31">
        <f t="shared" ca="1" si="356"/>
        <v>0</v>
      </c>
      <c r="GD75" s="31">
        <f t="shared" ca="1" si="357"/>
        <v>0</v>
      </c>
      <c r="GE75" s="31">
        <f t="shared" ca="1" si="358"/>
        <v>0</v>
      </c>
      <c r="GF75" s="31">
        <f t="shared" ca="1" si="359"/>
        <v>0</v>
      </c>
      <c r="GG75" s="31">
        <f t="shared" ca="1" si="360"/>
        <v>0</v>
      </c>
      <c r="GH75" s="31">
        <f t="shared" ca="1" si="361"/>
        <v>0</v>
      </c>
      <c r="GI75" s="31">
        <f t="shared" ca="1" si="362"/>
        <v>0</v>
      </c>
      <c r="GJ75" s="109">
        <f t="shared" ca="1" si="363"/>
        <v>0</v>
      </c>
      <c r="GK75" s="14"/>
      <c r="GL75" s="14"/>
      <c r="GM75" s="14"/>
      <c r="GN75" s="14"/>
      <c r="GO75" s="14"/>
      <c r="GP75" s="14"/>
      <c r="GQ75" s="14"/>
      <c r="GR75" s="14"/>
      <c r="GS75" s="14"/>
    </row>
    <row r="76" spans="1:201" ht="15.75" thickBot="1" x14ac:dyDescent="0.25">
      <c r="A76" s="160" t="s">
        <v>203</v>
      </c>
      <c r="B76" s="356">
        <f>IFERROR(VLOOKUP("GGAL - 48hs",HomeBroker!$A$2:$F$567,6,0),0)</f>
        <v>0</v>
      </c>
      <c r="C76" s="229"/>
      <c r="D76" s="230" t="s">
        <v>119</v>
      </c>
      <c r="E76" s="277">
        <f t="shared" ref="E76:F76" si="371">SUM(E3:E75)</f>
        <v>0</v>
      </c>
      <c r="F76" s="290">
        <f t="shared" si="371"/>
        <v>0</v>
      </c>
      <c r="G76" s="231"/>
      <c r="H76" s="232"/>
      <c r="I76" s="233">
        <f>SUM(I3:I75)</f>
        <v>0</v>
      </c>
      <c r="J76" s="6"/>
      <c r="K76" s="261"/>
      <c r="L76" s="164"/>
      <c r="M76" s="164"/>
      <c r="N76" s="6"/>
      <c r="O76" s="6"/>
      <c r="P76" s="6"/>
      <c r="Q76" s="6"/>
      <c r="R76" s="6"/>
      <c r="S76" s="161"/>
      <c r="T76" s="6"/>
      <c r="U76" s="6"/>
      <c r="V76" s="6"/>
      <c r="W76" s="261"/>
      <c r="X76" s="6"/>
      <c r="Y76" s="261"/>
      <c r="Z76" s="214"/>
      <c r="AA76" s="6"/>
      <c r="AB76" s="214"/>
      <c r="AC76" s="238"/>
      <c r="AD76" s="238"/>
      <c r="AE76" s="161"/>
      <c r="AF76" s="6"/>
      <c r="AG76" s="6"/>
      <c r="AH76" s="6"/>
      <c r="AI76" s="261"/>
      <c r="AJ76" s="6"/>
      <c r="AK76" s="261"/>
      <c r="AL76" s="214"/>
      <c r="AM76" s="6"/>
      <c r="AN76" s="214"/>
      <c r="AO76" s="238"/>
      <c r="AP76" s="238"/>
      <c r="AQ76" s="17"/>
      <c r="AR76" s="235"/>
      <c r="AS76" s="221" t="s">
        <v>55</v>
      </c>
      <c r="AT76" s="54"/>
      <c r="AU76" s="254"/>
      <c r="AV76" s="259"/>
      <c r="AW76" s="38">
        <f t="shared" si="12"/>
        <v>0</v>
      </c>
      <c r="AX76" s="39">
        <f t="shared" si="13"/>
        <v>0</v>
      </c>
      <c r="AY76" s="224" t="s">
        <v>56</v>
      </c>
      <c r="AZ76" s="54"/>
      <c r="BA76" s="64"/>
      <c r="BB76" s="48"/>
      <c r="BC76" s="25">
        <f t="shared" si="14"/>
        <v>0</v>
      </c>
      <c r="BD76" s="40">
        <f t="shared" si="15"/>
        <v>0</v>
      </c>
      <c r="BE76" s="27" t="s">
        <v>57</v>
      </c>
      <c r="BF76" s="54"/>
      <c r="BG76" s="48"/>
      <c r="BH76" s="28">
        <f t="shared" si="16"/>
        <v>0</v>
      </c>
      <c r="BI76" s="29">
        <f t="shared" si="17"/>
        <v>0</v>
      </c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17"/>
      <c r="DD76" s="30">
        <f t="shared" si="280"/>
        <v>0</v>
      </c>
      <c r="DE76" s="31">
        <f t="shared" si="281"/>
        <v>0</v>
      </c>
      <c r="DF76" s="31">
        <f t="shared" si="282"/>
        <v>0</v>
      </c>
      <c r="DG76" s="31">
        <f t="shared" si="283"/>
        <v>0</v>
      </c>
      <c r="DH76" s="31">
        <f t="shared" si="284"/>
        <v>0</v>
      </c>
      <c r="DI76" s="31">
        <f t="shared" si="285"/>
        <v>0</v>
      </c>
      <c r="DJ76" s="31">
        <f t="shared" si="286"/>
        <v>0</v>
      </c>
      <c r="DK76" s="31">
        <f t="shared" si="287"/>
        <v>0</v>
      </c>
      <c r="DL76" s="31">
        <f t="shared" si="288"/>
        <v>0</v>
      </c>
      <c r="DM76" s="31">
        <f t="shared" si="289"/>
        <v>0</v>
      </c>
      <c r="DN76" s="31">
        <f t="shared" si="290"/>
        <v>0</v>
      </c>
      <c r="DO76" s="31">
        <f t="shared" si="291"/>
        <v>0</v>
      </c>
      <c r="DP76" s="31">
        <f t="shared" si="292"/>
        <v>0</v>
      </c>
      <c r="DQ76" s="31">
        <f t="shared" si="293"/>
        <v>0</v>
      </c>
      <c r="DR76" s="31">
        <f t="shared" si="294"/>
        <v>0</v>
      </c>
      <c r="DS76" s="31">
        <f t="shared" si="295"/>
        <v>0</v>
      </c>
      <c r="DT76" s="31">
        <f t="shared" si="296"/>
        <v>0</v>
      </c>
      <c r="DU76" s="31">
        <f t="shared" si="297"/>
        <v>0</v>
      </c>
      <c r="DV76" s="31">
        <f t="shared" si="298"/>
        <v>0</v>
      </c>
      <c r="DW76" s="31">
        <f t="shared" si="299"/>
        <v>0</v>
      </c>
      <c r="DX76" s="31">
        <f t="shared" si="300"/>
        <v>0</v>
      </c>
      <c r="DY76" s="31">
        <f t="shared" si="301"/>
        <v>0</v>
      </c>
      <c r="DZ76" s="31">
        <f t="shared" si="302"/>
        <v>0</v>
      </c>
      <c r="EA76" s="31">
        <f t="shared" si="303"/>
        <v>0</v>
      </c>
      <c r="EB76" s="31">
        <f t="shared" si="304"/>
        <v>0</v>
      </c>
      <c r="EC76" s="31">
        <f t="shared" si="305"/>
        <v>0</v>
      </c>
      <c r="ED76" s="31">
        <f t="shared" si="306"/>
        <v>0</v>
      </c>
      <c r="EE76" s="31">
        <f t="shared" si="307"/>
        <v>0</v>
      </c>
      <c r="EF76" s="31">
        <f t="shared" si="308"/>
        <v>0</v>
      </c>
      <c r="EG76" s="31">
        <f t="shared" si="309"/>
        <v>0</v>
      </c>
      <c r="EH76" s="31">
        <f t="shared" si="310"/>
        <v>0</v>
      </c>
      <c r="EI76" s="31">
        <f t="shared" si="311"/>
        <v>0</v>
      </c>
      <c r="EJ76" s="31">
        <f t="shared" si="312"/>
        <v>0</v>
      </c>
      <c r="EK76" s="31">
        <f t="shared" si="313"/>
        <v>0</v>
      </c>
      <c r="EL76" s="31">
        <f t="shared" si="314"/>
        <v>0</v>
      </c>
      <c r="EM76" s="31">
        <f t="shared" si="315"/>
        <v>0</v>
      </c>
      <c r="EN76" s="31">
        <f t="shared" si="316"/>
        <v>0</v>
      </c>
      <c r="EO76" s="31">
        <f t="shared" si="317"/>
        <v>0</v>
      </c>
      <c r="EP76" s="31">
        <f t="shared" si="318"/>
        <v>0</v>
      </c>
      <c r="EQ76" s="31">
        <f t="shared" si="319"/>
        <v>0</v>
      </c>
      <c r="ER76" s="31">
        <f t="shared" si="320"/>
        <v>0</v>
      </c>
      <c r="ES76" s="109">
        <f t="shared" si="321"/>
        <v>0</v>
      </c>
      <c r="ET76" s="14"/>
      <c r="EU76" s="30">
        <f t="shared" si="322"/>
        <v>0</v>
      </c>
      <c r="EV76" s="31">
        <f t="shared" ca="1" si="323"/>
        <v>0</v>
      </c>
      <c r="EW76" s="31">
        <f t="shared" ca="1" si="324"/>
        <v>0</v>
      </c>
      <c r="EX76" s="31">
        <f t="shared" ca="1" si="325"/>
        <v>0</v>
      </c>
      <c r="EY76" s="31">
        <f t="shared" ca="1" si="326"/>
        <v>0</v>
      </c>
      <c r="EZ76" s="31">
        <f t="shared" ca="1" si="327"/>
        <v>0</v>
      </c>
      <c r="FA76" s="31">
        <f t="shared" ca="1" si="328"/>
        <v>0</v>
      </c>
      <c r="FB76" s="31">
        <f t="shared" ca="1" si="329"/>
        <v>0</v>
      </c>
      <c r="FC76" s="31">
        <f t="shared" ca="1" si="330"/>
        <v>0</v>
      </c>
      <c r="FD76" s="31">
        <f t="shared" ca="1" si="331"/>
        <v>0</v>
      </c>
      <c r="FE76" s="31">
        <f t="shared" ca="1" si="332"/>
        <v>0</v>
      </c>
      <c r="FF76" s="31">
        <f t="shared" ca="1" si="333"/>
        <v>0</v>
      </c>
      <c r="FG76" s="31">
        <f t="shared" ca="1" si="334"/>
        <v>0</v>
      </c>
      <c r="FH76" s="31">
        <f t="shared" ca="1" si="335"/>
        <v>0</v>
      </c>
      <c r="FI76" s="31">
        <f t="shared" ca="1" si="336"/>
        <v>0</v>
      </c>
      <c r="FJ76" s="31">
        <f t="shared" ca="1" si="337"/>
        <v>0</v>
      </c>
      <c r="FK76" s="31">
        <f t="shared" ca="1" si="338"/>
        <v>0</v>
      </c>
      <c r="FL76" s="31">
        <f t="shared" ca="1" si="339"/>
        <v>0</v>
      </c>
      <c r="FM76" s="31">
        <f t="shared" ca="1" si="340"/>
        <v>0</v>
      </c>
      <c r="FN76" s="31">
        <f t="shared" ca="1" si="341"/>
        <v>0</v>
      </c>
      <c r="FO76" s="31">
        <f t="shared" ca="1" si="342"/>
        <v>0</v>
      </c>
      <c r="FP76" s="31">
        <f t="shared" ca="1" si="343"/>
        <v>0</v>
      </c>
      <c r="FQ76" s="31">
        <f t="shared" ca="1" si="344"/>
        <v>0</v>
      </c>
      <c r="FR76" s="31">
        <f t="shared" ca="1" si="345"/>
        <v>0</v>
      </c>
      <c r="FS76" s="31">
        <f t="shared" ca="1" si="346"/>
        <v>0</v>
      </c>
      <c r="FT76" s="31">
        <f t="shared" ca="1" si="347"/>
        <v>0</v>
      </c>
      <c r="FU76" s="31">
        <f t="shared" ca="1" si="348"/>
        <v>0</v>
      </c>
      <c r="FV76" s="31">
        <f t="shared" ca="1" si="349"/>
        <v>0</v>
      </c>
      <c r="FW76" s="31">
        <f t="shared" ca="1" si="350"/>
        <v>0</v>
      </c>
      <c r="FX76" s="31">
        <f t="shared" ca="1" si="351"/>
        <v>0</v>
      </c>
      <c r="FY76" s="31">
        <f t="shared" ca="1" si="352"/>
        <v>0</v>
      </c>
      <c r="FZ76" s="31">
        <f t="shared" ca="1" si="353"/>
        <v>0</v>
      </c>
      <c r="GA76" s="31">
        <f t="shared" ca="1" si="354"/>
        <v>0</v>
      </c>
      <c r="GB76" s="31">
        <f t="shared" ca="1" si="355"/>
        <v>0</v>
      </c>
      <c r="GC76" s="31">
        <f t="shared" ca="1" si="356"/>
        <v>0</v>
      </c>
      <c r="GD76" s="31">
        <f t="shared" ca="1" si="357"/>
        <v>0</v>
      </c>
      <c r="GE76" s="31">
        <f t="shared" ca="1" si="358"/>
        <v>0</v>
      </c>
      <c r="GF76" s="31">
        <f t="shared" ca="1" si="359"/>
        <v>0</v>
      </c>
      <c r="GG76" s="31">
        <f t="shared" ca="1" si="360"/>
        <v>0</v>
      </c>
      <c r="GH76" s="31">
        <f t="shared" ca="1" si="361"/>
        <v>0</v>
      </c>
      <c r="GI76" s="31">
        <f t="shared" ca="1" si="362"/>
        <v>0</v>
      </c>
      <c r="GJ76" s="109">
        <f t="shared" ca="1" si="363"/>
        <v>0</v>
      </c>
      <c r="GK76" s="14"/>
      <c r="GL76" s="14"/>
      <c r="GM76" s="14"/>
      <c r="GN76" s="14"/>
      <c r="GO76" s="14"/>
      <c r="GP76" s="14"/>
      <c r="GQ76" s="14"/>
      <c r="GR76" s="14"/>
      <c r="GS76" s="14"/>
    </row>
    <row r="77" spans="1:201" x14ac:dyDescent="0.2">
      <c r="A77" s="161"/>
      <c r="B77" s="11"/>
      <c r="C77" s="115"/>
      <c r="D77" s="6"/>
      <c r="E77" s="278"/>
      <c r="F77" s="278"/>
      <c r="G77" s="116"/>
      <c r="H77" s="6"/>
      <c r="I77" s="6"/>
      <c r="J77" s="6"/>
      <c r="K77" s="261"/>
      <c r="L77" s="164"/>
      <c r="M77" s="164"/>
      <c r="N77" s="6"/>
      <c r="O77" s="6"/>
      <c r="P77" s="6"/>
      <c r="Q77" s="6"/>
      <c r="R77" s="6"/>
      <c r="S77" s="161"/>
      <c r="T77" s="6"/>
      <c r="U77" s="6"/>
      <c r="V77" s="6"/>
      <c r="W77" s="261"/>
      <c r="X77" s="6"/>
      <c r="Y77" s="261"/>
      <c r="Z77" s="214"/>
      <c r="AA77" s="6"/>
      <c r="AB77" s="214"/>
      <c r="AC77" s="238"/>
      <c r="AD77" s="238"/>
      <c r="AE77" s="161"/>
      <c r="AF77" s="6"/>
      <c r="AG77" s="6"/>
      <c r="AH77" s="6"/>
      <c r="AI77" s="261"/>
      <c r="AJ77" s="6"/>
      <c r="AK77" s="261"/>
      <c r="AL77" s="214"/>
      <c r="AM77" s="6"/>
      <c r="AN77" s="214"/>
      <c r="AO77" s="238"/>
      <c r="AP77" s="238"/>
      <c r="AQ77" s="17"/>
      <c r="AR77" s="235"/>
      <c r="AS77" s="221" t="s">
        <v>55</v>
      </c>
      <c r="AT77" s="54"/>
      <c r="AU77" s="254"/>
      <c r="AV77" s="259"/>
      <c r="AW77" s="38">
        <f t="shared" si="12"/>
        <v>0</v>
      </c>
      <c r="AX77" s="39">
        <f t="shared" si="13"/>
        <v>0</v>
      </c>
      <c r="AY77" s="224" t="s">
        <v>56</v>
      </c>
      <c r="AZ77" s="54"/>
      <c r="BA77" s="64"/>
      <c r="BB77" s="48"/>
      <c r="BC77" s="25">
        <f t="shared" si="14"/>
        <v>0</v>
      </c>
      <c r="BD77" s="40">
        <f t="shared" si="15"/>
        <v>0</v>
      </c>
      <c r="BE77" s="27" t="s">
        <v>57</v>
      </c>
      <c r="BF77" s="54"/>
      <c r="BG77" s="48"/>
      <c r="BH77" s="28">
        <f t="shared" si="16"/>
        <v>0</v>
      </c>
      <c r="BI77" s="29">
        <f t="shared" si="17"/>
        <v>0</v>
      </c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17"/>
      <c r="DD77" s="30">
        <f t="shared" si="280"/>
        <v>0</v>
      </c>
      <c r="DE77" s="31">
        <f t="shared" si="281"/>
        <v>0</v>
      </c>
      <c r="DF77" s="31">
        <f t="shared" si="282"/>
        <v>0</v>
      </c>
      <c r="DG77" s="31">
        <f t="shared" si="283"/>
        <v>0</v>
      </c>
      <c r="DH77" s="31">
        <f t="shared" si="284"/>
        <v>0</v>
      </c>
      <c r="DI77" s="31">
        <f t="shared" si="285"/>
        <v>0</v>
      </c>
      <c r="DJ77" s="31">
        <f t="shared" si="286"/>
        <v>0</v>
      </c>
      <c r="DK77" s="31">
        <f t="shared" si="287"/>
        <v>0</v>
      </c>
      <c r="DL77" s="31">
        <f t="shared" si="288"/>
        <v>0</v>
      </c>
      <c r="DM77" s="31">
        <f t="shared" si="289"/>
        <v>0</v>
      </c>
      <c r="DN77" s="31">
        <f t="shared" si="290"/>
        <v>0</v>
      </c>
      <c r="DO77" s="31">
        <f t="shared" si="291"/>
        <v>0</v>
      </c>
      <c r="DP77" s="31">
        <f t="shared" si="292"/>
        <v>0</v>
      </c>
      <c r="DQ77" s="31">
        <f t="shared" si="293"/>
        <v>0</v>
      </c>
      <c r="DR77" s="31">
        <f t="shared" si="294"/>
        <v>0</v>
      </c>
      <c r="DS77" s="31">
        <f t="shared" si="295"/>
        <v>0</v>
      </c>
      <c r="DT77" s="31">
        <f t="shared" si="296"/>
        <v>0</v>
      </c>
      <c r="DU77" s="31">
        <f t="shared" si="297"/>
        <v>0</v>
      </c>
      <c r="DV77" s="31">
        <f t="shared" si="298"/>
        <v>0</v>
      </c>
      <c r="DW77" s="31">
        <f t="shared" si="299"/>
        <v>0</v>
      </c>
      <c r="DX77" s="31">
        <f t="shared" si="300"/>
        <v>0</v>
      </c>
      <c r="DY77" s="31">
        <f t="shared" si="301"/>
        <v>0</v>
      </c>
      <c r="DZ77" s="31">
        <f t="shared" si="302"/>
        <v>0</v>
      </c>
      <c r="EA77" s="31">
        <f t="shared" si="303"/>
        <v>0</v>
      </c>
      <c r="EB77" s="31">
        <f t="shared" si="304"/>
        <v>0</v>
      </c>
      <c r="EC77" s="31">
        <f t="shared" si="305"/>
        <v>0</v>
      </c>
      <c r="ED77" s="31">
        <f t="shared" si="306"/>
        <v>0</v>
      </c>
      <c r="EE77" s="31">
        <f t="shared" si="307"/>
        <v>0</v>
      </c>
      <c r="EF77" s="31">
        <f t="shared" si="308"/>
        <v>0</v>
      </c>
      <c r="EG77" s="31">
        <f t="shared" si="309"/>
        <v>0</v>
      </c>
      <c r="EH77" s="31">
        <f t="shared" si="310"/>
        <v>0</v>
      </c>
      <c r="EI77" s="31">
        <f t="shared" si="311"/>
        <v>0</v>
      </c>
      <c r="EJ77" s="31">
        <f t="shared" si="312"/>
        <v>0</v>
      </c>
      <c r="EK77" s="31">
        <f t="shared" si="313"/>
        <v>0</v>
      </c>
      <c r="EL77" s="31">
        <f t="shared" si="314"/>
        <v>0</v>
      </c>
      <c r="EM77" s="31">
        <f t="shared" si="315"/>
        <v>0</v>
      </c>
      <c r="EN77" s="31">
        <f t="shared" si="316"/>
        <v>0</v>
      </c>
      <c r="EO77" s="31">
        <f t="shared" si="317"/>
        <v>0</v>
      </c>
      <c r="EP77" s="31">
        <f t="shared" si="318"/>
        <v>0</v>
      </c>
      <c r="EQ77" s="31">
        <f t="shared" si="319"/>
        <v>0</v>
      </c>
      <c r="ER77" s="31">
        <f t="shared" si="320"/>
        <v>0</v>
      </c>
      <c r="ES77" s="109">
        <f t="shared" si="321"/>
        <v>0</v>
      </c>
      <c r="ET77" s="14"/>
      <c r="EU77" s="30">
        <f t="shared" si="322"/>
        <v>0</v>
      </c>
      <c r="EV77" s="31">
        <f t="shared" ca="1" si="323"/>
        <v>0</v>
      </c>
      <c r="EW77" s="31">
        <f t="shared" ca="1" si="324"/>
        <v>0</v>
      </c>
      <c r="EX77" s="31">
        <f t="shared" ca="1" si="325"/>
        <v>0</v>
      </c>
      <c r="EY77" s="31">
        <f t="shared" ca="1" si="326"/>
        <v>0</v>
      </c>
      <c r="EZ77" s="31">
        <f t="shared" ca="1" si="327"/>
        <v>0</v>
      </c>
      <c r="FA77" s="31">
        <f t="shared" ca="1" si="328"/>
        <v>0</v>
      </c>
      <c r="FB77" s="31">
        <f t="shared" ca="1" si="329"/>
        <v>0</v>
      </c>
      <c r="FC77" s="31">
        <f t="shared" ca="1" si="330"/>
        <v>0</v>
      </c>
      <c r="FD77" s="31">
        <f t="shared" ca="1" si="331"/>
        <v>0</v>
      </c>
      <c r="FE77" s="31">
        <f t="shared" ca="1" si="332"/>
        <v>0</v>
      </c>
      <c r="FF77" s="31">
        <f t="shared" ca="1" si="333"/>
        <v>0</v>
      </c>
      <c r="FG77" s="31">
        <f t="shared" ca="1" si="334"/>
        <v>0</v>
      </c>
      <c r="FH77" s="31">
        <f t="shared" ca="1" si="335"/>
        <v>0</v>
      </c>
      <c r="FI77" s="31">
        <f t="shared" ca="1" si="336"/>
        <v>0</v>
      </c>
      <c r="FJ77" s="31">
        <f t="shared" ca="1" si="337"/>
        <v>0</v>
      </c>
      <c r="FK77" s="31">
        <f t="shared" ca="1" si="338"/>
        <v>0</v>
      </c>
      <c r="FL77" s="31">
        <f t="shared" ca="1" si="339"/>
        <v>0</v>
      </c>
      <c r="FM77" s="31">
        <f t="shared" ca="1" si="340"/>
        <v>0</v>
      </c>
      <c r="FN77" s="31">
        <f t="shared" ca="1" si="341"/>
        <v>0</v>
      </c>
      <c r="FO77" s="31">
        <f t="shared" ca="1" si="342"/>
        <v>0</v>
      </c>
      <c r="FP77" s="31">
        <f t="shared" ca="1" si="343"/>
        <v>0</v>
      </c>
      <c r="FQ77" s="31">
        <f t="shared" ca="1" si="344"/>
        <v>0</v>
      </c>
      <c r="FR77" s="31">
        <f t="shared" ca="1" si="345"/>
        <v>0</v>
      </c>
      <c r="FS77" s="31">
        <f t="shared" ca="1" si="346"/>
        <v>0</v>
      </c>
      <c r="FT77" s="31">
        <f t="shared" ca="1" si="347"/>
        <v>0</v>
      </c>
      <c r="FU77" s="31">
        <f t="shared" ca="1" si="348"/>
        <v>0</v>
      </c>
      <c r="FV77" s="31">
        <f t="shared" ca="1" si="349"/>
        <v>0</v>
      </c>
      <c r="FW77" s="31">
        <f t="shared" ca="1" si="350"/>
        <v>0</v>
      </c>
      <c r="FX77" s="31">
        <f t="shared" ca="1" si="351"/>
        <v>0</v>
      </c>
      <c r="FY77" s="31">
        <f t="shared" ca="1" si="352"/>
        <v>0</v>
      </c>
      <c r="FZ77" s="31">
        <f t="shared" ca="1" si="353"/>
        <v>0</v>
      </c>
      <c r="GA77" s="31">
        <f t="shared" ca="1" si="354"/>
        <v>0</v>
      </c>
      <c r="GB77" s="31">
        <f t="shared" ca="1" si="355"/>
        <v>0</v>
      </c>
      <c r="GC77" s="31">
        <f t="shared" ca="1" si="356"/>
        <v>0</v>
      </c>
      <c r="GD77" s="31">
        <f t="shared" ca="1" si="357"/>
        <v>0</v>
      </c>
      <c r="GE77" s="31">
        <f t="shared" ca="1" si="358"/>
        <v>0</v>
      </c>
      <c r="GF77" s="31">
        <f t="shared" ca="1" si="359"/>
        <v>0</v>
      </c>
      <c r="GG77" s="31">
        <f t="shared" ca="1" si="360"/>
        <v>0</v>
      </c>
      <c r="GH77" s="31">
        <f t="shared" ca="1" si="361"/>
        <v>0</v>
      </c>
      <c r="GI77" s="31">
        <f t="shared" ca="1" si="362"/>
        <v>0</v>
      </c>
      <c r="GJ77" s="109">
        <f t="shared" ca="1" si="363"/>
        <v>0</v>
      </c>
      <c r="GK77" s="14"/>
      <c r="GL77" s="14"/>
      <c r="GM77" s="14"/>
      <c r="GN77" s="14"/>
      <c r="GO77" s="14"/>
      <c r="GP77" s="14"/>
      <c r="GQ77" s="14"/>
      <c r="GR77" s="14"/>
      <c r="GS77" s="14"/>
    </row>
    <row r="78" spans="1:201" ht="17.25" customHeight="1" x14ac:dyDescent="0.2">
      <c r="A78" s="162"/>
      <c r="B78" s="117"/>
      <c r="C78" s="118"/>
      <c r="D78" s="6"/>
      <c r="E78" s="278"/>
      <c r="F78" s="278"/>
      <c r="G78" s="116"/>
      <c r="H78" s="6"/>
      <c r="I78" s="6"/>
      <c r="J78" s="6"/>
      <c r="K78" s="261"/>
      <c r="L78" s="164"/>
      <c r="M78" s="164"/>
      <c r="N78" s="6"/>
      <c r="O78" s="6"/>
      <c r="P78" s="6"/>
      <c r="Q78" s="6"/>
      <c r="R78" s="6"/>
      <c r="S78" s="161"/>
      <c r="T78" s="6"/>
      <c r="U78" s="6"/>
      <c r="V78" s="6"/>
      <c r="W78" s="261"/>
      <c r="X78" s="6"/>
      <c r="Y78" s="261"/>
      <c r="Z78" s="214"/>
      <c r="AA78" s="6"/>
      <c r="AB78" s="214"/>
      <c r="AC78" s="238"/>
      <c r="AD78" s="238"/>
      <c r="AE78" s="161"/>
      <c r="AF78" s="6"/>
      <c r="AG78" s="6"/>
      <c r="AH78" s="6"/>
      <c r="AI78" s="261"/>
      <c r="AJ78" s="6"/>
      <c r="AK78" s="261"/>
      <c r="AL78" s="214"/>
      <c r="AM78" s="6"/>
      <c r="AN78" s="214"/>
      <c r="AO78" s="238"/>
      <c r="AP78" s="238"/>
      <c r="AQ78" s="17"/>
      <c r="AR78" s="235"/>
      <c r="AS78" s="221" t="s">
        <v>55</v>
      </c>
      <c r="AT78" s="54"/>
      <c r="AU78" s="254"/>
      <c r="AV78" s="259"/>
      <c r="AW78" s="38">
        <f t="shared" si="12"/>
        <v>0</v>
      </c>
      <c r="AX78" s="39">
        <f t="shared" si="13"/>
        <v>0</v>
      </c>
      <c r="AY78" s="224" t="s">
        <v>56</v>
      </c>
      <c r="AZ78" s="54"/>
      <c r="BA78" s="64"/>
      <c r="BB78" s="48"/>
      <c r="BC78" s="25">
        <f t="shared" si="14"/>
        <v>0</v>
      </c>
      <c r="BD78" s="40">
        <f t="shared" si="15"/>
        <v>0</v>
      </c>
      <c r="BE78" s="27" t="s">
        <v>57</v>
      </c>
      <c r="BF78" s="54"/>
      <c r="BG78" s="48"/>
      <c r="BH78" s="28">
        <f t="shared" si="16"/>
        <v>0</v>
      </c>
      <c r="BI78" s="29">
        <f t="shared" si="17"/>
        <v>0</v>
      </c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17"/>
      <c r="DD78" s="30">
        <f t="shared" si="280"/>
        <v>0</v>
      </c>
      <c r="DE78" s="31">
        <f t="shared" si="281"/>
        <v>0</v>
      </c>
      <c r="DF78" s="31">
        <f t="shared" si="282"/>
        <v>0</v>
      </c>
      <c r="DG78" s="31">
        <f t="shared" si="283"/>
        <v>0</v>
      </c>
      <c r="DH78" s="31">
        <f t="shared" si="284"/>
        <v>0</v>
      </c>
      <c r="DI78" s="31">
        <f t="shared" si="285"/>
        <v>0</v>
      </c>
      <c r="DJ78" s="31">
        <f t="shared" si="286"/>
        <v>0</v>
      </c>
      <c r="DK78" s="31">
        <f t="shared" si="287"/>
        <v>0</v>
      </c>
      <c r="DL78" s="31">
        <f t="shared" si="288"/>
        <v>0</v>
      </c>
      <c r="DM78" s="31">
        <f t="shared" si="289"/>
        <v>0</v>
      </c>
      <c r="DN78" s="31">
        <f t="shared" si="290"/>
        <v>0</v>
      </c>
      <c r="DO78" s="31">
        <f t="shared" si="291"/>
        <v>0</v>
      </c>
      <c r="DP78" s="31">
        <f t="shared" si="292"/>
        <v>0</v>
      </c>
      <c r="DQ78" s="31">
        <f t="shared" si="293"/>
        <v>0</v>
      </c>
      <c r="DR78" s="31">
        <f t="shared" si="294"/>
        <v>0</v>
      </c>
      <c r="DS78" s="31">
        <f t="shared" si="295"/>
        <v>0</v>
      </c>
      <c r="DT78" s="31">
        <f t="shared" si="296"/>
        <v>0</v>
      </c>
      <c r="DU78" s="31">
        <f t="shared" si="297"/>
        <v>0</v>
      </c>
      <c r="DV78" s="31">
        <f t="shared" si="298"/>
        <v>0</v>
      </c>
      <c r="DW78" s="31">
        <f t="shared" si="299"/>
        <v>0</v>
      </c>
      <c r="DX78" s="31">
        <f t="shared" si="300"/>
        <v>0</v>
      </c>
      <c r="DY78" s="31">
        <f t="shared" si="301"/>
        <v>0</v>
      </c>
      <c r="DZ78" s="31">
        <f t="shared" si="302"/>
        <v>0</v>
      </c>
      <c r="EA78" s="31">
        <f t="shared" si="303"/>
        <v>0</v>
      </c>
      <c r="EB78" s="31">
        <f t="shared" si="304"/>
        <v>0</v>
      </c>
      <c r="EC78" s="31">
        <f t="shared" si="305"/>
        <v>0</v>
      </c>
      <c r="ED78" s="31">
        <f t="shared" si="306"/>
        <v>0</v>
      </c>
      <c r="EE78" s="31">
        <f t="shared" si="307"/>
        <v>0</v>
      </c>
      <c r="EF78" s="31">
        <f t="shared" si="308"/>
        <v>0</v>
      </c>
      <c r="EG78" s="31">
        <f t="shared" si="309"/>
        <v>0</v>
      </c>
      <c r="EH78" s="31">
        <f t="shared" si="310"/>
        <v>0</v>
      </c>
      <c r="EI78" s="31">
        <f t="shared" si="311"/>
        <v>0</v>
      </c>
      <c r="EJ78" s="31">
        <f t="shared" si="312"/>
        <v>0</v>
      </c>
      <c r="EK78" s="31">
        <f t="shared" si="313"/>
        <v>0</v>
      </c>
      <c r="EL78" s="31">
        <f t="shared" si="314"/>
        <v>0</v>
      </c>
      <c r="EM78" s="31">
        <f t="shared" si="315"/>
        <v>0</v>
      </c>
      <c r="EN78" s="31">
        <f t="shared" si="316"/>
        <v>0</v>
      </c>
      <c r="EO78" s="31">
        <f t="shared" si="317"/>
        <v>0</v>
      </c>
      <c r="EP78" s="31">
        <f t="shared" si="318"/>
        <v>0</v>
      </c>
      <c r="EQ78" s="31">
        <f t="shared" si="319"/>
        <v>0</v>
      </c>
      <c r="ER78" s="31">
        <f t="shared" si="320"/>
        <v>0</v>
      </c>
      <c r="ES78" s="109">
        <f t="shared" si="321"/>
        <v>0</v>
      </c>
      <c r="ET78" s="14"/>
      <c r="EU78" s="30">
        <f t="shared" si="322"/>
        <v>0</v>
      </c>
      <c r="EV78" s="31">
        <f t="shared" ca="1" si="323"/>
        <v>0</v>
      </c>
      <c r="EW78" s="31">
        <f t="shared" ca="1" si="324"/>
        <v>0</v>
      </c>
      <c r="EX78" s="31">
        <f t="shared" ca="1" si="325"/>
        <v>0</v>
      </c>
      <c r="EY78" s="31">
        <f t="shared" ca="1" si="326"/>
        <v>0</v>
      </c>
      <c r="EZ78" s="31">
        <f t="shared" ca="1" si="327"/>
        <v>0</v>
      </c>
      <c r="FA78" s="31">
        <f t="shared" ca="1" si="328"/>
        <v>0</v>
      </c>
      <c r="FB78" s="31">
        <f t="shared" ca="1" si="329"/>
        <v>0</v>
      </c>
      <c r="FC78" s="31">
        <f t="shared" ca="1" si="330"/>
        <v>0</v>
      </c>
      <c r="FD78" s="31">
        <f t="shared" ca="1" si="331"/>
        <v>0</v>
      </c>
      <c r="FE78" s="31">
        <f t="shared" ca="1" si="332"/>
        <v>0</v>
      </c>
      <c r="FF78" s="31">
        <f t="shared" ca="1" si="333"/>
        <v>0</v>
      </c>
      <c r="FG78" s="31">
        <f t="shared" ca="1" si="334"/>
        <v>0</v>
      </c>
      <c r="FH78" s="31">
        <f t="shared" ca="1" si="335"/>
        <v>0</v>
      </c>
      <c r="FI78" s="31">
        <f t="shared" ca="1" si="336"/>
        <v>0</v>
      </c>
      <c r="FJ78" s="31">
        <f t="shared" ca="1" si="337"/>
        <v>0</v>
      </c>
      <c r="FK78" s="31">
        <f t="shared" ca="1" si="338"/>
        <v>0</v>
      </c>
      <c r="FL78" s="31">
        <f t="shared" ca="1" si="339"/>
        <v>0</v>
      </c>
      <c r="FM78" s="31">
        <f t="shared" ca="1" si="340"/>
        <v>0</v>
      </c>
      <c r="FN78" s="31">
        <f t="shared" ca="1" si="341"/>
        <v>0</v>
      </c>
      <c r="FO78" s="31">
        <f t="shared" ca="1" si="342"/>
        <v>0</v>
      </c>
      <c r="FP78" s="31">
        <f t="shared" ca="1" si="343"/>
        <v>0</v>
      </c>
      <c r="FQ78" s="31">
        <f t="shared" ca="1" si="344"/>
        <v>0</v>
      </c>
      <c r="FR78" s="31">
        <f t="shared" ca="1" si="345"/>
        <v>0</v>
      </c>
      <c r="FS78" s="31">
        <f t="shared" ca="1" si="346"/>
        <v>0</v>
      </c>
      <c r="FT78" s="31">
        <f t="shared" ca="1" si="347"/>
        <v>0</v>
      </c>
      <c r="FU78" s="31">
        <f t="shared" ca="1" si="348"/>
        <v>0</v>
      </c>
      <c r="FV78" s="31">
        <f t="shared" ca="1" si="349"/>
        <v>0</v>
      </c>
      <c r="FW78" s="31">
        <f t="shared" ca="1" si="350"/>
        <v>0</v>
      </c>
      <c r="FX78" s="31">
        <f t="shared" ca="1" si="351"/>
        <v>0</v>
      </c>
      <c r="FY78" s="31">
        <f t="shared" ca="1" si="352"/>
        <v>0</v>
      </c>
      <c r="FZ78" s="31">
        <f t="shared" ca="1" si="353"/>
        <v>0</v>
      </c>
      <c r="GA78" s="31">
        <f t="shared" ca="1" si="354"/>
        <v>0</v>
      </c>
      <c r="GB78" s="31">
        <f t="shared" ca="1" si="355"/>
        <v>0</v>
      </c>
      <c r="GC78" s="31">
        <f t="shared" ca="1" si="356"/>
        <v>0</v>
      </c>
      <c r="GD78" s="31">
        <f t="shared" ca="1" si="357"/>
        <v>0</v>
      </c>
      <c r="GE78" s="31">
        <f t="shared" ca="1" si="358"/>
        <v>0</v>
      </c>
      <c r="GF78" s="31">
        <f t="shared" ca="1" si="359"/>
        <v>0</v>
      </c>
      <c r="GG78" s="31">
        <f t="shared" ca="1" si="360"/>
        <v>0</v>
      </c>
      <c r="GH78" s="31">
        <f t="shared" ca="1" si="361"/>
        <v>0</v>
      </c>
      <c r="GI78" s="31">
        <f t="shared" ca="1" si="362"/>
        <v>0</v>
      </c>
      <c r="GJ78" s="109">
        <f t="shared" ca="1" si="363"/>
        <v>0</v>
      </c>
      <c r="GK78" s="14"/>
      <c r="GL78" s="14"/>
      <c r="GM78" s="14"/>
      <c r="GN78" s="14"/>
      <c r="GO78" s="14"/>
      <c r="GP78" s="14"/>
      <c r="GQ78" s="14"/>
      <c r="GR78" s="14"/>
      <c r="GS78" s="14"/>
    </row>
    <row r="79" spans="1:201" ht="17.25" customHeight="1" x14ac:dyDescent="0.2">
      <c r="A79" s="163"/>
      <c r="B79" s="119"/>
      <c r="C79" s="120"/>
      <c r="D79" s="19"/>
      <c r="E79" s="278"/>
      <c r="F79" s="278"/>
      <c r="G79" s="116"/>
      <c r="H79" s="6"/>
      <c r="I79" s="6"/>
      <c r="J79" s="6"/>
      <c r="K79" s="261"/>
      <c r="L79" s="164"/>
      <c r="M79" s="164"/>
      <c r="N79" s="6"/>
      <c r="O79" s="6"/>
      <c r="P79" s="7"/>
      <c r="Q79" s="7"/>
      <c r="R79" s="7"/>
      <c r="S79" s="162"/>
      <c r="T79" s="6"/>
      <c r="U79" s="6"/>
      <c r="V79" s="6"/>
      <c r="W79" s="261"/>
      <c r="X79" s="6"/>
      <c r="Y79" s="261"/>
      <c r="Z79" s="214"/>
      <c r="AA79" s="6"/>
      <c r="AB79" s="214"/>
      <c r="AC79" s="238"/>
      <c r="AD79" s="238"/>
      <c r="AE79" s="161"/>
      <c r="AF79" s="6"/>
      <c r="AG79" s="6"/>
      <c r="AH79" s="6"/>
      <c r="AI79" s="261"/>
      <c r="AJ79" s="6"/>
      <c r="AK79" s="261"/>
      <c r="AL79" s="214"/>
      <c r="AM79" s="6"/>
      <c r="AN79" s="214"/>
      <c r="AO79" s="238"/>
      <c r="AP79" s="238"/>
      <c r="AQ79" s="17"/>
      <c r="AR79" s="235"/>
      <c r="AS79" s="221" t="s">
        <v>55</v>
      </c>
      <c r="AT79" s="54"/>
      <c r="AU79" s="254"/>
      <c r="AV79" s="259"/>
      <c r="AW79" s="38">
        <f t="shared" si="12"/>
        <v>0</v>
      </c>
      <c r="AX79" s="39">
        <f t="shared" si="13"/>
        <v>0</v>
      </c>
      <c r="AY79" s="224" t="s">
        <v>56</v>
      </c>
      <c r="AZ79" s="54"/>
      <c r="BA79" s="64"/>
      <c r="BB79" s="48"/>
      <c r="BC79" s="25">
        <f t="shared" si="14"/>
        <v>0</v>
      </c>
      <c r="BD79" s="40">
        <f t="shared" si="15"/>
        <v>0</v>
      </c>
      <c r="BE79" s="27" t="s">
        <v>57</v>
      </c>
      <c r="BF79" s="54"/>
      <c r="BG79" s="48"/>
      <c r="BH79" s="28">
        <f t="shared" si="16"/>
        <v>0</v>
      </c>
      <c r="BI79" s="29">
        <f t="shared" si="17"/>
        <v>0</v>
      </c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17"/>
      <c r="DD79" s="30">
        <f t="shared" si="280"/>
        <v>0</v>
      </c>
      <c r="DE79" s="31">
        <f t="shared" si="281"/>
        <v>0</v>
      </c>
      <c r="DF79" s="31">
        <f t="shared" si="282"/>
        <v>0</v>
      </c>
      <c r="DG79" s="31">
        <f t="shared" si="283"/>
        <v>0</v>
      </c>
      <c r="DH79" s="31">
        <f t="shared" si="284"/>
        <v>0</v>
      </c>
      <c r="DI79" s="31">
        <f t="shared" si="285"/>
        <v>0</v>
      </c>
      <c r="DJ79" s="31">
        <f t="shared" si="286"/>
        <v>0</v>
      </c>
      <c r="DK79" s="31">
        <f t="shared" si="287"/>
        <v>0</v>
      </c>
      <c r="DL79" s="31">
        <f t="shared" si="288"/>
        <v>0</v>
      </c>
      <c r="DM79" s="31">
        <f t="shared" si="289"/>
        <v>0</v>
      </c>
      <c r="DN79" s="31">
        <f t="shared" si="290"/>
        <v>0</v>
      </c>
      <c r="DO79" s="31">
        <f t="shared" si="291"/>
        <v>0</v>
      </c>
      <c r="DP79" s="31">
        <f t="shared" si="292"/>
        <v>0</v>
      </c>
      <c r="DQ79" s="31">
        <f t="shared" si="293"/>
        <v>0</v>
      </c>
      <c r="DR79" s="31">
        <f t="shared" si="294"/>
        <v>0</v>
      </c>
      <c r="DS79" s="31">
        <f t="shared" si="295"/>
        <v>0</v>
      </c>
      <c r="DT79" s="31">
        <f t="shared" si="296"/>
        <v>0</v>
      </c>
      <c r="DU79" s="31">
        <f t="shared" si="297"/>
        <v>0</v>
      </c>
      <c r="DV79" s="31">
        <f t="shared" si="298"/>
        <v>0</v>
      </c>
      <c r="DW79" s="31">
        <f t="shared" si="299"/>
        <v>0</v>
      </c>
      <c r="DX79" s="31">
        <f t="shared" si="300"/>
        <v>0</v>
      </c>
      <c r="DY79" s="31">
        <f t="shared" si="301"/>
        <v>0</v>
      </c>
      <c r="DZ79" s="31">
        <f t="shared" si="302"/>
        <v>0</v>
      </c>
      <c r="EA79" s="31">
        <f t="shared" si="303"/>
        <v>0</v>
      </c>
      <c r="EB79" s="31">
        <f t="shared" si="304"/>
        <v>0</v>
      </c>
      <c r="EC79" s="31">
        <f t="shared" si="305"/>
        <v>0</v>
      </c>
      <c r="ED79" s="31">
        <f t="shared" si="306"/>
        <v>0</v>
      </c>
      <c r="EE79" s="31">
        <f t="shared" si="307"/>
        <v>0</v>
      </c>
      <c r="EF79" s="31">
        <f t="shared" si="308"/>
        <v>0</v>
      </c>
      <c r="EG79" s="31">
        <f t="shared" si="309"/>
        <v>0</v>
      </c>
      <c r="EH79" s="31">
        <f t="shared" si="310"/>
        <v>0</v>
      </c>
      <c r="EI79" s="31">
        <f t="shared" si="311"/>
        <v>0</v>
      </c>
      <c r="EJ79" s="31">
        <f t="shared" si="312"/>
        <v>0</v>
      </c>
      <c r="EK79" s="31">
        <f t="shared" si="313"/>
        <v>0</v>
      </c>
      <c r="EL79" s="31">
        <f t="shared" si="314"/>
        <v>0</v>
      </c>
      <c r="EM79" s="31">
        <f t="shared" si="315"/>
        <v>0</v>
      </c>
      <c r="EN79" s="31">
        <f t="shared" si="316"/>
        <v>0</v>
      </c>
      <c r="EO79" s="31">
        <f t="shared" si="317"/>
        <v>0</v>
      </c>
      <c r="EP79" s="31">
        <f t="shared" si="318"/>
        <v>0</v>
      </c>
      <c r="EQ79" s="31">
        <f t="shared" si="319"/>
        <v>0</v>
      </c>
      <c r="ER79" s="31">
        <f t="shared" si="320"/>
        <v>0</v>
      </c>
      <c r="ES79" s="109">
        <f t="shared" si="321"/>
        <v>0</v>
      </c>
      <c r="ET79" s="14"/>
      <c r="EU79" s="30">
        <f t="shared" si="322"/>
        <v>0</v>
      </c>
      <c r="EV79" s="31">
        <f t="shared" ca="1" si="323"/>
        <v>0</v>
      </c>
      <c r="EW79" s="31">
        <f t="shared" ca="1" si="324"/>
        <v>0</v>
      </c>
      <c r="EX79" s="31">
        <f t="shared" ca="1" si="325"/>
        <v>0</v>
      </c>
      <c r="EY79" s="31">
        <f t="shared" ca="1" si="326"/>
        <v>0</v>
      </c>
      <c r="EZ79" s="31">
        <f t="shared" ca="1" si="327"/>
        <v>0</v>
      </c>
      <c r="FA79" s="31">
        <f t="shared" ca="1" si="328"/>
        <v>0</v>
      </c>
      <c r="FB79" s="31">
        <f t="shared" ca="1" si="329"/>
        <v>0</v>
      </c>
      <c r="FC79" s="31">
        <f t="shared" ca="1" si="330"/>
        <v>0</v>
      </c>
      <c r="FD79" s="31">
        <f t="shared" ca="1" si="331"/>
        <v>0</v>
      </c>
      <c r="FE79" s="31">
        <f t="shared" ca="1" si="332"/>
        <v>0</v>
      </c>
      <c r="FF79" s="31">
        <f t="shared" ca="1" si="333"/>
        <v>0</v>
      </c>
      <c r="FG79" s="31">
        <f t="shared" ca="1" si="334"/>
        <v>0</v>
      </c>
      <c r="FH79" s="31">
        <f t="shared" ca="1" si="335"/>
        <v>0</v>
      </c>
      <c r="FI79" s="31">
        <f t="shared" ca="1" si="336"/>
        <v>0</v>
      </c>
      <c r="FJ79" s="31">
        <f t="shared" ca="1" si="337"/>
        <v>0</v>
      </c>
      <c r="FK79" s="31">
        <f t="shared" ca="1" si="338"/>
        <v>0</v>
      </c>
      <c r="FL79" s="31">
        <f t="shared" ca="1" si="339"/>
        <v>0</v>
      </c>
      <c r="FM79" s="31">
        <f t="shared" ca="1" si="340"/>
        <v>0</v>
      </c>
      <c r="FN79" s="31">
        <f t="shared" ca="1" si="341"/>
        <v>0</v>
      </c>
      <c r="FO79" s="31">
        <f t="shared" ca="1" si="342"/>
        <v>0</v>
      </c>
      <c r="FP79" s="31">
        <f t="shared" ca="1" si="343"/>
        <v>0</v>
      </c>
      <c r="FQ79" s="31">
        <f t="shared" ca="1" si="344"/>
        <v>0</v>
      </c>
      <c r="FR79" s="31">
        <f t="shared" ca="1" si="345"/>
        <v>0</v>
      </c>
      <c r="FS79" s="31">
        <f t="shared" ca="1" si="346"/>
        <v>0</v>
      </c>
      <c r="FT79" s="31">
        <f t="shared" ca="1" si="347"/>
        <v>0</v>
      </c>
      <c r="FU79" s="31">
        <f t="shared" ca="1" si="348"/>
        <v>0</v>
      </c>
      <c r="FV79" s="31">
        <f t="shared" ca="1" si="349"/>
        <v>0</v>
      </c>
      <c r="FW79" s="31">
        <f t="shared" ca="1" si="350"/>
        <v>0</v>
      </c>
      <c r="FX79" s="31">
        <f t="shared" ca="1" si="351"/>
        <v>0</v>
      </c>
      <c r="FY79" s="31">
        <f t="shared" ca="1" si="352"/>
        <v>0</v>
      </c>
      <c r="FZ79" s="31">
        <f t="shared" ca="1" si="353"/>
        <v>0</v>
      </c>
      <c r="GA79" s="31">
        <f t="shared" ca="1" si="354"/>
        <v>0</v>
      </c>
      <c r="GB79" s="31">
        <f t="shared" ca="1" si="355"/>
        <v>0</v>
      </c>
      <c r="GC79" s="31">
        <f t="shared" ca="1" si="356"/>
        <v>0</v>
      </c>
      <c r="GD79" s="31">
        <f t="shared" ca="1" si="357"/>
        <v>0</v>
      </c>
      <c r="GE79" s="31">
        <f t="shared" ca="1" si="358"/>
        <v>0</v>
      </c>
      <c r="GF79" s="31">
        <f t="shared" ca="1" si="359"/>
        <v>0</v>
      </c>
      <c r="GG79" s="31">
        <f t="shared" ca="1" si="360"/>
        <v>0</v>
      </c>
      <c r="GH79" s="31">
        <f t="shared" ca="1" si="361"/>
        <v>0</v>
      </c>
      <c r="GI79" s="31">
        <f t="shared" ca="1" si="362"/>
        <v>0</v>
      </c>
      <c r="GJ79" s="109">
        <f t="shared" ca="1" si="363"/>
        <v>0</v>
      </c>
      <c r="GK79" s="14"/>
      <c r="GL79" s="14"/>
      <c r="GM79" s="14"/>
      <c r="GN79" s="14"/>
      <c r="GO79" s="14"/>
      <c r="GP79" s="14"/>
      <c r="GQ79" s="14"/>
      <c r="GR79" s="14"/>
      <c r="GS79" s="14"/>
    </row>
    <row r="80" spans="1:201" ht="12.75" customHeight="1" x14ac:dyDescent="0.2">
      <c r="A80" s="164"/>
      <c r="B80" s="121"/>
      <c r="C80" s="122"/>
      <c r="D80" s="6"/>
      <c r="E80" s="278"/>
      <c r="F80" s="278"/>
      <c r="G80" s="116"/>
      <c r="H80" s="6"/>
      <c r="I80" s="6"/>
      <c r="J80" s="6"/>
      <c r="K80" s="261"/>
      <c r="L80" s="164"/>
      <c r="M80" s="164"/>
      <c r="N80" s="6"/>
      <c r="O80" s="6"/>
      <c r="P80" s="6"/>
      <c r="Q80" s="6"/>
      <c r="R80" s="6"/>
      <c r="S80" s="161"/>
      <c r="T80" s="6"/>
      <c r="U80" s="6"/>
      <c r="V80" s="6"/>
      <c r="W80" s="261"/>
      <c r="X80" s="6"/>
      <c r="Y80" s="261"/>
      <c r="Z80" s="214"/>
      <c r="AA80" s="6"/>
      <c r="AB80" s="214"/>
      <c r="AC80" s="238"/>
      <c r="AD80" s="238"/>
      <c r="AE80" s="161"/>
      <c r="AF80" s="6"/>
      <c r="AG80" s="6"/>
      <c r="AH80" s="6"/>
      <c r="AI80" s="261"/>
      <c r="AJ80" s="6"/>
      <c r="AK80" s="261"/>
      <c r="AL80" s="214"/>
      <c r="AM80" s="6"/>
      <c r="AN80" s="214"/>
      <c r="AO80" s="238"/>
      <c r="AP80" s="238"/>
      <c r="AQ80" s="17"/>
      <c r="AR80" s="235"/>
      <c r="AS80" s="221" t="s">
        <v>55</v>
      </c>
      <c r="AT80" s="54"/>
      <c r="AU80" s="254"/>
      <c r="AV80" s="259"/>
      <c r="AW80" s="38">
        <f t="shared" si="12"/>
        <v>0</v>
      </c>
      <c r="AX80" s="39">
        <f t="shared" si="13"/>
        <v>0</v>
      </c>
      <c r="AY80" s="224" t="s">
        <v>56</v>
      </c>
      <c r="AZ80" s="54"/>
      <c r="BA80" s="64"/>
      <c r="BB80" s="48"/>
      <c r="BC80" s="25">
        <f t="shared" si="14"/>
        <v>0</v>
      </c>
      <c r="BD80" s="40">
        <f t="shared" si="15"/>
        <v>0</v>
      </c>
      <c r="BE80" s="27" t="s">
        <v>57</v>
      </c>
      <c r="BF80" s="54"/>
      <c r="BG80" s="48"/>
      <c r="BH80" s="28">
        <f t="shared" si="16"/>
        <v>0</v>
      </c>
      <c r="BI80" s="29">
        <f t="shared" si="17"/>
        <v>0</v>
      </c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17"/>
      <c r="DD80" s="30">
        <f t="shared" si="280"/>
        <v>0</v>
      </c>
      <c r="DE80" s="31">
        <f t="shared" si="281"/>
        <v>0</v>
      </c>
      <c r="DF80" s="31">
        <f t="shared" si="282"/>
        <v>0</v>
      </c>
      <c r="DG80" s="31">
        <f t="shared" si="283"/>
        <v>0</v>
      </c>
      <c r="DH80" s="31">
        <f t="shared" si="284"/>
        <v>0</v>
      </c>
      <c r="DI80" s="31">
        <f t="shared" si="285"/>
        <v>0</v>
      </c>
      <c r="DJ80" s="31">
        <f t="shared" si="286"/>
        <v>0</v>
      </c>
      <c r="DK80" s="31">
        <f t="shared" si="287"/>
        <v>0</v>
      </c>
      <c r="DL80" s="31">
        <f t="shared" si="288"/>
        <v>0</v>
      </c>
      <c r="DM80" s="31">
        <f t="shared" si="289"/>
        <v>0</v>
      </c>
      <c r="DN80" s="31">
        <f t="shared" si="290"/>
        <v>0</v>
      </c>
      <c r="DO80" s="31">
        <f t="shared" si="291"/>
        <v>0</v>
      </c>
      <c r="DP80" s="31">
        <f t="shared" si="292"/>
        <v>0</v>
      </c>
      <c r="DQ80" s="31">
        <f t="shared" si="293"/>
        <v>0</v>
      </c>
      <c r="DR80" s="31">
        <f t="shared" si="294"/>
        <v>0</v>
      </c>
      <c r="DS80" s="31">
        <f t="shared" si="295"/>
        <v>0</v>
      </c>
      <c r="DT80" s="31">
        <f t="shared" si="296"/>
        <v>0</v>
      </c>
      <c r="DU80" s="31">
        <f t="shared" si="297"/>
        <v>0</v>
      </c>
      <c r="DV80" s="31">
        <f t="shared" si="298"/>
        <v>0</v>
      </c>
      <c r="DW80" s="31">
        <f t="shared" si="299"/>
        <v>0</v>
      </c>
      <c r="DX80" s="31">
        <f t="shared" si="300"/>
        <v>0</v>
      </c>
      <c r="DY80" s="31">
        <f t="shared" si="301"/>
        <v>0</v>
      </c>
      <c r="DZ80" s="31">
        <f t="shared" si="302"/>
        <v>0</v>
      </c>
      <c r="EA80" s="31">
        <f t="shared" si="303"/>
        <v>0</v>
      </c>
      <c r="EB80" s="31">
        <f t="shared" si="304"/>
        <v>0</v>
      </c>
      <c r="EC80" s="31">
        <f t="shared" si="305"/>
        <v>0</v>
      </c>
      <c r="ED80" s="31">
        <f t="shared" si="306"/>
        <v>0</v>
      </c>
      <c r="EE80" s="31">
        <f t="shared" si="307"/>
        <v>0</v>
      </c>
      <c r="EF80" s="31">
        <f t="shared" si="308"/>
        <v>0</v>
      </c>
      <c r="EG80" s="31">
        <f t="shared" si="309"/>
        <v>0</v>
      </c>
      <c r="EH80" s="31">
        <f t="shared" si="310"/>
        <v>0</v>
      </c>
      <c r="EI80" s="31">
        <f t="shared" si="311"/>
        <v>0</v>
      </c>
      <c r="EJ80" s="31">
        <f t="shared" si="312"/>
        <v>0</v>
      </c>
      <c r="EK80" s="31">
        <f t="shared" si="313"/>
        <v>0</v>
      </c>
      <c r="EL80" s="31">
        <f t="shared" si="314"/>
        <v>0</v>
      </c>
      <c r="EM80" s="31">
        <f t="shared" si="315"/>
        <v>0</v>
      </c>
      <c r="EN80" s="31">
        <f t="shared" si="316"/>
        <v>0</v>
      </c>
      <c r="EO80" s="31">
        <f t="shared" si="317"/>
        <v>0</v>
      </c>
      <c r="EP80" s="31">
        <f t="shared" si="318"/>
        <v>0</v>
      </c>
      <c r="EQ80" s="31">
        <f t="shared" si="319"/>
        <v>0</v>
      </c>
      <c r="ER80" s="31">
        <f t="shared" si="320"/>
        <v>0</v>
      </c>
      <c r="ES80" s="109">
        <f t="shared" si="321"/>
        <v>0</v>
      </c>
      <c r="ET80" s="14"/>
      <c r="EU80" s="30">
        <f t="shared" si="322"/>
        <v>0</v>
      </c>
      <c r="EV80" s="31">
        <f t="shared" ca="1" si="323"/>
        <v>0</v>
      </c>
      <c r="EW80" s="31">
        <f t="shared" ca="1" si="324"/>
        <v>0</v>
      </c>
      <c r="EX80" s="31">
        <f t="shared" ca="1" si="325"/>
        <v>0</v>
      </c>
      <c r="EY80" s="31">
        <f t="shared" ca="1" si="326"/>
        <v>0</v>
      </c>
      <c r="EZ80" s="31">
        <f t="shared" ca="1" si="327"/>
        <v>0</v>
      </c>
      <c r="FA80" s="31">
        <f t="shared" ca="1" si="328"/>
        <v>0</v>
      </c>
      <c r="FB80" s="31">
        <f t="shared" ca="1" si="329"/>
        <v>0</v>
      </c>
      <c r="FC80" s="31">
        <f t="shared" ca="1" si="330"/>
        <v>0</v>
      </c>
      <c r="FD80" s="31">
        <f t="shared" ca="1" si="331"/>
        <v>0</v>
      </c>
      <c r="FE80" s="31">
        <f t="shared" ca="1" si="332"/>
        <v>0</v>
      </c>
      <c r="FF80" s="31">
        <f t="shared" ca="1" si="333"/>
        <v>0</v>
      </c>
      <c r="FG80" s="31">
        <f t="shared" ca="1" si="334"/>
        <v>0</v>
      </c>
      <c r="FH80" s="31">
        <f t="shared" ca="1" si="335"/>
        <v>0</v>
      </c>
      <c r="FI80" s="31">
        <f t="shared" ca="1" si="336"/>
        <v>0</v>
      </c>
      <c r="FJ80" s="31">
        <f t="shared" ca="1" si="337"/>
        <v>0</v>
      </c>
      <c r="FK80" s="31">
        <f t="shared" ca="1" si="338"/>
        <v>0</v>
      </c>
      <c r="FL80" s="31">
        <f t="shared" ca="1" si="339"/>
        <v>0</v>
      </c>
      <c r="FM80" s="31">
        <f t="shared" ca="1" si="340"/>
        <v>0</v>
      </c>
      <c r="FN80" s="31">
        <f t="shared" ca="1" si="341"/>
        <v>0</v>
      </c>
      <c r="FO80" s="31">
        <f t="shared" ca="1" si="342"/>
        <v>0</v>
      </c>
      <c r="FP80" s="31">
        <f t="shared" ca="1" si="343"/>
        <v>0</v>
      </c>
      <c r="FQ80" s="31">
        <f t="shared" ca="1" si="344"/>
        <v>0</v>
      </c>
      <c r="FR80" s="31">
        <f t="shared" ca="1" si="345"/>
        <v>0</v>
      </c>
      <c r="FS80" s="31">
        <f t="shared" ca="1" si="346"/>
        <v>0</v>
      </c>
      <c r="FT80" s="31">
        <f t="shared" ca="1" si="347"/>
        <v>0</v>
      </c>
      <c r="FU80" s="31">
        <f t="shared" ca="1" si="348"/>
        <v>0</v>
      </c>
      <c r="FV80" s="31">
        <f t="shared" ca="1" si="349"/>
        <v>0</v>
      </c>
      <c r="FW80" s="31">
        <f t="shared" ca="1" si="350"/>
        <v>0</v>
      </c>
      <c r="FX80" s="31">
        <f t="shared" ca="1" si="351"/>
        <v>0</v>
      </c>
      <c r="FY80" s="31">
        <f t="shared" ca="1" si="352"/>
        <v>0</v>
      </c>
      <c r="FZ80" s="31">
        <f t="shared" ca="1" si="353"/>
        <v>0</v>
      </c>
      <c r="GA80" s="31">
        <f t="shared" ca="1" si="354"/>
        <v>0</v>
      </c>
      <c r="GB80" s="31">
        <f t="shared" ca="1" si="355"/>
        <v>0</v>
      </c>
      <c r="GC80" s="31">
        <f t="shared" ca="1" si="356"/>
        <v>0</v>
      </c>
      <c r="GD80" s="31">
        <f t="shared" ca="1" si="357"/>
        <v>0</v>
      </c>
      <c r="GE80" s="31">
        <f t="shared" ca="1" si="358"/>
        <v>0</v>
      </c>
      <c r="GF80" s="31">
        <f t="shared" ca="1" si="359"/>
        <v>0</v>
      </c>
      <c r="GG80" s="31">
        <f t="shared" ca="1" si="360"/>
        <v>0</v>
      </c>
      <c r="GH80" s="31">
        <f t="shared" ca="1" si="361"/>
        <v>0</v>
      </c>
      <c r="GI80" s="31">
        <f t="shared" ca="1" si="362"/>
        <v>0</v>
      </c>
      <c r="GJ80" s="109">
        <f t="shared" ca="1" si="363"/>
        <v>0</v>
      </c>
      <c r="GK80" s="14"/>
      <c r="GL80" s="14"/>
      <c r="GM80" s="14"/>
      <c r="GN80" s="14"/>
      <c r="GO80" s="14"/>
      <c r="GP80" s="14"/>
      <c r="GQ80" s="14"/>
      <c r="GR80" s="14"/>
      <c r="GS80" s="14"/>
    </row>
    <row r="81" spans="1:201" ht="12.75" customHeight="1" x14ac:dyDescent="0.2">
      <c r="A81" s="165"/>
      <c r="B81" s="123"/>
      <c r="C81" s="115"/>
      <c r="D81" s="6"/>
      <c r="E81" s="278"/>
      <c r="F81" s="278"/>
      <c r="G81" s="116"/>
      <c r="H81" s="6"/>
      <c r="I81" s="6"/>
      <c r="J81" s="6"/>
      <c r="K81" s="261"/>
      <c r="L81" s="164"/>
      <c r="M81" s="164"/>
      <c r="N81" s="6"/>
      <c r="O81" s="6"/>
      <c r="P81" s="6"/>
      <c r="Q81" s="6"/>
      <c r="R81" s="6"/>
      <c r="S81" s="161"/>
      <c r="T81" s="6"/>
      <c r="U81" s="6"/>
      <c r="V81" s="6"/>
      <c r="W81" s="261"/>
      <c r="X81" s="6"/>
      <c r="Y81" s="261"/>
      <c r="Z81" s="214"/>
      <c r="AA81" s="6"/>
      <c r="AB81" s="214"/>
      <c r="AC81" s="238"/>
      <c r="AD81" s="238"/>
      <c r="AE81" s="161"/>
      <c r="AF81" s="6"/>
      <c r="AG81" s="6"/>
      <c r="AH81" s="6"/>
      <c r="AI81" s="261"/>
      <c r="AJ81" s="6"/>
      <c r="AK81" s="261"/>
      <c r="AL81" s="214"/>
      <c r="AM81" s="6"/>
      <c r="AN81" s="214"/>
      <c r="AO81" s="238"/>
      <c r="AP81" s="238"/>
      <c r="AQ81" s="17"/>
      <c r="AR81" s="235"/>
      <c r="AS81" s="221" t="s">
        <v>55</v>
      </c>
      <c r="AT81" s="54"/>
      <c r="AU81" s="254"/>
      <c r="AV81" s="259"/>
      <c r="AW81" s="38">
        <f t="shared" si="12"/>
        <v>0</v>
      </c>
      <c r="AX81" s="39">
        <f t="shared" si="13"/>
        <v>0</v>
      </c>
      <c r="AY81" s="224" t="s">
        <v>56</v>
      </c>
      <c r="AZ81" s="54"/>
      <c r="BA81" s="64"/>
      <c r="BB81" s="48"/>
      <c r="BC81" s="25">
        <f t="shared" si="14"/>
        <v>0</v>
      </c>
      <c r="BD81" s="40">
        <f t="shared" si="15"/>
        <v>0</v>
      </c>
      <c r="BE81" s="27" t="s">
        <v>57</v>
      </c>
      <c r="BF81" s="54"/>
      <c r="BG81" s="48"/>
      <c r="BH81" s="28">
        <f t="shared" si="16"/>
        <v>0</v>
      </c>
      <c r="BI81" s="29">
        <f t="shared" si="17"/>
        <v>0</v>
      </c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17"/>
      <c r="DD81" s="30">
        <f t="shared" si="280"/>
        <v>0</v>
      </c>
      <c r="DE81" s="31">
        <f t="shared" si="281"/>
        <v>0</v>
      </c>
      <c r="DF81" s="31">
        <f t="shared" si="282"/>
        <v>0</v>
      </c>
      <c r="DG81" s="31">
        <f t="shared" si="283"/>
        <v>0</v>
      </c>
      <c r="DH81" s="31">
        <f t="shared" si="284"/>
        <v>0</v>
      </c>
      <c r="DI81" s="31">
        <f t="shared" si="285"/>
        <v>0</v>
      </c>
      <c r="DJ81" s="31">
        <f t="shared" si="286"/>
        <v>0</v>
      </c>
      <c r="DK81" s="31">
        <f t="shared" si="287"/>
        <v>0</v>
      </c>
      <c r="DL81" s="31">
        <f t="shared" si="288"/>
        <v>0</v>
      </c>
      <c r="DM81" s="31">
        <f t="shared" si="289"/>
        <v>0</v>
      </c>
      <c r="DN81" s="31">
        <f t="shared" si="290"/>
        <v>0</v>
      </c>
      <c r="DO81" s="31">
        <f t="shared" si="291"/>
        <v>0</v>
      </c>
      <c r="DP81" s="31">
        <f t="shared" si="292"/>
        <v>0</v>
      </c>
      <c r="DQ81" s="31">
        <f t="shared" si="293"/>
        <v>0</v>
      </c>
      <c r="DR81" s="31">
        <f t="shared" si="294"/>
        <v>0</v>
      </c>
      <c r="DS81" s="31">
        <f t="shared" si="295"/>
        <v>0</v>
      </c>
      <c r="DT81" s="31">
        <f t="shared" si="296"/>
        <v>0</v>
      </c>
      <c r="DU81" s="31">
        <f t="shared" si="297"/>
        <v>0</v>
      </c>
      <c r="DV81" s="31">
        <f t="shared" si="298"/>
        <v>0</v>
      </c>
      <c r="DW81" s="31">
        <f t="shared" si="299"/>
        <v>0</v>
      </c>
      <c r="DX81" s="31">
        <f t="shared" si="300"/>
        <v>0</v>
      </c>
      <c r="DY81" s="31">
        <f t="shared" si="301"/>
        <v>0</v>
      </c>
      <c r="DZ81" s="31">
        <f t="shared" si="302"/>
        <v>0</v>
      </c>
      <c r="EA81" s="31">
        <f t="shared" si="303"/>
        <v>0</v>
      </c>
      <c r="EB81" s="31">
        <f t="shared" si="304"/>
        <v>0</v>
      </c>
      <c r="EC81" s="31">
        <f t="shared" si="305"/>
        <v>0</v>
      </c>
      <c r="ED81" s="31">
        <f t="shared" si="306"/>
        <v>0</v>
      </c>
      <c r="EE81" s="31">
        <f t="shared" si="307"/>
        <v>0</v>
      </c>
      <c r="EF81" s="31">
        <f t="shared" si="308"/>
        <v>0</v>
      </c>
      <c r="EG81" s="31">
        <f t="shared" si="309"/>
        <v>0</v>
      </c>
      <c r="EH81" s="31">
        <f t="shared" si="310"/>
        <v>0</v>
      </c>
      <c r="EI81" s="31">
        <f t="shared" si="311"/>
        <v>0</v>
      </c>
      <c r="EJ81" s="31">
        <f t="shared" si="312"/>
        <v>0</v>
      </c>
      <c r="EK81" s="31">
        <f t="shared" si="313"/>
        <v>0</v>
      </c>
      <c r="EL81" s="31">
        <f t="shared" si="314"/>
        <v>0</v>
      </c>
      <c r="EM81" s="31">
        <f t="shared" si="315"/>
        <v>0</v>
      </c>
      <c r="EN81" s="31">
        <f t="shared" si="316"/>
        <v>0</v>
      </c>
      <c r="EO81" s="31">
        <f t="shared" si="317"/>
        <v>0</v>
      </c>
      <c r="EP81" s="31">
        <f t="shared" si="318"/>
        <v>0</v>
      </c>
      <c r="EQ81" s="31">
        <f t="shared" si="319"/>
        <v>0</v>
      </c>
      <c r="ER81" s="31">
        <f t="shared" si="320"/>
        <v>0</v>
      </c>
      <c r="ES81" s="109">
        <f t="shared" si="321"/>
        <v>0</v>
      </c>
      <c r="ET81" s="14"/>
      <c r="EU81" s="30">
        <f t="shared" si="322"/>
        <v>0</v>
      </c>
      <c r="EV81" s="31">
        <f t="shared" ca="1" si="323"/>
        <v>0</v>
      </c>
      <c r="EW81" s="31">
        <f t="shared" ca="1" si="324"/>
        <v>0</v>
      </c>
      <c r="EX81" s="31">
        <f t="shared" ca="1" si="325"/>
        <v>0</v>
      </c>
      <c r="EY81" s="31">
        <f t="shared" ca="1" si="326"/>
        <v>0</v>
      </c>
      <c r="EZ81" s="31">
        <f t="shared" ca="1" si="327"/>
        <v>0</v>
      </c>
      <c r="FA81" s="31">
        <f t="shared" ca="1" si="328"/>
        <v>0</v>
      </c>
      <c r="FB81" s="31">
        <f t="shared" ca="1" si="329"/>
        <v>0</v>
      </c>
      <c r="FC81" s="31">
        <f t="shared" ca="1" si="330"/>
        <v>0</v>
      </c>
      <c r="FD81" s="31">
        <f t="shared" ca="1" si="331"/>
        <v>0</v>
      </c>
      <c r="FE81" s="31">
        <f t="shared" ca="1" si="332"/>
        <v>0</v>
      </c>
      <c r="FF81" s="31">
        <f t="shared" ca="1" si="333"/>
        <v>0</v>
      </c>
      <c r="FG81" s="31">
        <f t="shared" ca="1" si="334"/>
        <v>0</v>
      </c>
      <c r="FH81" s="31">
        <f t="shared" ca="1" si="335"/>
        <v>0</v>
      </c>
      <c r="FI81" s="31">
        <f t="shared" ca="1" si="336"/>
        <v>0</v>
      </c>
      <c r="FJ81" s="31">
        <f t="shared" ca="1" si="337"/>
        <v>0</v>
      </c>
      <c r="FK81" s="31">
        <f t="shared" ca="1" si="338"/>
        <v>0</v>
      </c>
      <c r="FL81" s="31">
        <f t="shared" ca="1" si="339"/>
        <v>0</v>
      </c>
      <c r="FM81" s="31">
        <f t="shared" ca="1" si="340"/>
        <v>0</v>
      </c>
      <c r="FN81" s="31">
        <f t="shared" ca="1" si="341"/>
        <v>0</v>
      </c>
      <c r="FO81" s="31">
        <f t="shared" ca="1" si="342"/>
        <v>0</v>
      </c>
      <c r="FP81" s="31">
        <f t="shared" ca="1" si="343"/>
        <v>0</v>
      </c>
      <c r="FQ81" s="31">
        <f t="shared" ca="1" si="344"/>
        <v>0</v>
      </c>
      <c r="FR81" s="31">
        <f t="shared" ca="1" si="345"/>
        <v>0</v>
      </c>
      <c r="FS81" s="31">
        <f t="shared" ca="1" si="346"/>
        <v>0</v>
      </c>
      <c r="FT81" s="31">
        <f t="shared" ca="1" si="347"/>
        <v>0</v>
      </c>
      <c r="FU81" s="31">
        <f t="shared" ca="1" si="348"/>
        <v>0</v>
      </c>
      <c r="FV81" s="31">
        <f t="shared" ca="1" si="349"/>
        <v>0</v>
      </c>
      <c r="FW81" s="31">
        <f t="shared" ca="1" si="350"/>
        <v>0</v>
      </c>
      <c r="FX81" s="31">
        <f t="shared" ca="1" si="351"/>
        <v>0</v>
      </c>
      <c r="FY81" s="31">
        <f t="shared" ca="1" si="352"/>
        <v>0</v>
      </c>
      <c r="FZ81" s="31">
        <f t="shared" ca="1" si="353"/>
        <v>0</v>
      </c>
      <c r="GA81" s="31">
        <f t="shared" ca="1" si="354"/>
        <v>0</v>
      </c>
      <c r="GB81" s="31">
        <f t="shared" ca="1" si="355"/>
        <v>0</v>
      </c>
      <c r="GC81" s="31">
        <f t="shared" ca="1" si="356"/>
        <v>0</v>
      </c>
      <c r="GD81" s="31">
        <f t="shared" ca="1" si="357"/>
        <v>0</v>
      </c>
      <c r="GE81" s="31">
        <f t="shared" ca="1" si="358"/>
        <v>0</v>
      </c>
      <c r="GF81" s="31">
        <f t="shared" ca="1" si="359"/>
        <v>0</v>
      </c>
      <c r="GG81" s="31">
        <f t="shared" ca="1" si="360"/>
        <v>0</v>
      </c>
      <c r="GH81" s="31">
        <f t="shared" ca="1" si="361"/>
        <v>0</v>
      </c>
      <c r="GI81" s="31">
        <f t="shared" ca="1" si="362"/>
        <v>0</v>
      </c>
      <c r="GJ81" s="109">
        <f t="shared" ca="1" si="363"/>
        <v>0</v>
      </c>
      <c r="GK81" s="14"/>
      <c r="GL81" s="14"/>
      <c r="GM81" s="14"/>
      <c r="GN81" s="14"/>
      <c r="GO81" s="14"/>
      <c r="GP81" s="14"/>
      <c r="GQ81" s="14"/>
      <c r="GR81" s="14"/>
      <c r="GS81" s="14"/>
    </row>
    <row r="82" spans="1:201" ht="12.75" customHeight="1" x14ac:dyDescent="0.2">
      <c r="A82" s="165"/>
      <c r="B82" s="123"/>
      <c r="C82" s="115"/>
      <c r="D82" s="6"/>
      <c r="E82" s="278"/>
      <c r="F82" s="278"/>
      <c r="G82" s="116"/>
      <c r="H82" s="6"/>
      <c r="I82" s="6"/>
      <c r="J82" s="6"/>
      <c r="K82" s="261"/>
      <c r="L82" s="164"/>
      <c r="M82" s="164"/>
      <c r="N82" s="6"/>
      <c r="O82" s="6"/>
      <c r="P82" s="6"/>
      <c r="Q82" s="6"/>
      <c r="R82" s="6"/>
      <c r="S82" s="161"/>
      <c r="T82" s="6"/>
      <c r="U82" s="6"/>
      <c r="V82" s="6"/>
      <c r="W82" s="261"/>
      <c r="X82" s="6"/>
      <c r="Y82" s="261"/>
      <c r="Z82" s="214"/>
      <c r="AA82" s="6"/>
      <c r="AB82" s="214"/>
      <c r="AC82" s="238"/>
      <c r="AD82" s="238"/>
      <c r="AE82" s="161"/>
      <c r="AF82" s="6"/>
      <c r="AG82" s="6"/>
      <c r="AH82" s="6"/>
      <c r="AI82" s="261"/>
      <c r="AJ82" s="6"/>
      <c r="AK82" s="261"/>
      <c r="AL82" s="214"/>
      <c r="AM82" s="6"/>
      <c r="AN82" s="214"/>
      <c r="AO82" s="238"/>
      <c r="AP82" s="238"/>
      <c r="AQ82" s="17"/>
      <c r="AR82" s="235"/>
      <c r="AS82" s="221" t="s">
        <v>55</v>
      </c>
      <c r="AT82" s="54"/>
      <c r="AU82" s="254"/>
      <c r="AV82" s="259"/>
      <c r="AW82" s="38">
        <f t="shared" si="12"/>
        <v>0</v>
      </c>
      <c r="AX82" s="39">
        <f t="shared" si="13"/>
        <v>0</v>
      </c>
      <c r="AY82" s="224" t="s">
        <v>56</v>
      </c>
      <c r="AZ82" s="54"/>
      <c r="BA82" s="64"/>
      <c r="BB82" s="48"/>
      <c r="BC82" s="25">
        <f t="shared" si="14"/>
        <v>0</v>
      </c>
      <c r="BD82" s="40">
        <f t="shared" si="15"/>
        <v>0</v>
      </c>
      <c r="BE82" s="27" t="s">
        <v>57</v>
      </c>
      <c r="BF82" s="54"/>
      <c r="BG82" s="48"/>
      <c r="BH82" s="28">
        <f t="shared" si="16"/>
        <v>0</v>
      </c>
      <c r="BI82" s="29">
        <f t="shared" si="17"/>
        <v>0</v>
      </c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17"/>
      <c r="DD82" s="30">
        <f t="shared" si="280"/>
        <v>0</v>
      </c>
      <c r="DE82" s="31">
        <f t="shared" si="281"/>
        <v>0</v>
      </c>
      <c r="DF82" s="31">
        <f t="shared" si="282"/>
        <v>0</v>
      </c>
      <c r="DG82" s="31">
        <f t="shared" si="283"/>
        <v>0</v>
      </c>
      <c r="DH82" s="31">
        <f t="shared" si="284"/>
        <v>0</v>
      </c>
      <c r="DI82" s="31">
        <f t="shared" si="285"/>
        <v>0</v>
      </c>
      <c r="DJ82" s="31">
        <f t="shared" si="286"/>
        <v>0</v>
      </c>
      <c r="DK82" s="31">
        <f t="shared" si="287"/>
        <v>0</v>
      </c>
      <c r="DL82" s="31">
        <f t="shared" si="288"/>
        <v>0</v>
      </c>
      <c r="DM82" s="31">
        <f t="shared" si="289"/>
        <v>0</v>
      </c>
      <c r="DN82" s="31">
        <f t="shared" si="290"/>
        <v>0</v>
      </c>
      <c r="DO82" s="31">
        <f t="shared" si="291"/>
        <v>0</v>
      </c>
      <c r="DP82" s="31">
        <f t="shared" si="292"/>
        <v>0</v>
      </c>
      <c r="DQ82" s="31">
        <f t="shared" si="293"/>
        <v>0</v>
      </c>
      <c r="DR82" s="31">
        <f t="shared" si="294"/>
        <v>0</v>
      </c>
      <c r="DS82" s="31">
        <f t="shared" si="295"/>
        <v>0</v>
      </c>
      <c r="DT82" s="31">
        <f t="shared" si="296"/>
        <v>0</v>
      </c>
      <c r="DU82" s="31">
        <f t="shared" si="297"/>
        <v>0</v>
      </c>
      <c r="DV82" s="31">
        <f t="shared" si="298"/>
        <v>0</v>
      </c>
      <c r="DW82" s="31">
        <f t="shared" si="299"/>
        <v>0</v>
      </c>
      <c r="DX82" s="31">
        <f t="shared" si="300"/>
        <v>0</v>
      </c>
      <c r="DY82" s="31">
        <f t="shared" si="301"/>
        <v>0</v>
      </c>
      <c r="DZ82" s="31">
        <f t="shared" si="302"/>
        <v>0</v>
      </c>
      <c r="EA82" s="31">
        <f t="shared" si="303"/>
        <v>0</v>
      </c>
      <c r="EB82" s="31">
        <f t="shared" si="304"/>
        <v>0</v>
      </c>
      <c r="EC82" s="31">
        <f t="shared" si="305"/>
        <v>0</v>
      </c>
      <c r="ED82" s="31">
        <f t="shared" si="306"/>
        <v>0</v>
      </c>
      <c r="EE82" s="31">
        <f t="shared" si="307"/>
        <v>0</v>
      </c>
      <c r="EF82" s="31">
        <f t="shared" si="308"/>
        <v>0</v>
      </c>
      <c r="EG82" s="31">
        <f t="shared" si="309"/>
        <v>0</v>
      </c>
      <c r="EH82" s="31">
        <f t="shared" si="310"/>
        <v>0</v>
      </c>
      <c r="EI82" s="31">
        <f t="shared" si="311"/>
        <v>0</v>
      </c>
      <c r="EJ82" s="31">
        <f t="shared" si="312"/>
        <v>0</v>
      </c>
      <c r="EK82" s="31">
        <f t="shared" si="313"/>
        <v>0</v>
      </c>
      <c r="EL82" s="31">
        <f t="shared" si="314"/>
        <v>0</v>
      </c>
      <c r="EM82" s="31">
        <f t="shared" si="315"/>
        <v>0</v>
      </c>
      <c r="EN82" s="31">
        <f t="shared" si="316"/>
        <v>0</v>
      </c>
      <c r="EO82" s="31">
        <f t="shared" si="317"/>
        <v>0</v>
      </c>
      <c r="EP82" s="31">
        <f t="shared" si="318"/>
        <v>0</v>
      </c>
      <c r="EQ82" s="31">
        <f t="shared" si="319"/>
        <v>0</v>
      </c>
      <c r="ER82" s="31">
        <f t="shared" si="320"/>
        <v>0</v>
      </c>
      <c r="ES82" s="109">
        <f t="shared" si="321"/>
        <v>0</v>
      </c>
      <c r="ET82" s="14"/>
      <c r="EU82" s="30">
        <f t="shared" si="322"/>
        <v>0</v>
      </c>
      <c r="EV82" s="31">
        <f t="shared" ca="1" si="323"/>
        <v>0</v>
      </c>
      <c r="EW82" s="31">
        <f t="shared" ca="1" si="324"/>
        <v>0</v>
      </c>
      <c r="EX82" s="31">
        <f t="shared" ca="1" si="325"/>
        <v>0</v>
      </c>
      <c r="EY82" s="31">
        <f t="shared" ca="1" si="326"/>
        <v>0</v>
      </c>
      <c r="EZ82" s="31">
        <f t="shared" ca="1" si="327"/>
        <v>0</v>
      </c>
      <c r="FA82" s="31">
        <f t="shared" ca="1" si="328"/>
        <v>0</v>
      </c>
      <c r="FB82" s="31">
        <f t="shared" ca="1" si="329"/>
        <v>0</v>
      </c>
      <c r="FC82" s="31">
        <f t="shared" ca="1" si="330"/>
        <v>0</v>
      </c>
      <c r="FD82" s="31">
        <f t="shared" ca="1" si="331"/>
        <v>0</v>
      </c>
      <c r="FE82" s="31">
        <f t="shared" ca="1" si="332"/>
        <v>0</v>
      </c>
      <c r="FF82" s="31">
        <f t="shared" ca="1" si="333"/>
        <v>0</v>
      </c>
      <c r="FG82" s="31">
        <f t="shared" ca="1" si="334"/>
        <v>0</v>
      </c>
      <c r="FH82" s="31">
        <f t="shared" ca="1" si="335"/>
        <v>0</v>
      </c>
      <c r="FI82" s="31">
        <f t="shared" ca="1" si="336"/>
        <v>0</v>
      </c>
      <c r="FJ82" s="31">
        <f t="shared" ca="1" si="337"/>
        <v>0</v>
      </c>
      <c r="FK82" s="31">
        <f t="shared" ca="1" si="338"/>
        <v>0</v>
      </c>
      <c r="FL82" s="31">
        <f t="shared" ca="1" si="339"/>
        <v>0</v>
      </c>
      <c r="FM82" s="31">
        <f t="shared" ca="1" si="340"/>
        <v>0</v>
      </c>
      <c r="FN82" s="31">
        <f t="shared" ca="1" si="341"/>
        <v>0</v>
      </c>
      <c r="FO82" s="31">
        <f t="shared" ca="1" si="342"/>
        <v>0</v>
      </c>
      <c r="FP82" s="31">
        <f t="shared" ca="1" si="343"/>
        <v>0</v>
      </c>
      <c r="FQ82" s="31">
        <f t="shared" ca="1" si="344"/>
        <v>0</v>
      </c>
      <c r="FR82" s="31">
        <f t="shared" ca="1" si="345"/>
        <v>0</v>
      </c>
      <c r="FS82" s="31">
        <f t="shared" ca="1" si="346"/>
        <v>0</v>
      </c>
      <c r="FT82" s="31">
        <f t="shared" ca="1" si="347"/>
        <v>0</v>
      </c>
      <c r="FU82" s="31">
        <f t="shared" ca="1" si="348"/>
        <v>0</v>
      </c>
      <c r="FV82" s="31">
        <f t="shared" ca="1" si="349"/>
        <v>0</v>
      </c>
      <c r="FW82" s="31">
        <f t="shared" ca="1" si="350"/>
        <v>0</v>
      </c>
      <c r="FX82" s="31">
        <f t="shared" ca="1" si="351"/>
        <v>0</v>
      </c>
      <c r="FY82" s="31">
        <f t="shared" ca="1" si="352"/>
        <v>0</v>
      </c>
      <c r="FZ82" s="31">
        <f t="shared" ca="1" si="353"/>
        <v>0</v>
      </c>
      <c r="GA82" s="31">
        <f t="shared" ca="1" si="354"/>
        <v>0</v>
      </c>
      <c r="GB82" s="31">
        <f t="shared" ca="1" si="355"/>
        <v>0</v>
      </c>
      <c r="GC82" s="31">
        <f t="shared" ca="1" si="356"/>
        <v>0</v>
      </c>
      <c r="GD82" s="31">
        <f t="shared" ca="1" si="357"/>
        <v>0</v>
      </c>
      <c r="GE82" s="31">
        <f t="shared" ca="1" si="358"/>
        <v>0</v>
      </c>
      <c r="GF82" s="31">
        <f t="shared" ca="1" si="359"/>
        <v>0</v>
      </c>
      <c r="GG82" s="31">
        <f t="shared" ca="1" si="360"/>
        <v>0</v>
      </c>
      <c r="GH82" s="31">
        <f t="shared" ca="1" si="361"/>
        <v>0</v>
      </c>
      <c r="GI82" s="31">
        <f t="shared" ca="1" si="362"/>
        <v>0</v>
      </c>
      <c r="GJ82" s="109">
        <f t="shared" ca="1" si="363"/>
        <v>0</v>
      </c>
      <c r="GK82" s="14"/>
      <c r="GL82" s="14"/>
      <c r="GM82" s="14"/>
      <c r="GN82" s="14"/>
      <c r="GO82" s="14"/>
      <c r="GP82" s="14"/>
      <c r="GQ82" s="14"/>
      <c r="GR82" s="14"/>
      <c r="GS82" s="14"/>
    </row>
    <row r="83" spans="1:201" ht="12.75" customHeight="1" x14ac:dyDescent="0.2">
      <c r="A83" s="161"/>
      <c r="B83" s="11"/>
      <c r="C83" s="115"/>
      <c r="D83" s="6"/>
      <c r="E83" s="278"/>
      <c r="F83" s="278"/>
      <c r="G83" s="116"/>
      <c r="H83" s="6"/>
      <c r="I83" s="6"/>
      <c r="J83" s="6"/>
      <c r="K83" s="261"/>
      <c r="L83" s="164"/>
      <c r="M83" s="164"/>
      <c r="N83" s="6"/>
      <c r="O83" s="6"/>
      <c r="P83" s="6"/>
      <c r="Q83" s="6"/>
      <c r="R83" s="6"/>
      <c r="S83" s="161"/>
      <c r="T83" s="6"/>
      <c r="U83" s="6"/>
      <c r="V83" s="6"/>
      <c r="W83" s="261"/>
      <c r="X83" s="6"/>
      <c r="Y83" s="261"/>
      <c r="Z83" s="214"/>
      <c r="AA83" s="6"/>
      <c r="AB83" s="214"/>
      <c r="AC83" s="238"/>
      <c r="AD83" s="238"/>
      <c r="AE83" s="161"/>
      <c r="AF83" s="6"/>
      <c r="AG83" s="6"/>
      <c r="AH83" s="6"/>
      <c r="AI83" s="261"/>
      <c r="AJ83" s="6"/>
      <c r="AK83" s="261"/>
      <c r="AL83" s="214"/>
      <c r="AM83" s="6"/>
      <c r="AN83" s="214"/>
      <c r="AO83" s="238"/>
      <c r="AP83" s="238"/>
      <c r="AQ83" s="17"/>
      <c r="AR83" s="235"/>
      <c r="AS83" s="221" t="s">
        <v>55</v>
      </c>
      <c r="AT83" s="54"/>
      <c r="AU83" s="254"/>
      <c r="AV83" s="259"/>
      <c r="AW83" s="38">
        <f t="shared" si="12"/>
        <v>0</v>
      </c>
      <c r="AX83" s="39">
        <f t="shared" si="13"/>
        <v>0</v>
      </c>
      <c r="AY83" s="224" t="s">
        <v>56</v>
      </c>
      <c r="AZ83" s="54"/>
      <c r="BA83" s="64"/>
      <c r="BB83" s="48"/>
      <c r="BC83" s="25">
        <f t="shared" si="14"/>
        <v>0</v>
      </c>
      <c r="BD83" s="40">
        <f t="shared" si="15"/>
        <v>0</v>
      </c>
      <c r="BE83" s="27" t="s">
        <v>57</v>
      </c>
      <c r="BF83" s="54"/>
      <c r="BG83" s="48"/>
      <c r="BH83" s="28">
        <f t="shared" si="16"/>
        <v>0</v>
      </c>
      <c r="BI83" s="29">
        <f t="shared" si="17"/>
        <v>0</v>
      </c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17"/>
      <c r="DD83" s="30">
        <f t="shared" si="280"/>
        <v>0</v>
      </c>
      <c r="DE83" s="31">
        <f t="shared" si="281"/>
        <v>0</v>
      </c>
      <c r="DF83" s="31">
        <f t="shared" si="282"/>
        <v>0</v>
      </c>
      <c r="DG83" s="31">
        <f t="shared" si="283"/>
        <v>0</v>
      </c>
      <c r="DH83" s="31">
        <f t="shared" si="284"/>
        <v>0</v>
      </c>
      <c r="DI83" s="31">
        <f t="shared" si="285"/>
        <v>0</v>
      </c>
      <c r="DJ83" s="31">
        <f t="shared" si="286"/>
        <v>0</v>
      </c>
      <c r="DK83" s="31">
        <f t="shared" si="287"/>
        <v>0</v>
      </c>
      <c r="DL83" s="31">
        <f t="shared" si="288"/>
        <v>0</v>
      </c>
      <c r="DM83" s="31">
        <f t="shared" si="289"/>
        <v>0</v>
      </c>
      <c r="DN83" s="31">
        <f t="shared" si="290"/>
        <v>0</v>
      </c>
      <c r="DO83" s="31">
        <f t="shared" si="291"/>
        <v>0</v>
      </c>
      <c r="DP83" s="31">
        <f t="shared" si="292"/>
        <v>0</v>
      </c>
      <c r="DQ83" s="31">
        <f t="shared" si="293"/>
        <v>0</v>
      </c>
      <c r="DR83" s="31">
        <f t="shared" si="294"/>
        <v>0</v>
      </c>
      <c r="DS83" s="31">
        <f t="shared" si="295"/>
        <v>0</v>
      </c>
      <c r="DT83" s="31">
        <f t="shared" si="296"/>
        <v>0</v>
      </c>
      <c r="DU83" s="31">
        <f t="shared" si="297"/>
        <v>0</v>
      </c>
      <c r="DV83" s="31">
        <f t="shared" si="298"/>
        <v>0</v>
      </c>
      <c r="DW83" s="31">
        <f t="shared" si="299"/>
        <v>0</v>
      </c>
      <c r="DX83" s="31">
        <f t="shared" si="300"/>
        <v>0</v>
      </c>
      <c r="DY83" s="31">
        <f t="shared" si="301"/>
        <v>0</v>
      </c>
      <c r="DZ83" s="31">
        <f t="shared" si="302"/>
        <v>0</v>
      </c>
      <c r="EA83" s="31">
        <f t="shared" si="303"/>
        <v>0</v>
      </c>
      <c r="EB83" s="31">
        <f t="shared" si="304"/>
        <v>0</v>
      </c>
      <c r="EC83" s="31">
        <f t="shared" si="305"/>
        <v>0</v>
      </c>
      <c r="ED83" s="31">
        <f t="shared" si="306"/>
        <v>0</v>
      </c>
      <c r="EE83" s="31">
        <f t="shared" si="307"/>
        <v>0</v>
      </c>
      <c r="EF83" s="31">
        <f t="shared" si="308"/>
        <v>0</v>
      </c>
      <c r="EG83" s="31">
        <f t="shared" si="309"/>
        <v>0</v>
      </c>
      <c r="EH83" s="31">
        <f t="shared" si="310"/>
        <v>0</v>
      </c>
      <c r="EI83" s="31">
        <f t="shared" si="311"/>
        <v>0</v>
      </c>
      <c r="EJ83" s="31">
        <f t="shared" si="312"/>
        <v>0</v>
      </c>
      <c r="EK83" s="31">
        <f t="shared" si="313"/>
        <v>0</v>
      </c>
      <c r="EL83" s="31">
        <f t="shared" si="314"/>
        <v>0</v>
      </c>
      <c r="EM83" s="31">
        <f t="shared" si="315"/>
        <v>0</v>
      </c>
      <c r="EN83" s="31">
        <f t="shared" si="316"/>
        <v>0</v>
      </c>
      <c r="EO83" s="31">
        <f t="shared" si="317"/>
        <v>0</v>
      </c>
      <c r="EP83" s="31">
        <f t="shared" si="318"/>
        <v>0</v>
      </c>
      <c r="EQ83" s="31">
        <f t="shared" si="319"/>
        <v>0</v>
      </c>
      <c r="ER83" s="31">
        <f t="shared" si="320"/>
        <v>0</v>
      </c>
      <c r="ES83" s="109">
        <f t="shared" si="321"/>
        <v>0</v>
      </c>
      <c r="ET83" s="14"/>
      <c r="EU83" s="30">
        <f t="shared" si="322"/>
        <v>0</v>
      </c>
      <c r="EV83" s="31">
        <f t="shared" ca="1" si="323"/>
        <v>0</v>
      </c>
      <c r="EW83" s="31">
        <f t="shared" ca="1" si="324"/>
        <v>0</v>
      </c>
      <c r="EX83" s="31">
        <f t="shared" ca="1" si="325"/>
        <v>0</v>
      </c>
      <c r="EY83" s="31">
        <f t="shared" ca="1" si="326"/>
        <v>0</v>
      </c>
      <c r="EZ83" s="31">
        <f t="shared" ca="1" si="327"/>
        <v>0</v>
      </c>
      <c r="FA83" s="31">
        <f t="shared" ca="1" si="328"/>
        <v>0</v>
      </c>
      <c r="FB83" s="31">
        <f t="shared" ca="1" si="329"/>
        <v>0</v>
      </c>
      <c r="FC83" s="31">
        <f t="shared" ca="1" si="330"/>
        <v>0</v>
      </c>
      <c r="FD83" s="31">
        <f t="shared" ca="1" si="331"/>
        <v>0</v>
      </c>
      <c r="FE83" s="31">
        <f t="shared" ca="1" si="332"/>
        <v>0</v>
      </c>
      <c r="FF83" s="31">
        <f t="shared" ca="1" si="333"/>
        <v>0</v>
      </c>
      <c r="FG83" s="31">
        <f t="shared" ca="1" si="334"/>
        <v>0</v>
      </c>
      <c r="FH83" s="31">
        <f t="shared" ca="1" si="335"/>
        <v>0</v>
      </c>
      <c r="FI83" s="31">
        <f t="shared" ca="1" si="336"/>
        <v>0</v>
      </c>
      <c r="FJ83" s="31">
        <f t="shared" ca="1" si="337"/>
        <v>0</v>
      </c>
      <c r="FK83" s="31">
        <f t="shared" ca="1" si="338"/>
        <v>0</v>
      </c>
      <c r="FL83" s="31">
        <f t="shared" ca="1" si="339"/>
        <v>0</v>
      </c>
      <c r="FM83" s="31">
        <f t="shared" ca="1" si="340"/>
        <v>0</v>
      </c>
      <c r="FN83" s="31">
        <f t="shared" ca="1" si="341"/>
        <v>0</v>
      </c>
      <c r="FO83" s="31">
        <f t="shared" ca="1" si="342"/>
        <v>0</v>
      </c>
      <c r="FP83" s="31">
        <f t="shared" ca="1" si="343"/>
        <v>0</v>
      </c>
      <c r="FQ83" s="31">
        <f t="shared" ca="1" si="344"/>
        <v>0</v>
      </c>
      <c r="FR83" s="31">
        <f t="shared" ca="1" si="345"/>
        <v>0</v>
      </c>
      <c r="FS83" s="31">
        <f t="shared" ca="1" si="346"/>
        <v>0</v>
      </c>
      <c r="FT83" s="31">
        <f t="shared" ca="1" si="347"/>
        <v>0</v>
      </c>
      <c r="FU83" s="31">
        <f t="shared" ca="1" si="348"/>
        <v>0</v>
      </c>
      <c r="FV83" s="31">
        <f t="shared" ca="1" si="349"/>
        <v>0</v>
      </c>
      <c r="FW83" s="31">
        <f t="shared" ca="1" si="350"/>
        <v>0</v>
      </c>
      <c r="FX83" s="31">
        <f t="shared" ca="1" si="351"/>
        <v>0</v>
      </c>
      <c r="FY83" s="31">
        <f t="shared" ca="1" si="352"/>
        <v>0</v>
      </c>
      <c r="FZ83" s="31">
        <f t="shared" ca="1" si="353"/>
        <v>0</v>
      </c>
      <c r="GA83" s="31">
        <f t="shared" ca="1" si="354"/>
        <v>0</v>
      </c>
      <c r="GB83" s="31">
        <f t="shared" ca="1" si="355"/>
        <v>0</v>
      </c>
      <c r="GC83" s="31">
        <f t="shared" ca="1" si="356"/>
        <v>0</v>
      </c>
      <c r="GD83" s="31">
        <f t="shared" ca="1" si="357"/>
        <v>0</v>
      </c>
      <c r="GE83" s="31">
        <f t="shared" ca="1" si="358"/>
        <v>0</v>
      </c>
      <c r="GF83" s="31">
        <f t="shared" ca="1" si="359"/>
        <v>0</v>
      </c>
      <c r="GG83" s="31">
        <f t="shared" ca="1" si="360"/>
        <v>0</v>
      </c>
      <c r="GH83" s="31">
        <f t="shared" ca="1" si="361"/>
        <v>0</v>
      </c>
      <c r="GI83" s="31">
        <f t="shared" ca="1" si="362"/>
        <v>0</v>
      </c>
      <c r="GJ83" s="109">
        <f t="shared" ca="1" si="363"/>
        <v>0</v>
      </c>
      <c r="GK83" s="14"/>
      <c r="GL83" s="14"/>
      <c r="GM83" s="14"/>
      <c r="GN83" s="14"/>
      <c r="GO83" s="14"/>
      <c r="GP83" s="14"/>
      <c r="GQ83" s="14"/>
      <c r="GR83" s="14"/>
      <c r="GS83" s="14"/>
    </row>
    <row r="84" spans="1:201" ht="12.75" customHeight="1" x14ac:dyDescent="0.2">
      <c r="A84" s="166"/>
      <c r="B84" s="124"/>
      <c r="C84" s="125"/>
      <c r="D84" s="85"/>
      <c r="E84" s="279"/>
      <c r="F84" s="279"/>
      <c r="G84" s="116"/>
      <c r="H84" s="6"/>
      <c r="I84" s="6"/>
      <c r="J84" s="6"/>
      <c r="K84" s="261"/>
      <c r="L84" s="164"/>
      <c r="M84" s="164"/>
      <c r="N84" s="6"/>
      <c r="O84" s="6"/>
      <c r="P84" s="6"/>
      <c r="Q84" s="6"/>
      <c r="R84" s="6"/>
      <c r="S84" s="161"/>
      <c r="T84" s="6"/>
      <c r="U84" s="6"/>
      <c r="V84" s="6"/>
      <c r="W84" s="261"/>
      <c r="X84" s="6"/>
      <c r="Y84" s="261"/>
      <c r="Z84" s="214"/>
      <c r="AA84" s="6"/>
      <c r="AB84" s="214"/>
      <c r="AC84" s="238"/>
      <c r="AD84" s="238"/>
      <c r="AE84" s="161"/>
      <c r="AF84" s="6"/>
      <c r="AG84" s="6"/>
      <c r="AH84" s="6"/>
      <c r="AI84" s="261"/>
      <c r="AJ84" s="6"/>
      <c r="AK84" s="261"/>
      <c r="AL84" s="214"/>
      <c r="AM84" s="6"/>
      <c r="AN84" s="214"/>
      <c r="AO84" s="238"/>
      <c r="AP84" s="238"/>
      <c r="AQ84" s="17"/>
      <c r="AR84" s="235"/>
      <c r="AS84" s="221" t="s">
        <v>55</v>
      </c>
      <c r="AT84" s="54"/>
      <c r="AU84" s="254"/>
      <c r="AV84" s="259"/>
      <c r="AW84" s="38">
        <f t="shared" si="12"/>
        <v>0</v>
      </c>
      <c r="AX84" s="39">
        <f t="shared" si="13"/>
        <v>0</v>
      </c>
      <c r="AY84" s="224" t="s">
        <v>56</v>
      </c>
      <c r="AZ84" s="54"/>
      <c r="BA84" s="64"/>
      <c r="BB84" s="48"/>
      <c r="BC84" s="25">
        <f t="shared" si="14"/>
        <v>0</v>
      </c>
      <c r="BD84" s="40">
        <f t="shared" si="15"/>
        <v>0</v>
      </c>
      <c r="BE84" s="27" t="s">
        <v>57</v>
      </c>
      <c r="BF84" s="54"/>
      <c r="BG84" s="48"/>
      <c r="BH84" s="28">
        <f t="shared" si="16"/>
        <v>0</v>
      </c>
      <c r="BI84" s="29">
        <f t="shared" si="17"/>
        <v>0</v>
      </c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17"/>
      <c r="DD84" s="30">
        <f t="shared" si="280"/>
        <v>0</v>
      </c>
      <c r="DE84" s="31">
        <f t="shared" si="281"/>
        <v>0</v>
      </c>
      <c r="DF84" s="31">
        <f t="shared" si="282"/>
        <v>0</v>
      </c>
      <c r="DG84" s="31">
        <f t="shared" si="283"/>
        <v>0</v>
      </c>
      <c r="DH84" s="31">
        <f t="shared" si="284"/>
        <v>0</v>
      </c>
      <c r="DI84" s="31">
        <f t="shared" si="285"/>
        <v>0</v>
      </c>
      <c r="DJ84" s="31">
        <f t="shared" si="286"/>
        <v>0</v>
      </c>
      <c r="DK84" s="31">
        <f t="shared" si="287"/>
        <v>0</v>
      </c>
      <c r="DL84" s="31">
        <f t="shared" si="288"/>
        <v>0</v>
      </c>
      <c r="DM84" s="31">
        <f t="shared" si="289"/>
        <v>0</v>
      </c>
      <c r="DN84" s="31">
        <f t="shared" si="290"/>
        <v>0</v>
      </c>
      <c r="DO84" s="31">
        <f t="shared" si="291"/>
        <v>0</v>
      </c>
      <c r="DP84" s="31">
        <f t="shared" si="292"/>
        <v>0</v>
      </c>
      <c r="DQ84" s="31">
        <f t="shared" si="293"/>
        <v>0</v>
      </c>
      <c r="DR84" s="31">
        <f t="shared" si="294"/>
        <v>0</v>
      </c>
      <c r="DS84" s="31">
        <f t="shared" si="295"/>
        <v>0</v>
      </c>
      <c r="DT84" s="31">
        <f t="shared" si="296"/>
        <v>0</v>
      </c>
      <c r="DU84" s="31">
        <f t="shared" si="297"/>
        <v>0</v>
      </c>
      <c r="DV84" s="31">
        <f t="shared" si="298"/>
        <v>0</v>
      </c>
      <c r="DW84" s="31">
        <f t="shared" si="299"/>
        <v>0</v>
      </c>
      <c r="DX84" s="31">
        <f t="shared" si="300"/>
        <v>0</v>
      </c>
      <c r="DY84" s="31">
        <f t="shared" si="301"/>
        <v>0</v>
      </c>
      <c r="DZ84" s="31">
        <f t="shared" si="302"/>
        <v>0</v>
      </c>
      <c r="EA84" s="31">
        <f t="shared" si="303"/>
        <v>0</v>
      </c>
      <c r="EB84" s="31">
        <f t="shared" si="304"/>
        <v>0</v>
      </c>
      <c r="EC84" s="31">
        <f t="shared" si="305"/>
        <v>0</v>
      </c>
      <c r="ED84" s="31">
        <f t="shared" si="306"/>
        <v>0</v>
      </c>
      <c r="EE84" s="31">
        <f t="shared" si="307"/>
        <v>0</v>
      </c>
      <c r="EF84" s="31">
        <f t="shared" si="308"/>
        <v>0</v>
      </c>
      <c r="EG84" s="31">
        <f t="shared" si="309"/>
        <v>0</v>
      </c>
      <c r="EH84" s="31">
        <f t="shared" si="310"/>
        <v>0</v>
      </c>
      <c r="EI84" s="31">
        <f t="shared" si="311"/>
        <v>0</v>
      </c>
      <c r="EJ84" s="31">
        <f t="shared" si="312"/>
        <v>0</v>
      </c>
      <c r="EK84" s="31">
        <f t="shared" si="313"/>
        <v>0</v>
      </c>
      <c r="EL84" s="31">
        <f t="shared" si="314"/>
        <v>0</v>
      </c>
      <c r="EM84" s="31">
        <f t="shared" si="315"/>
        <v>0</v>
      </c>
      <c r="EN84" s="31">
        <f t="shared" si="316"/>
        <v>0</v>
      </c>
      <c r="EO84" s="31">
        <f t="shared" si="317"/>
        <v>0</v>
      </c>
      <c r="EP84" s="31">
        <f t="shared" si="318"/>
        <v>0</v>
      </c>
      <c r="EQ84" s="31">
        <f t="shared" si="319"/>
        <v>0</v>
      </c>
      <c r="ER84" s="31">
        <f t="shared" si="320"/>
        <v>0</v>
      </c>
      <c r="ES84" s="109">
        <f t="shared" si="321"/>
        <v>0</v>
      </c>
      <c r="ET84" s="14"/>
      <c r="EU84" s="30">
        <f t="shared" si="322"/>
        <v>0</v>
      </c>
      <c r="EV84" s="31">
        <f t="shared" ca="1" si="323"/>
        <v>0</v>
      </c>
      <c r="EW84" s="31">
        <f t="shared" ca="1" si="324"/>
        <v>0</v>
      </c>
      <c r="EX84" s="31">
        <f t="shared" ca="1" si="325"/>
        <v>0</v>
      </c>
      <c r="EY84" s="31">
        <f t="shared" ca="1" si="326"/>
        <v>0</v>
      </c>
      <c r="EZ84" s="31">
        <f t="shared" ca="1" si="327"/>
        <v>0</v>
      </c>
      <c r="FA84" s="31">
        <f t="shared" ca="1" si="328"/>
        <v>0</v>
      </c>
      <c r="FB84" s="31">
        <f t="shared" ca="1" si="329"/>
        <v>0</v>
      </c>
      <c r="FC84" s="31">
        <f t="shared" ca="1" si="330"/>
        <v>0</v>
      </c>
      <c r="FD84" s="31">
        <f t="shared" ca="1" si="331"/>
        <v>0</v>
      </c>
      <c r="FE84" s="31">
        <f t="shared" ca="1" si="332"/>
        <v>0</v>
      </c>
      <c r="FF84" s="31">
        <f t="shared" ca="1" si="333"/>
        <v>0</v>
      </c>
      <c r="FG84" s="31">
        <f t="shared" ca="1" si="334"/>
        <v>0</v>
      </c>
      <c r="FH84" s="31">
        <f t="shared" ca="1" si="335"/>
        <v>0</v>
      </c>
      <c r="FI84" s="31">
        <f t="shared" ca="1" si="336"/>
        <v>0</v>
      </c>
      <c r="FJ84" s="31">
        <f t="shared" ca="1" si="337"/>
        <v>0</v>
      </c>
      <c r="FK84" s="31">
        <f t="shared" ca="1" si="338"/>
        <v>0</v>
      </c>
      <c r="FL84" s="31">
        <f t="shared" ca="1" si="339"/>
        <v>0</v>
      </c>
      <c r="FM84" s="31">
        <f t="shared" ca="1" si="340"/>
        <v>0</v>
      </c>
      <c r="FN84" s="31">
        <f t="shared" ca="1" si="341"/>
        <v>0</v>
      </c>
      <c r="FO84" s="31">
        <f t="shared" ca="1" si="342"/>
        <v>0</v>
      </c>
      <c r="FP84" s="31">
        <f t="shared" ca="1" si="343"/>
        <v>0</v>
      </c>
      <c r="FQ84" s="31">
        <f t="shared" ca="1" si="344"/>
        <v>0</v>
      </c>
      <c r="FR84" s="31">
        <f t="shared" ca="1" si="345"/>
        <v>0</v>
      </c>
      <c r="FS84" s="31">
        <f t="shared" ca="1" si="346"/>
        <v>0</v>
      </c>
      <c r="FT84" s="31">
        <f t="shared" ca="1" si="347"/>
        <v>0</v>
      </c>
      <c r="FU84" s="31">
        <f t="shared" ca="1" si="348"/>
        <v>0</v>
      </c>
      <c r="FV84" s="31">
        <f t="shared" ca="1" si="349"/>
        <v>0</v>
      </c>
      <c r="FW84" s="31">
        <f t="shared" ca="1" si="350"/>
        <v>0</v>
      </c>
      <c r="FX84" s="31">
        <f t="shared" ca="1" si="351"/>
        <v>0</v>
      </c>
      <c r="FY84" s="31">
        <f t="shared" ca="1" si="352"/>
        <v>0</v>
      </c>
      <c r="FZ84" s="31">
        <f t="shared" ca="1" si="353"/>
        <v>0</v>
      </c>
      <c r="GA84" s="31">
        <f t="shared" ca="1" si="354"/>
        <v>0</v>
      </c>
      <c r="GB84" s="31">
        <f t="shared" ca="1" si="355"/>
        <v>0</v>
      </c>
      <c r="GC84" s="31">
        <f t="shared" ca="1" si="356"/>
        <v>0</v>
      </c>
      <c r="GD84" s="31">
        <f t="shared" ca="1" si="357"/>
        <v>0</v>
      </c>
      <c r="GE84" s="31">
        <f t="shared" ca="1" si="358"/>
        <v>0</v>
      </c>
      <c r="GF84" s="31">
        <f t="shared" ca="1" si="359"/>
        <v>0</v>
      </c>
      <c r="GG84" s="31">
        <f t="shared" ca="1" si="360"/>
        <v>0</v>
      </c>
      <c r="GH84" s="31">
        <f t="shared" ca="1" si="361"/>
        <v>0</v>
      </c>
      <c r="GI84" s="31">
        <f t="shared" ca="1" si="362"/>
        <v>0</v>
      </c>
      <c r="GJ84" s="109">
        <f t="shared" ca="1" si="363"/>
        <v>0</v>
      </c>
      <c r="GK84" s="14"/>
      <c r="GL84" s="14"/>
      <c r="GM84" s="14"/>
      <c r="GN84" s="14"/>
      <c r="GO84" s="14"/>
      <c r="GP84" s="14"/>
      <c r="GQ84" s="14"/>
      <c r="GR84" s="14"/>
      <c r="GS84" s="14"/>
    </row>
    <row r="85" spans="1:201" ht="12.75" customHeight="1" x14ac:dyDescent="0.2">
      <c r="A85" s="166"/>
      <c r="B85" s="124"/>
      <c r="C85" s="125"/>
      <c r="D85" s="85"/>
      <c r="E85" s="279"/>
      <c r="F85" s="279"/>
      <c r="G85" s="116"/>
      <c r="H85" s="6"/>
      <c r="I85" s="6"/>
      <c r="J85" s="6"/>
      <c r="K85" s="261"/>
      <c r="L85" s="164"/>
      <c r="M85" s="164"/>
      <c r="N85" s="6"/>
      <c r="O85" s="6"/>
      <c r="P85" s="6"/>
      <c r="Q85" s="6"/>
      <c r="R85" s="6"/>
      <c r="S85" s="161"/>
      <c r="T85" s="6"/>
      <c r="U85" s="6"/>
      <c r="V85" s="6"/>
      <c r="W85" s="261"/>
      <c r="X85" s="6"/>
      <c r="Y85" s="261"/>
      <c r="Z85" s="214"/>
      <c r="AA85" s="6"/>
      <c r="AB85" s="214"/>
      <c r="AC85" s="238"/>
      <c r="AD85" s="238"/>
      <c r="AE85" s="161"/>
      <c r="AF85" s="6"/>
      <c r="AG85" s="6"/>
      <c r="AH85" s="6"/>
      <c r="AI85" s="261"/>
      <c r="AJ85" s="6"/>
      <c r="AK85" s="261"/>
      <c r="AL85" s="214"/>
      <c r="AM85" s="6"/>
      <c r="AN85" s="214"/>
      <c r="AO85" s="238"/>
      <c r="AP85" s="238"/>
      <c r="AQ85" s="17"/>
      <c r="AR85" s="235"/>
      <c r="AS85" s="221" t="s">
        <v>55</v>
      </c>
      <c r="AT85" s="54"/>
      <c r="AU85" s="254"/>
      <c r="AV85" s="259"/>
      <c r="AW85" s="38">
        <f t="shared" si="12"/>
        <v>0</v>
      </c>
      <c r="AX85" s="39">
        <f t="shared" si="13"/>
        <v>0</v>
      </c>
      <c r="AY85" s="224" t="s">
        <v>56</v>
      </c>
      <c r="AZ85" s="54"/>
      <c r="BA85" s="64"/>
      <c r="BB85" s="48"/>
      <c r="BC85" s="25">
        <f t="shared" si="14"/>
        <v>0</v>
      </c>
      <c r="BD85" s="40">
        <f t="shared" si="15"/>
        <v>0</v>
      </c>
      <c r="BE85" s="27" t="s">
        <v>57</v>
      </c>
      <c r="BF85" s="54"/>
      <c r="BG85" s="48"/>
      <c r="BH85" s="28">
        <f t="shared" si="16"/>
        <v>0</v>
      </c>
      <c r="BI85" s="29">
        <f t="shared" si="17"/>
        <v>0</v>
      </c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17"/>
      <c r="DD85" s="30">
        <f t="shared" si="280"/>
        <v>0</v>
      </c>
      <c r="DE85" s="31">
        <f t="shared" si="281"/>
        <v>0</v>
      </c>
      <c r="DF85" s="31">
        <f t="shared" si="282"/>
        <v>0</v>
      </c>
      <c r="DG85" s="31">
        <f t="shared" si="283"/>
        <v>0</v>
      </c>
      <c r="DH85" s="31">
        <f t="shared" si="284"/>
        <v>0</v>
      </c>
      <c r="DI85" s="31">
        <f t="shared" si="285"/>
        <v>0</v>
      </c>
      <c r="DJ85" s="31">
        <f t="shared" si="286"/>
        <v>0</v>
      </c>
      <c r="DK85" s="31">
        <f t="shared" si="287"/>
        <v>0</v>
      </c>
      <c r="DL85" s="31">
        <f t="shared" si="288"/>
        <v>0</v>
      </c>
      <c r="DM85" s="31">
        <f t="shared" si="289"/>
        <v>0</v>
      </c>
      <c r="DN85" s="31">
        <f t="shared" si="290"/>
        <v>0</v>
      </c>
      <c r="DO85" s="31">
        <f t="shared" si="291"/>
        <v>0</v>
      </c>
      <c r="DP85" s="31">
        <f t="shared" si="292"/>
        <v>0</v>
      </c>
      <c r="DQ85" s="31">
        <f t="shared" si="293"/>
        <v>0</v>
      </c>
      <c r="DR85" s="31">
        <f t="shared" si="294"/>
        <v>0</v>
      </c>
      <c r="DS85" s="31">
        <f t="shared" si="295"/>
        <v>0</v>
      </c>
      <c r="DT85" s="31">
        <f t="shared" si="296"/>
        <v>0</v>
      </c>
      <c r="DU85" s="31">
        <f t="shared" si="297"/>
        <v>0</v>
      </c>
      <c r="DV85" s="31">
        <f t="shared" si="298"/>
        <v>0</v>
      </c>
      <c r="DW85" s="31">
        <f t="shared" si="299"/>
        <v>0</v>
      </c>
      <c r="DX85" s="31">
        <f t="shared" si="300"/>
        <v>0</v>
      </c>
      <c r="DY85" s="31">
        <f t="shared" si="301"/>
        <v>0</v>
      </c>
      <c r="DZ85" s="31">
        <f t="shared" si="302"/>
        <v>0</v>
      </c>
      <c r="EA85" s="31">
        <f t="shared" si="303"/>
        <v>0</v>
      </c>
      <c r="EB85" s="31">
        <f t="shared" si="304"/>
        <v>0</v>
      </c>
      <c r="EC85" s="31">
        <f t="shared" si="305"/>
        <v>0</v>
      </c>
      <c r="ED85" s="31">
        <f t="shared" si="306"/>
        <v>0</v>
      </c>
      <c r="EE85" s="31">
        <f t="shared" si="307"/>
        <v>0</v>
      </c>
      <c r="EF85" s="31">
        <f t="shared" si="308"/>
        <v>0</v>
      </c>
      <c r="EG85" s="31">
        <f t="shared" si="309"/>
        <v>0</v>
      </c>
      <c r="EH85" s="31">
        <f t="shared" si="310"/>
        <v>0</v>
      </c>
      <c r="EI85" s="31">
        <f t="shared" si="311"/>
        <v>0</v>
      </c>
      <c r="EJ85" s="31">
        <f t="shared" si="312"/>
        <v>0</v>
      </c>
      <c r="EK85" s="31">
        <f t="shared" si="313"/>
        <v>0</v>
      </c>
      <c r="EL85" s="31">
        <f t="shared" si="314"/>
        <v>0</v>
      </c>
      <c r="EM85" s="31">
        <f t="shared" si="315"/>
        <v>0</v>
      </c>
      <c r="EN85" s="31">
        <f t="shared" si="316"/>
        <v>0</v>
      </c>
      <c r="EO85" s="31">
        <f t="shared" si="317"/>
        <v>0</v>
      </c>
      <c r="EP85" s="31">
        <f t="shared" si="318"/>
        <v>0</v>
      </c>
      <c r="EQ85" s="31">
        <f t="shared" si="319"/>
        <v>0</v>
      </c>
      <c r="ER85" s="31">
        <f t="shared" si="320"/>
        <v>0</v>
      </c>
      <c r="ES85" s="109">
        <f t="shared" si="321"/>
        <v>0</v>
      </c>
      <c r="ET85" s="14"/>
      <c r="EU85" s="30">
        <f t="shared" si="322"/>
        <v>0</v>
      </c>
      <c r="EV85" s="31">
        <f t="shared" ca="1" si="323"/>
        <v>0</v>
      </c>
      <c r="EW85" s="31">
        <f t="shared" ca="1" si="324"/>
        <v>0</v>
      </c>
      <c r="EX85" s="31">
        <f t="shared" ca="1" si="325"/>
        <v>0</v>
      </c>
      <c r="EY85" s="31">
        <f t="shared" ca="1" si="326"/>
        <v>0</v>
      </c>
      <c r="EZ85" s="31">
        <f t="shared" ca="1" si="327"/>
        <v>0</v>
      </c>
      <c r="FA85" s="31">
        <f t="shared" ca="1" si="328"/>
        <v>0</v>
      </c>
      <c r="FB85" s="31">
        <f t="shared" ca="1" si="329"/>
        <v>0</v>
      </c>
      <c r="FC85" s="31">
        <f t="shared" ca="1" si="330"/>
        <v>0</v>
      </c>
      <c r="FD85" s="31">
        <f t="shared" ca="1" si="331"/>
        <v>0</v>
      </c>
      <c r="FE85" s="31">
        <f t="shared" ca="1" si="332"/>
        <v>0</v>
      </c>
      <c r="FF85" s="31">
        <f t="shared" ca="1" si="333"/>
        <v>0</v>
      </c>
      <c r="FG85" s="31">
        <f t="shared" ca="1" si="334"/>
        <v>0</v>
      </c>
      <c r="FH85" s="31">
        <f t="shared" ca="1" si="335"/>
        <v>0</v>
      </c>
      <c r="FI85" s="31">
        <f t="shared" ca="1" si="336"/>
        <v>0</v>
      </c>
      <c r="FJ85" s="31">
        <f t="shared" ca="1" si="337"/>
        <v>0</v>
      </c>
      <c r="FK85" s="31">
        <f t="shared" ca="1" si="338"/>
        <v>0</v>
      </c>
      <c r="FL85" s="31">
        <f t="shared" ca="1" si="339"/>
        <v>0</v>
      </c>
      <c r="FM85" s="31">
        <f t="shared" ca="1" si="340"/>
        <v>0</v>
      </c>
      <c r="FN85" s="31">
        <f t="shared" ca="1" si="341"/>
        <v>0</v>
      </c>
      <c r="FO85" s="31">
        <f t="shared" ca="1" si="342"/>
        <v>0</v>
      </c>
      <c r="FP85" s="31">
        <f t="shared" ca="1" si="343"/>
        <v>0</v>
      </c>
      <c r="FQ85" s="31">
        <f t="shared" ca="1" si="344"/>
        <v>0</v>
      </c>
      <c r="FR85" s="31">
        <f t="shared" ca="1" si="345"/>
        <v>0</v>
      </c>
      <c r="FS85" s="31">
        <f t="shared" ca="1" si="346"/>
        <v>0</v>
      </c>
      <c r="FT85" s="31">
        <f t="shared" ca="1" si="347"/>
        <v>0</v>
      </c>
      <c r="FU85" s="31">
        <f t="shared" ca="1" si="348"/>
        <v>0</v>
      </c>
      <c r="FV85" s="31">
        <f t="shared" ca="1" si="349"/>
        <v>0</v>
      </c>
      <c r="FW85" s="31">
        <f t="shared" ca="1" si="350"/>
        <v>0</v>
      </c>
      <c r="FX85" s="31">
        <f t="shared" ca="1" si="351"/>
        <v>0</v>
      </c>
      <c r="FY85" s="31">
        <f t="shared" ca="1" si="352"/>
        <v>0</v>
      </c>
      <c r="FZ85" s="31">
        <f t="shared" ca="1" si="353"/>
        <v>0</v>
      </c>
      <c r="GA85" s="31">
        <f t="shared" ca="1" si="354"/>
        <v>0</v>
      </c>
      <c r="GB85" s="31">
        <f t="shared" ca="1" si="355"/>
        <v>0</v>
      </c>
      <c r="GC85" s="31">
        <f t="shared" ca="1" si="356"/>
        <v>0</v>
      </c>
      <c r="GD85" s="31">
        <f t="shared" ca="1" si="357"/>
        <v>0</v>
      </c>
      <c r="GE85" s="31">
        <f t="shared" ca="1" si="358"/>
        <v>0</v>
      </c>
      <c r="GF85" s="31">
        <f t="shared" ca="1" si="359"/>
        <v>0</v>
      </c>
      <c r="GG85" s="31">
        <f t="shared" ca="1" si="360"/>
        <v>0</v>
      </c>
      <c r="GH85" s="31">
        <f t="shared" ca="1" si="361"/>
        <v>0</v>
      </c>
      <c r="GI85" s="31">
        <f t="shared" ca="1" si="362"/>
        <v>0</v>
      </c>
      <c r="GJ85" s="109">
        <f t="shared" ca="1" si="363"/>
        <v>0</v>
      </c>
      <c r="GK85" s="14"/>
      <c r="GL85" s="14"/>
      <c r="GM85" s="14"/>
      <c r="GN85" s="14"/>
      <c r="GO85" s="14"/>
      <c r="GP85" s="14"/>
      <c r="GQ85" s="14"/>
      <c r="GR85" s="14"/>
      <c r="GS85" s="14"/>
    </row>
    <row r="86" spans="1:201" ht="12.75" customHeight="1" x14ac:dyDescent="0.2">
      <c r="A86" s="166"/>
      <c r="B86" s="124"/>
      <c r="C86" s="125"/>
      <c r="D86" s="85"/>
      <c r="E86" s="279"/>
      <c r="F86" s="279"/>
      <c r="G86" s="116"/>
      <c r="H86" s="6"/>
      <c r="I86" s="6"/>
      <c r="J86" s="6"/>
      <c r="K86" s="261"/>
      <c r="L86" s="164"/>
      <c r="M86" s="164"/>
      <c r="N86" s="6"/>
      <c r="O86" s="6"/>
      <c r="P86" s="6"/>
      <c r="Q86" s="6"/>
      <c r="R86" s="6"/>
      <c r="S86" s="161"/>
      <c r="T86" s="6"/>
      <c r="U86" s="6"/>
      <c r="V86" s="6"/>
      <c r="W86" s="261"/>
      <c r="X86" s="6"/>
      <c r="Y86" s="261"/>
      <c r="Z86" s="214"/>
      <c r="AA86" s="6"/>
      <c r="AB86" s="214"/>
      <c r="AC86" s="238"/>
      <c r="AD86" s="238"/>
      <c r="AE86" s="161"/>
      <c r="AF86" s="6"/>
      <c r="AG86" s="6"/>
      <c r="AH86" s="6"/>
      <c r="AI86" s="261"/>
      <c r="AJ86" s="6"/>
      <c r="AK86" s="261"/>
      <c r="AL86" s="214"/>
      <c r="AM86" s="6"/>
      <c r="AN86" s="214"/>
      <c r="AO86" s="238"/>
      <c r="AP86" s="238"/>
      <c r="AQ86" s="17"/>
      <c r="AR86" s="235"/>
      <c r="AS86" s="221" t="s">
        <v>55</v>
      </c>
      <c r="AT86" s="54"/>
      <c r="AU86" s="254"/>
      <c r="AV86" s="259"/>
      <c r="AW86" s="38">
        <f t="shared" si="12"/>
        <v>0</v>
      </c>
      <c r="AX86" s="39">
        <f t="shared" si="13"/>
        <v>0</v>
      </c>
      <c r="AY86" s="224" t="s">
        <v>56</v>
      </c>
      <c r="AZ86" s="54"/>
      <c r="BA86" s="64"/>
      <c r="BB86" s="48"/>
      <c r="BC86" s="25">
        <f t="shared" si="14"/>
        <v>0</v>
      </c>
      <c r="BD86" s="40">
        <f t="shared" si="15"/>
        <v>0</v>
      </c>
      <c r="BE86" s="27" t="s">
        <v>57</v>
      </c>
      <c r="BF86" s="54"/>
      <c r="BG86" s="48"/>
      <c r="BH86" s="28">
        <f t="shared" si="16"/>
        <v>0</v>
      </c>
      <c r="BI86" s="29">
        <f t="shared" si="17"/>
        <v>0</v>
      </c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17"/>
      <c r="DD86" s="30">
        <f t="shared" si="280"/>
        <v>0</v>
      </c>
      <c r="DE86" s="31">
        <f t="shared" si="281"/>
        <v>0</v>
      </c>
      <c r="DF86" s="31">
        <f t="shared" si="282"/>
        <v>0</v>
      </c>
      <c r="DG86" s="31">
        <f t="shared" si="283"/>
        <v>0</v>
      </c>
      <c r="DH86" s="31">
        <f t="shared" si="284"/>
        <v>0</v>
      </c>
      <c r="DI86" s="31">
        <f t="shared" si="285"/>
        <v>0</v>
      </c>
      <c r="DJ86" s="31">
        <f t="shared" si="286"/>
        <v>0</v>
      </c>
      <c r="DK86" s="31">
        <f t="shared" si="287"/>
        <v>0</v>
      </c>
      <c r="DL86" s="31">
        <f t="shared" si="288"/>
        <v>0</v>
      </c>
      <c r="DM86" s="31">
        <f t="shared" si="289"/>
        <v>0</v>
      </c>
      <c r="DN86" s="31">
        <f t="shared" si="290"/>
        <v>0</v>
      </c>
      <c r="DO86" s="31">
        <f t="shared" si="291"/>
        <v>0</v>
      </c>
      <c r="DP86" s="31">
        <f t="shared" si="292"/>
        <v>0</v>
      </c>
      <c r="DQ86" s="31">
        <f t="shared" si="293"/>
        <v>0</v>
      </c>
      <c r="DR86" s="31">
        <f t="shared" si="294"/>
        <v>0</v>
      </c>
      <c r="DS86" s="31">
        <f t="shared" si="295"/>
        <v>0</v>
      </c>
      <c r="DT86" s="31">
        <f t="shared" si="296"/>
        <v>0</v>
      </c>
      <c r="DU86" s="31">
        <f t="shared" si="297"/>
        <v>0</v>
      </c>
      <c r="DV86" s="31">
        <f t="shared" si="298"/>
        <v>0</v>
      </c>
      <c r="DW86" s="31">
        <f t="shared" si="299"/>
        <v>0</v>
      </c>
      <c r="DX86" s="31">
        <f t="shared" si="300"/>
        <v>0</v>
      </c>
      <c r="DY86" s="31">
        <f t="shared" si="301"/>
        <v>0</v>
      </c>
      <c r="DZ86" s="31">
        <f t="shared" si="302"/>
        <v>0</v>
      </c>
      <c r="EA86" s="31">
        <f t="shared" si="303"/>
        <v>0</v>
      </c>
      <c r="EB86" s="31">
        <f t="shared" si="304"/>
        <v>0</v>
      </c>
      <c r="EC86" s="31">
        <f t="shared" si="305"/>
        <v>0</v>
      </c>
      <c r="ED86" s="31">
        <f t="shared" si="306"/>
        <v>0</v>
      </c>
      <c r="EE86" s="31">
        <f t="shared" si="307"/>
        <v>0</v>
      </c>
      <c r="EF86" s="31">
        <f t="shared" si="308"/>
        <v>0</v>
      </c>
      <c r="EG86" s="31">
        <f t="shared" si="309"/>
        <v>0</v>
      </c>
      <c r="EH86" s="31">
        <f t="shared" si="310"/>
        <v>0</v>
      </c>
      <c r="EI86" s="31">
        <f t="shared" si="311"/>
        <v>0</v>
      </c>
      <c r="EJ86" s="31">
        <f t="shared" si="312"/>
        <v>0</v>
      </c>
      <c r="EK86" s="31">
        <f t="shared" si="313"/>
        <v>0</v>
      </c>
      <c r="EL86" s="31">
        <f t="shared" si="314"/>
        <v>0</v>
      </c>
      <c r="EM86" s="31">
        <f t="shared" si="315"/>
        <v>0</v>
      </c>
      <c r="EN86" s="31">
        <f t="shared" si="316"/>
        <v>0</v>
      </c>
      <c r="EO86" s="31">
        <f t="shared" si="317"/>
        <v>0</v>
      </c>
      <c r="EP86" s="31">
        <f t="shared" si="318"/>
        <v>0</v>
      </c>
      <c r="EQ86" s="31">
        <f t="shared" si="319"/>
        <v>0</v>
      </c>
      <c r="ER86" s="31">
        <f t="shared" si="320"/>
        <v>0</v>
      </c>
      <c r="ES86" s="109">
        <f t="shared" si="321"/>
        <v>0</v>
      </c>
      <c r="ET86" s="14"/>
      <c r="EU86" s="30">
        <f t="shared" si="322"/>
        <v>0</v>
      </c>
      <c r="EV86" s="31">
        <f t="shared" ca="1" si="323"/>
        <v>0</v>
      </c>
      <c r="EW86" s="31">
        <f t="shared" ca="1" si="324"/>
        <v>0</v>
      </c>
      <c r="EX86" s="31">
        <f t="shared" ca="1" si="325"/>
        <v>0</v>
      </c>
      <c r="EY86" s="31">
        <f t="shared" ca="1" si="326"/>
        <v>0</v>
      </c>
      <c r="EZ86" s="31">
        <f t="shared" ca="1" si="327"/>
        <v>0</v>
      </c>
      <c r="FA86" s="31">
        <f t="shared" ca="1" si="328"/>
        <v>0</v>
      </c>
      <c r="FB86" s="31">
        <f t="shared" ca="1" si="329"/>
        <v>0</v>
      </c>
      <c r="FC86" s="31">
        <f t="shared" ca="1" si="330"/>
        <v>0</v>
      </c>
      <c r="FD86" s="31">
        <f t="shared" ca="1" si="331"/>
        <v>0</v>
      </c>
      <c r="FE86" s="31">
        <f t="shared" ca="1" si="332"/>
        <v>0</v>
      </c>
      <c r="FF86" s="31">
        <f t="shared" ca="1" si="333"/>
        <v>0</v>
      </c>
      <c r="FG86" s="31">
        <f t="shared" ca="1" si="334"/>
        <v>0</v>
      </c>
      <c r="FH86" s="31">
        <f t="shared" ca="1" si="335"/>
        <v>0</v>
      </c>
      <c r="FI86" s="31">
        <f t="shared" ca="1" si="336"/>
        <v>0</v>
      </c>
      <c r="FJ86" s="31">
        <f t="shared" ca="1" si="337"/>
        <v>0</v>
      </c>
      <c r="FK86" s="31">
        <f t="shared" ca="1" si="338"/>
        <v>0</v>
      </c>
      <c r="FL86" s="31">
        <f t="shared" ca="1" si="339"/>
        <v>0</v>
      </c>
      <c r="FM86" s="31">
        <f t="shared" ca="1" si="340"/>
        <v>0</v>
      </c>
      <c r="FN86" s="31">
        <f t="shared" ca="1" si="341"/>
        <v>0</v>
      </c>
      <c r="FO86" s="31">
        <f t="shared" ca="1" si="342"/>
        <v>0</v>
      </c>
      <c r="FP86" s="31">
        <f t="shared" ca="1" si="343"/>
        <v>0</v>
      </c>
      <c r="FQ86" s="31">
        <f t="shared" ca="1" si="344"/>
        <v>0</v>
      </c>
      <c r="FR86" s="31">
        <f t="shared" ca="1" si="345"/>
        <v>0</v>
      </c>
      <c r="FS86" s="31">
        <f t="shared" ca="1" si="346"/>
        <v>0</v>
      </c>
      <c r="FT86" s="31">
        <f t="shared" ca="1" si="347"/>
        <v>0</v>
      </c>
      <c r="FU86" s="31">
        <f t="shared" ca="1" si="348"/>
        <v>0</v>
      </c>
      <c r="FV86" s="31">
        <f t="shared" ca="1" si="349"/>
        <v>0</v>
      </c>
      <c r="FW86" s="31">
        <f t="shared" ca="1" si="350"/>
        <v>0</v>
      </c>
      <c r="FX86" s="31">
        <f t="shared" ca="1" si="351"/>
        <v>0</v>
      </c>
      <c r="FY86" s="31">
        <f t="shared" ca="1" si="352"/>
        <v>0</v>
      </c>
      <c r="FZ86" s="31">
        <f t="shared" ca="1" si="353"/>
        <v>0</v>
      </c>
      <c r="GA86" s="31">
        <f t="shared" ca="1" si="354"/>
        <v>0</v>
      </c>
      <c r="GB86" s="31">
        <f t="shared" ca="1" si="355"/>
        <v>0</v>
      </c>
      <c r="GC86" s="31">
        <f t="shared" ca="1" si="356"/>
        <v>0</v>
      </c>
      <c r="GD86" s="31">
        <f t="shared" ca="1" si="357"/>
        <v>0</v>
      </c>
      <c r="GE86" s="31">
        <f t="shared" ca="1" si="358"/>
        <v>0</v>
      </c>
      <c r="GF86" s="31">
        <f t="shared" ca="1" si="359"/>
        <v>0</v>
      </c>
      <c r="GG86" s="31">
        <f t="shared" ca="1" si="360"/>
        <v>0</v>
      </c>
      <c r="GH86" s="31">
        <f t="shared" ca="1" si="361"/>
        <v>0</v>
      </c>
      <c r="GI86" s="31">
        <f t="shared" ca="1" si="362"/>
        <v>0</v>
      </c>
      <c r="GJ86" s="109">
        <f t="shared" ca="1" si="363"/>
        <v>0</v>
      </c>
      <c r="GK86" s="14"/>
      <c r="GL86" s="14"/>
      <c r="GM86" s="14"/>
      <c r="GN86" s="14"/>
      <c r="GO86" s="14"/>
      <c r="GP86" s="14"/>
      <c r="GQ86" s="14"/>
      <c r="GR86" s="14"/>
      <c r="GS86" s="14"/>
    </row>
    <row r="87" spans="1:201" ht="12.75" customHeight="1" x14ac:dyDescent="0.2">
      <c r="A87" s="166"/>
      <c r="B87" s="124"/>
      <c r="C87" s="125"/>
      <c r="D87" s="85"/>
      <c r="E87" s="279"/>
      <c r="F87" s="279"/>
      <c r="G87" s="116"/>
      <c r="H87" s="6"/>
      <c r="I87" s="6"/>
      <c r="J87" s="6"/>
      <c r="K87" s="261"/>
      <c r="L87" s="164"/>
      <c r="M87" s="164"/>
      <c r="N87" s="6"/>
      <c r="O87" s="6"/>
      <c r="P87" s="6"/>
      <c r="Q87" s="6"/>
      <c r="R87" s="6"/>
      <c r="S87" s="161"/>
      <c r="T87" s="6"/>
      <c r="U87" s="6"/>
      <c r="V87" s="6"/>
      <c r="W87" s="261"/>
      <c r="X87" s="6"/>
      <c r="Y87" s="261"/>
      <c r="Z87" s="214"/>
      <c r="AA87" s="6"/>
      <c r="AB87" s="214"/>
      <c r="AC87" s="238"/>
      <c r="AD87" s="238"/>
      <c r="AE87" s="161"/>
      <c r="AF87" s="6"/>
      <c r="AG87" s="6"/>
      <c r="AH87" s="6"/>
      <c r="AI87" s="261"/>
      <c r="AJ87" s="6"/>
      <c r="AK87" s="261"/>
      <c r="AL87" s="214"/>
      <c r="AM87" s="6"/>
      <c r="AN87" s="214"/>
      <c r="AO87" s="238"/>
      <c r="AP87" s="238"/>
      <c r="AQ87" s="17"/>
      <c r="AR87" s="235"/>
      <c r="AS87" s="221" t="s">
        <v>55</v>
      </c>
      <c r="AT87" s="54"/>
      <c r="AU87" s="254"/>
      <c r="AV87" s="259"/>
      <c r="AW87" s="38">
        <f t="shared" si="12"/>
        <v>0</v>
      </c>
      <c r="AX87" s="39">
        <f t="shared" si="13"/>
        <v>0</v>
      </c>
      <c r="AY87" s="224" t="s">
        <v>56</v>
      </c>
      <c r="AZ87" s="54"/>
      <c r="BA87" s="64"/>
      <c r="BB87" s="48"/>
      <c r="BC87" s="25">
        <f t="shared" si="14"/>
        <v>0</v>
      </c>
      <c r="BD87" s="40">
        <f t="shared" si="15"/>
        <v>0</v>
      </c>
      <c r="BE87" s="27" t="s">
        <v>57</v>
      </c>
      <c r="BF87" s="54"/>
      <c r="BG87" s="48"/>
      <c r="BH87" s="28">
        <f t="shared" si="16"/>
        <v>0</v>
      </c>
      <c r="BI87" s="29">
        <f t="shared" si="17"/>
        <v>0</v>
      </c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17"/>
      <c r="DD87" s="30">
        <f t="shared" si="280"/>
        <v>0</v>
      </c>
      <c r="DE87" s="31">
        <f t="shared" si="281"/>
        <v>0</v>
      </c>
      <c r="DF87" s="31">
        <f t="shared" si="282"/>
        <v>0</v>
      </c>
      <c r="DG87" s="31">
        <f t="shared" si="283"/>
        <v>0</v>
      </c>
      <c r="DH87" s="31">
        <f t="shared" si="284"/>
        <v>0</v>
      </c>
      <c r="DI87" s="31">
        <f t="shared" si="285"/>
        <v>0</v>
      </c>
      <c r="DJ87" s="31">
        <f t="shared" si="286"/>
        <v>0</v>
      </c>
      <c r="DK87" s="31">
        <f t="shared" si="287"/>
        <v>0</v>
      </c>
      <c r="DL87" s="31">
        <f t="shared" si="288"/>
        <v>0</v>
      </c>
      <c r="DM87" s="31">
        <f t="shared" si="289"/>
        <v>0</v>
      </c>
      <c r="DN87" s="31">
        <f t="shared" si="290"/>
        <v>0</v>
      </c>
      <c r="DO87" s="31">
        <f t="shared" si="291"/>
        <v>0</v>
      </c>
      <c r="DP87" s="31">
        <f t="shared" si="292"/>
        <v>0</v>
      </c>
      <c r="DQ87" s="31">
        <f t="shared" si="293"/>
        <v>0</v>
      </c>
      <c r="DR87" s="31">
        <f t="shared" si="294"/>
        <v>0</v>
      </c>
      <c r="DS87" s="31">
        <f t="shared" si="295"/>
        <v>0</v>
      </c>
      <c r="DT87" s="31">
        <f t="shared" si="296"/>
        <v>0</v>
      </c>
      <c r="DU87" s="31">
        <f t="shared" si="297"/>
        <v>0</v>
      </c>
      <c r="DV87" s="31">
        <f t="shared" si="298"/>
        <v>0</v>
      </c>
      <c r="DW87" s="31">
        <f t="shared" si="299"/>
        <v>0</v>
      </c>
      <c r="DX87" s="31">
        <f t="shared" si="300"/>
        <v>0</v>
      </c>
      <c r="DY87" s="31">
        <f t="shared" si="301"/>
        <v>0</v>
      </c>
      <c r="DZ87" s="31">
        <f t="shared" si="302"/>
        <v>0</v>
      </c>
      <c r="EA87" s="31">
        <f t="shared" si="303"/>
        <v>0</v>
      </c>
      <c r="EB87" s="31">
        <f t="shared" si="304"/>
        <v>0</v>
      </c>
      <c r="EC87" s="31">
        <f t="shared" si="305"/>
        <v>0</v>
      </c>
      <c r="ED87" s="31">
        <f t="shared" si="306"/>
        <v>0</v>
      </c>
      <c r="EE87" s="31">
        <f t="shared" si="307"/>
        <v>0</v>
      </c>
      <c r="EF87" s="31">
        <f t="shared" si="308"/>
        <v>0</v>
      </c>
      <c r="EG87" s="31">
        <f t="shared" si="309"/>
        <v>0</v>
      </c>
      <c r="EH87" s="31">
        <f t="shared" si="310"/>
        <v>0</v>
      </c>
      <c r="EI87" s="31">
        <f t="shared" si="311"/>
        <v>0</v>
      </c>
      <c r="EJ87" s="31">
        <f t="shared" si="312"/>
        <v>0</v>
      </c>
      <c r="EK87" s="31">
        <f t="shared" si="313"/>
        <v>0</v>
      </c>
      <c r="EL87" s="31">
        <f t="shared" si="314"/>
        <v>0</v>
      </c>
      <c r="EM87" s="31">
        <f t="shared" si="315"/>
        <v>0</v>
      </c>
      <c r="EN87" s="31">
        <f t="shared" si="316"/>
        <v>0</v>
      </c>
      <c r="EO87" s="31">
        <f t="shared" si="317"/>
        <v>0</v>
      </c>
      <c r="EP87" s="31">
        <f t="shared" si="318"/>
        <v>0</v>
      </c>
      <c r="EQ87" s="31">
        <f t="shared" si="319"/>
        <v>0</v>
      </c>
      <c r="ER87" s="31">
        <f t="shared" si="320"/>
        <v>0</v>
      </c>
      <c r="ES87" s="109">
        <f t="shared" si="321"/>
        <v>0</v>
      </c>
      <c r="ET87" s="14"/>
      <c r="EU87" s="30">
        <f t="shared" si="322"/>
        <v>0</v>
      </c>
      <c r="EV87" s="31">
        <f t="shared" ca="1" si="323"/>
        <v>0</v>
      </c>
      <c r="EW87" s="31">
        <f t="shared" ca="1" si="324"/>
        <v>0</v>
      </c>
      <c r="EX87" s="31">
        <f t="shared" ca="1" si="325"/>
        <v>0</v>
      </c>
      <c r="EY87" s="31">
        <f t="shared" ca="1" si="326"/>
        <v>0</v>
      </c>
      <c r="EZ87" s="31">
        <f t="shared" ca="1" si="327"/>
        <v>0</v>
      </c>
      <c r="FA87" s="31">
        <f t="shared" ca="1" si="328"/>
        <v>0</v>
      </c>
      <c r="FB87" s="31">
        <f t="shared" ca="1" si="329"/>
        <v>0</v>
      </c>
      <c r="FC87" s="31">
        <f t="shared" ca="1" si="330"/>
        <v>0</v>
      </c>
      <c r="FD87" s="31">
        <f t="shared" ca="1" si="331"/>
        <v>0</v>
      </c>
      <c r="FE87" s="31">
        <f t="shared" ca="1" si="332"/>
        <v>0</v>
      </c>
      <c r="FF87" s="31">
        <f t="shared" ca="1" si="333"/>
        <v>0</v>
      </c>
      <c r="FG87" s="31">
        <f t="shared" ca="1" si="334"/>
        <v>0</v>
      </c>
      <c r="FH87" s="31">
        <f t="shared" ca="1" si="335"/>
        <v>0</v>
      </c>
      <c r="FI87" s="31">
        <f t="shared" ca="1" si="336"/>
        <v>0</v>
      </c>
      <c r="FJ87" s="31">
        <f t="shared" ca="1" si="337"/>
        <v>0</v>
      </c>
      <c r="FK87" s="31">
        <f t="shared" ca="1" si="338"/>
        <v>0</v>
      </c>
      <c r="FL87" s="31">
        <f t="shared" ca="1" si="339"/>
        <v>0</v>
      </c>
      <c r="FM87" s="31">
        <f t="shared" ca="1" si="340"/>
        <v>0</v>
      </c>
      <c r="FN87" s="31">
        <f t="shared" ca="1" si="341"/>
        <v>0</v>
      </c>
      <c r="FO87" s="31">
        <f t="shared" ca="1" si="342"/>
        <v>0</v>
      </c>
      <c r="FP87" s="31">
        <f t="shared" ca="1" si="343"/>
        <v>0</v>
      </c>
      <c r="FQ87" s="31">
        <f t="shared" ca="1" si="344"/>
        <v>0</v>
      </c>
      <c r="FR87" s="31">
        <f t="shared" ca="1" si="345"/>
        <v>0</v>
      </c>
      <c r="FS87" s="31">
        <f t="shared" ca="1" si="346"/>
        <v>0</v>
      </c>
      <c r="FT87" s="31">
        <f t="shared" ca="1" si="347"/>
        <v>0</v>
      </c>
      <c r="FU87" s="31">
        <f t="shared" ca="1" si="348"/>
        <v>0</v>
      </c>
      <c r="FV87" s="31">
        <f t="shared" ca="1" si="349"/>
        <v>0</v>
      </c>
      <c r="FW87" s="31">
        <f t="shared" ca="1" si="350"/>
        <v>0</v>
      </c>
      <c r="FX87" s="31">
        <f t="shared" ca="1" si="351"/>
        <v>0</v>
      </c>
      <c r="FY87" s="31">
        <f t="shared" ca="1" si="352"/>
        <v>0</v>
      </c>
      <c r="FZ87" s="31">
        <f t="shared" ca="1" si="353"/>
        <v>0</v>
      </c>
      <c r="GA87" s="31">
        <f t="shared" ca="1" si="354"/>
        <v>0</v>
      </c>
      <c r="GB87" s="31">
        <f t="shared" ca="1" si="355"/>
        <v>0</v>
      </c>
      <c r="GC87" s="31">
        <f t="shared" ca="1" si="356"/>
        <v>0</v>
      </c>
      <c r="GD87" s="31">
        <f t="shared" ca="1" si="357"/>
        <v>0</v>
      </c>
      <c r="GE87" s="31">
        <f t="shared" ca="1" si="358"/>
        <v>0</v>
      </c>
      <c r="GF87" s="31">
        <f t="shared" ca="1" si="359"/>
        <v>0</v>
      </c>
      <c r="GG87" s="31">
        <f t="shared" ca="1" si="360"/>
        <v>0</v>
      </c>
      <c r="GH87" s="31">
        <f t="shared" ca="1" si="361"/>
        <v>0</v>
      </c>
      <c r="GI87" s="31">
        <f t="shared" ca="1" si="362"/>
        <v>0</v>
      </c>
      <c r="GJ87" s="109">
        <f t="shared" ca="1" si="363"/>
        <v>0</v>
      </c>
      <c r="GK87" s="14"/>
      <c r="GL87" s="14"/>
      <c r="GM87" s="14"/>
      <c r="GN87" s="14"/>
      <c r="GO87" s="14"/>
      <c r="GP87" s="14"/>
      <c r="GQ87" s="14"/>
      <c r="GR87" s="14"/>
      <c r="GS87" s="14"/>
    </row>
    <row r="88" spans="1:201" ht="12.75" customHeight="1" x14ac:dyDescent="0.2">
      <c r="A88" s="161"/>
      <c r="B88" s="11"/>
      <c r="C88" s="115"/>
      <c r="D88" s="6"/>
      <c r="E88" s="278"/>
      <c r="F88" s="278"/>
      <c r="G88" s="116"/>
      <c r="H88" s="6"/>
      <c r="I88" s="6"/>
      <c r="J88" s="6"/>
      <c r="K88" s="261"/>
      <c r="L88" s="164"/>
      <c r="M88" s="164"/>
      <c r="N88" s="6"/>
      <c r="O88" s="6"/>
      <c r="P88" s="6"/>
      <c r="Q88" s="6"/>
      <c r="R88" s="6"/>
      <c r="S88" s="161"/>
      <c r="T88" s="6"/>
      <c r="U88" s="6"/>
      <c r="V88" s="6"/>
      <c r="W88" s="261"/>
      <c r="X88" s="6"/>
      <c r="Y88" s="261"/>
      <c r="Z88" s="214"/>
      <c r="AA88" s="6"/>
      <c r="AB88" s="214"/>
      <c r="AC88" s="238"/>
      <c r="AD88" s="238"/>
      <c r="AE88" s="161"/>
      <c r="AF88" s="6"/>
      <c r="AG88" s="6"/>
      <c r="AH88" s="6"/>
      <c r="AI88" s="261"/>
      <c r="AJ88" s="6"/>
      <c r="AK88" s="261"/>
      <c r="AL88" s="214"/>
      <c r="AM88" s="6"/>
      <c r="AN88" s="214"/>
      <c r="AO88" s="238"/>
      <c r="AP88" s="238"/>
      <c r="AQ88" s="17"/>
      <c r="AR88" s="235"/>
      <c r="AS88" s="221" t="s">
        <v>55</v>
      </c>
      <c r="AT88" s="54"/>
      <c r="AU88" s="254"/>
      <c r="AV88" s="259"/>
      <c r="AW88" s="38">
        <f t="shared" si="12"/>
        <v>0</v>
      </c>
      <c r="AX88" s="39">
        <f t="shared" si="13"/>
        <v>0</v>
      </c>
      <c r="AY88" s="224" t="s">
        <v>56</v>
      </c>
      <c r="AZ88" s="54"/>
      <c r="BA88" s="64"/>
      <c r="BB88" s="48"/>
      <c r="BC88" s="25">
        <f t="shared" si="14"/>
        <v>0</v>
      </c>
      <c r="BD88" s="40">
        <f t="shared" si="15"/>
        <v>0</v>
      </c>
      <c r="BE88" s="27" t="s">
        <v>57</v>
      </c>
      <c r="BF88" s="54"/>
      <c r="BG88" s="48"/>
      <c r="BH88" s="28">
        <f t="shared" si="16"/>
        <v>0</v>
      </c>
      <c r="BI88" s="29">
        <f t="shared" si="17"/>
        <v>0</v>
      </c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17"/>
      <c r="DD88" s="30">
        <f t="shared" si="280"/>
        <v>0</v>
      </c>
      <c r="DE88" s="31">
        <f t="shared" si="281"/>
        <v>0</v>
      </c>
      <c r="DF88" s="31">
        <f t="shared" si="282"/>
        <v>0</v>
      </c>
      <c r="DG88" s="31">
        <f t="shared" si="283"/>
        <v>0</v>
      </c>
      <c r="DH88" s="31">
        <f t="shared" si="284"/>
        <v>0</v>
      </c>
      <c r="DI88" s="31">
        <f t="shared" si="285"/>
        <v>0</v>
      </c>
      <c r="DJ88" s="31">
        <f t="shared" si="286"/>
        <v>0</v>
      </c>
      <c r="DK88" s="31">
        <f t="shared" si="287"/>
        <v>0</v>
      </c>
      <c r="DL88" s="31">
        <f t="shared" si="288"/>
        <v>0</v>
      </c>
      <c r="DM88" s="31">
        <f t="shared" si="289"/>
        <v>0</v>
      </c>
      <c r="DN88" s="31">
        <f t="shared" si="290"/>
        <v>0</v>
      </c>
      <c r="DO88" s="31">
        <f t="shared" si="291"/>
        <v>0</v>
      </c>
      <c r="DP88" s="31">
        <f t="shared" si="292"/>
        <v>0</v>
      </c>
      <c r="DQ88" s="31">
        <f t="shared" si="293"/>
        <v>0</v>
      </c>
      <c r="DR88" s="31">
        <f t="shared" si="294"/>
        <v>0</v>
      </c>
      <c r="DS88" s="31">
        <f t="shared" si="295"/>
        <v>0</v>
      </c>
      <c r="DT88" s="31">
        <f t="shared" si="296"/>
        <v>0</v>
      </c>
      <c r="DU88" s="31">
        <f t="shared" si="297"/>
        <v>0</v>
      </c>
      <c r="DV88" s="31">
        <f t="shared" si="298"/>
        <v>0</v>
      </c>
      <c r="DW88" s="31">
        <f t="shared" si="299"/>
        <v>0</v>
      </c>
      <c r="DX88" s="31">
        <f t="shared" si="300"/>
        <v>0</v>
      </c>
      <c r="DY88" s="31">
        <f t="shared" si="301"/>
        <v>0</v>
      </c>
      <c r="DZ88" s="31">
        <f t="shared" si="302"/>
        <v>0</v>
      </c>
      <c r="EA88" s="31">
        <f t="shared" si="303"/>
        <v>0</v>
      </c>
      <c r="EB88" s="31">
        <f t="shared" si="304"/>
        <v>0</v>
      </c>
      <c r="EC88" s="31">
        <f t="shared" si="305"/>
        <v>0</v>
      </c>
      <c r="ED88" s="31">
        <f t="shared" si="306"/>
        <v>0</v>
      </c>
      <c r="EE88" s="31">
        <f t="shared" si="307"/>
        <v>0</v>
      </c>
      <c r="EF88" s="31">
        <f t="shared" si="308"/>
        <v>0</v>
      </c>
      <c r="EG88" s="31">
        <f t="shared" si="309"/>
        <v>0</v>
      </c>
      <c r="EH88" s="31">
        <f t="shared" si="310"/>
        <v>0</v>
      </c>
      <c r="EI88" s="31">
        <f t="shared" si="311"/>
        <v>0</v>
      </c>
      <c r="EJ88" s="31">
        <f t="shared" si="312"/>
        <v>0</v>
      </c>
      <c r="EK88" s="31">
        <f t="shared" si="313"/>
        <v>0</v>
      </c>
      <c r="EL88" s="31">
        <f t="shared" si="314"/>
        <v>0</v>
      </c>
      <c r="EM88" s="31">
        <f t="shared" si="315"/>
        <v>0</v>
      </c>
      <c r="EN88" s="31">
        <f t="shared" si="316"/>
        <v>0</v>
      </c>
      <c r="EO88" s="31">
        <f t="shared" si="317"/>
        <v>0</v>
      </c>
      <c r="EP88" s="31">
        <f t="shared" si="318"/>
        <v>0</v>
      </c>
      <c r="EQ88" s="31">
        <f t="shared" si="319"/>
        <v>0</v>
      </c>
      <c r="ER88" s="31">
        <f t="shared" si="320"/>
        <v>0</v>
      </c>
      <c r="ES88" s="109">
        <f t="shared" si="321"/>
        <v>0</v>
      </c>
      <c r="ET88" s="14"/>
      <c r="EU88" s="30">
        <f t="shared" si="322"/>
        <v>0</v>
      </c>
      <c r="EV88" s="31">
        <f t="shared" ca="1" si="323"/>
        <v>0</v>
      </c>
      <c r="EW88" s="31">
        <f t="shared" ca="1" si="324"/>
        <v>0</v>
      </c>
      <c r="EX88" s="31">
        <f t="shared" ca="1" si="325"/>
        <v>0</v>
      </c>
      <c r="EY88" s="31">
        <f t="shared" ca="1" si="326"/>
        <v>0</v>
      </c>
      <c r="EZ88" s="31">
        <f t="shared" ca="1" si="327"/>
        <v>0</v>
      </c>
      <c r="FA88" s="31">
        <f t="shared" ca="1" si="328"/>
        <v>0</v>
      </c>
      <c r="FB88" s="31">
        <f t="shared" ca="1" si="329"/>
        <v>0</v>
      </c>
      <c r="FC88" s="31">
        <f t="shared" ca="1" si="330"/>
        <v>0</v>
      </c>
      <c r="FD88" s="31">
        <f t="shared" ca="1" si="331"/>
        <v>0</v>
      </c>
      <c r="FE88" s="31">
        <f t="shared" ca="1" si="332"/>
        <v>0</v>
      </c>
      <c r="FF88" s="31">
        <f t="shared" ca="1" si="333"/>
        <v>0</v>
      </c>
      <c r="FG88" s="31">
        <f t="shared" ca="1" si="334"/>
        <v>0</v>
      </c>
      <c r="FH88" s="31">
        <f t="shared" ca="1" si="335"/>
        <v>0</v>
      </c>
      <c r="FI88" s="31">
        <f t="shared" ca="1" si="336"/>
        <v>0</v>
      </c>
      <c r="FJ88" s="31">
        <f t="shared" ca="1" si="337"/>
        <v>0</v>
      </c>
      <c r="FK88" s="31">
        <f t="shared" ca="1" si="338"/>
        <v>0</v>
      </c>
      <c r="FL88" s="31">
        <f t="shared" ca="1" si="339"/>
        <v>0</v>
      </c>
      <c r="FM88" s="31">
        <f t="shared" ca="1" si="340"/>
        <v>0</v>
      </c>
      <c r="FN88" s="31">
        <f t="shared" ca="1" si="341"/>
        <v>0</v>
      </c>
      <c r="FO88" s="31">
        <f t="shared" ca="1" si="342"/>
        <v>0</v>
      </c>
      <c r="FP88" s="31">
        <f t="shared" ca="1" si="343"/>
        <v>0</v>
      </c>
      <c r="FQ88" s="31">
        <f t="shared" ca="1" si="344"/>
        <v>0</v>
      </c>
      <c r="FR88" s="31">
        <f t="shared" ca="1" si="345"/>
        <v>0</v>
      </c>
      <c r="FS88" s="31">
        <f t="shared" ca="1" si="346"/>
        <v>0</v>
      </c>
      <c r="FT88" s="31">
        <f t="shared" ca="1" si="347"/>
        <v>0</v>
      </c>
      <c r="FU88" s="31">
        <f t="shared" ca="1" si="348"/>
        <v>0</v>
      </c>
      <c r="FV88" s="31">
        <f t="shared" ca="1" si="349"/>
        <v>0</v>
      </c>
      <c r="FW88" s="31">
        <f t="shared" ca="1" si="350"/>
        <v>0</v>
      </c>
      <c r="FX88" s="31">
        <f t="shared" ca="1" si="351"/>
        <v>0</v>
      </c>
      <c r="FY88" s="31">
        <f t="shared" ca="1" si="352"/>
        <v>0</v>
      </c>
      <c r="FZ88" s="31">
        <f t="shared" ca="1" si="353"/>
        <v>0</v>
      </c>
      <c r="GA88" s="31">
        <f t="shared" ca="1" si="354"/>
        <v>0</v>
      </c>
      <c r="GB88" s="31">
        <f t="shared" ca="1" si="355"/>
        <v>0</v>
      </c>
      <c r="GC88" s="31">
        <f t="shared" ca="1" si="356"/>
        <v>0</v>
      </c>
      <c r="GD88" s="31">
        <f t="shared" ca="1" si="357"/>
        <v>0</v>
      </c>
      <c r="GE88" s="31">
        <f t="shared" ca="1" si="358"/>
        <v>0</v>
      </c>
      <c r="GF88" s="31">
        <f t="shared" ca="1" si="359"/>
        <v>0</v>
      </c>
      <c r="GG88" s="31">
        <f t="shared" ca="1" si="360"/>
        <v>0</v>
      </c>
      <c r="GH88" s="31">
        <f t="shared" ca="1" si="361"/>
        <v>0</v>
      </c>
      <c r="GI88" s="31">
        <f t="shared" ca="1" si="362"/>
        <v>0</v>
      </c>
      <c r="GJ88" s="109">
        <f t="shared" ca="1" si="363"/>
        <v>0</v>
      </c>
      <c r="GK88" s="14"/>
      <c r="GL88" s="14"/>
      <c r="GM88" s="14"/>
      <c r="GN88" s="14"/>
      <c r="GO88" s="14"/>
      <c r="GP88" s="14"/>
      <c r="GQ88" s="14"/>
      <c r="GR88" s="14"/>
      <c r="GS88" s="14"/>
    </row>
    <row r="89" spans="1:201" ht="12.75" customHeight="1" x14ac:dyDescent="0.2">
      <c r="A89" s="161"/>
      <c r="B89" s="11"/>
      <c r="C89" s="115"/>
      <c r="D89" s="6"/>
      <c r="E89" s="278"/>
      <c r="F89" s="278"/>
      <c r="G89" s="116"/>
      <c r="H89" s="6"/>
      <c r="I89" s="6"/>
      <c r="J89" s="6"/>
      <c r="K89" s="261"/>
      <c r="L89" s="164"/>
      <c r="M89" s="164"/>
      <c r="N89" s="6"/>
      <c r="O89" s="6"/>
      <c r="P89" s="6"/>
      <c r="Q89" s="6"/>
      <c r="R89" s="6"/>
      <c r="S89" s="161"/>
      <c r="T89" s="6"/>
      <c r="U89" s="6"/>
      <c r="V89" s="6"/>
      <c r="W89" s="261"/>
      <c r="X89" s="6"/>
      <c r="Y89" s="261"/>
      <c r="Z89" s="214"/>
      <c r="AA89" s="6"/>
      <c r="AB89" s="214"/>
      <c r="AC89" s="238"/>
      <c r="AD89" s="238"/>
      <c r="AE89" s="161"/>
      <c r="AF89" s="6"/>
      <c r="AG89" s="6"/>
      <c r="AH89" s="6"/>
      <c r="AI89" s="261"/>
      <c r="AJ89" s="6"/>
      <c r="AK89" s="261"/>
      <c r="AL89" s="214"/>
      <c r="AM89" s="6"/>
      <c r="AN89" s="214"/>
      <c r="AO89" s="238"/>
      <c r="AP89" s="238"/>
      <c r="AQ89" s="17"/>
      <c r="AR89" s="235"/>
      <c r="AS89" s="221" t="s">
        <v>55</v>
      </c>
      <c r="AT89" s="54"/>
      <c r="AU89" s="254"/>
      <c r="AV89" s="259"/>
      <c r="AW89" s="38">
        <f t="shared" si="12"/>
        <v>0</v>
      </c>
      <c r="AX89" s="39">
        <f t="shared" si="13"/>
        <v>0</v>
      </c>
      <c r="AY89" s="224" t="s">
        <v>56</v>
      </c>
      <c r="AZ89" s="54"/>
      <c r="BA89" s="64"/>
      <c r="BB89" s="48"/>
      <c r="BC89" s="25">
        <f t="shared" si="14"/>
        <v>0</v>
      </c>
      <c r="BD89" s="40">
        <f t="shared" si="15"/>
        <v>0</v>
      </c>
      <c r="BE89" s="27" t="s">
        <v>57</v>
      </c>
      <c r="BF89" s="54"/>
      <c r="BG89" s="48"/>
      <c r="BH89" s="28">
        <f t="shared" si="16"/>
        <v>0</v>
      </c>
      <c r="BI89" s="29">
        <f t="shared" si="17"/>
        <v>0</v>
      </c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17"/>
      <c r="DD89" s="30">
        <f t="shared" si="280"/>
        <v>0</v>
      </c>
      <c r="DE89" s="31">
        <f t="shared" si="281"/>
        <v>0</v>
      </c>
      <c r="DF89" s="31">
        <f t="shared" si="282"/>
        <v>0</v>
      </c>
      <c r="DG89" s="31">
        <f t="shared" si="283"/>
        <v>0</v>
      </c>
      <c r="DH89" s="31">
        <f t="shared" si="284"/>
        <v>0</v>
      </c>
      <c r="DI89" s="31">
        <f t="shared" si="285"/>
        <v>0</v>
      </c>
      <c r="DJ89" s="31">
        <f t="shared" si="286"/>
        <v>0</v>
      </c>
      <c r="DK89" s="31">
        <f t="shared" si="287"/>
        <v>0</v>
      </c>
      <c r="DL89" s="31">
        <f t="shared" si="288"/>
        <v>0</v>
      </c>
      <c r="DM89" s="31">
        <f t="shared" si="289"/>
        <v>0</v>
      </c>
      <c r="DN89" s="31">
        <f t="shared" si="290"/>
        <v>0</v>
      </c>
      <c r="DO89" s="31">
        <f t="shared" si="291"/>
        <v>0</v>
      </c>
      <c r="DP89" s="31">
        <f t="shared" si="292"/>
        <v>0</v>
      </c>
      <c r="DQ89" s="31">
        <f t="shared" si="293"/>
        <v>0</v>
      </c>
      <c r="DR89" s="31">
        <f t="shared" si="294"/>
        <v>0</v>
      </c>
      <c r="DS89" s="31">
        <f t="shared" si="295"/>
        <v>0</v>
      </c>
      <c r="DT89" s="31">
        <f t="shared" si="296"/>
        <v>0</v>
      </c>
      <c r="DU89" s="31">
        <f t="shared" si="297"/>
        <v>0</v>
      </c>
      <c r="DV89" s="31">
        <f t="shared" si="298"/>
        <v>0</v>
      </c>
      <c r="DW89" s="31">
        <f t="shared" si="299"/>
        <v>0</v>
      </c>
      <c r="DX89" s="31">
        <f t="shared" si="300"/>
        <v>0</v>
      </c>
      <c r="DY89" s="31">
        <f t="shared" si="301"/>
        <v>0</v>
      </c>
      <c r="DZ89" s="31">
        <f t="shared" si="302"/>
        <v>0</v>
      </c>
      <c r="EA89" s="31">
        <f t="shared" si="303"/>
        <v>0</v>
      </c>
      <c r="EB89" s="31">
        <f t="shared" si="304"/>
        <v>0</v>
      </c>
      <c r="EC89" s="31">
        <f t="shared" si="305"/>
        <v>0</v>
      </c>
      <c r="ED89" s="31">
        <f t="shared" si="306"/>
        <v>0</v>
      </c>
      <c r="EE89" s="31">
        <f t="shared" si="307"/>
        <v>0</v>
      </c>
      <c r="EF89" s="31">
        <f t="shared" si="308"/>
        <v>0</v>
      </c>
      <c r="EG89" s="31">
        <f t="shared" si="309"/>
        <v>0</v>
      </c>
      <c r="EH89" s="31">
        <f t="shared" si="310"/>
        <v>0</v>
      </c>
      <c r="EI89" s="31">
        <f t="shared" si="311"/>
        <v>0</v>
      </c>
      <c r="EJ89" s="31">
        <f t="shared" si="312"/>
        <v>0</v>
      </c>
      <c r="EK89" s="31">
        <f t="shared" si="313"/>
        <v>0</v>
      </c>
      <c r="EL89" s="31">
        <f t="shared" si="314"/>
        <v>0</v>
      </c>
      <c r="EM89" s="31">
        <f t="shared" si="315"/>
        <v>0</v>
      </c>
      <c r="EN89" s="31">
        <f t="shared" si="316"/>
        <v>0</v>
      </c>
      <c r="EO89" s="31">
        <f t="shared" si="317"/>
        <v>0</v>
      </c>
      <c r="EP89" s="31">
        <f t="shared" si="318"/>
        <v>0</v>
      </c>
      <c r="EQ89" s="31">
        <f t="shared" si="319"/>
        <v>0</v>
      </c>
      <c r="ER89" s="31">
        <f t="shared" si="320"/>
        <v>0</v>
      </c>
      <c r="ES89" s="109">
        <f t="shared" si="321"/>
        <v>0</v>
      </c>
      <c r="ET89" s="14"/>
      <c r="EU89" s="30">
        <f t="shared" si="322"/>
        <v>0</v>
      </c>
      <c r="EV89" s="31">
        <f t="shared" ca="1" si="323"/>
        <v>0</v>
      </c>
      <c r="EW89" s="31">
        <f t="shared" ca="1" si="324"/>
        <v>0</v>
      </c>
      <c r="EX89" s="31">
        <f t="shared" ca="1" si="325"/>
        <v>0</v>
      </c>
      <c r="EY89" s="31">
        <f t="shared" ca="1" si="326"/>
        <v>0</v>
      </c>
      <c r="EZ89" s="31">
        <f t="shared" ca="1" si="327"/>
        <v>0</v>
      </c>
      <c r="FA89" s="31">
        <f t="shared" ca="1" si="328"/>
        <v>0</v>
      </c>
      <c r="FB89" s="31">
        <f t="shared" ca="1" si="329"/>
        <v>0</v>
      </c>
      <c r="FC89" s="31">
        <f t="shared" ca="1" si="330"/>
        <v>0</v>
      </c>
      <c r="FD89" s="31">
        <f t="shared" ca="1" si="331"/>
        <v>0</v>
      </c>
      <c r="FE89" s="31">
        <f t="shared" ca="1" si="332"/>
        <v>0</v>
      </c>
      <c r="FF89" s="31">
        <f t="shared" ca="1" si="333"/>
        <v>0</v>
      </c>
      <c r="FG89" s="31">
        <f t="shared" ca="1" si="334"/>
        <v>0</v>
      </c>
      <c r="FH89" s="31">
        <f t="shared" ca="1" si="335"/>
        <v>0</v>
      </c>
      <c r="FI89" s="31">
        <f t="shared" ca="1" si="336"/>
        <v>0</v>
      </c>
      <c r="FJ89" s="31">
        <f t="shared" ca="1" si="337"/>
        <v>0</v>
      </c>
      <c r="FK89" s="31">
        <f t="shared" ca="1" si="338"/>
        <v>0</v>
      </c>
      <c r="FL89" s="31">
        <f t="shared" ca="1" si="339"/>
        <v>0</v>
      </c>
      <c r="FM89" s="31">
        <f t="shared" ca="1" si="340"/>
        <v>0</v>
      </c>
      <c r="FN89" s="31">
        <f t="shared" ca="1" si="341"/>
        <v>0</v>
      </c>
      <c r="FO89" s="31">
        <f t="shared" ca="1" si="342"/>
        <v>0</v>
      </c>
      <c r="FP89" s="31">
        <f t="shared" ca="1" si="343"/>
        <v>0</v>
      </c>
      <c r="FQ89" s="31">
        <f t="shared" ca="1" si="344"/>
        <v>0</v>
      </c>
      <c r="FR89" s="31">
        <f t="shared" ca="1" si="345"/>
        <v>0</v>
      </c>
      <c r="FS89" s="31">
        <f t="shared" ca="1" si="346"/>
        <v>0</v>
      </c>
      <c r="FT89" s="31">
        <f t="shared" ca="1" si="347"/>
        <v>0</v>
      </c>
      <c r="FU89" s="31">
        <f t="shared" ca="1" si="348"/>
        <v>0</v>
      </c>
      <c r="FV89" s="31">
        <f t="shared" ca="1" si="349"/>
        <v>0</v>
      </c>
      <c r="FW89" s="31">
        <f t="shared" ca="1" si="350"/>
        <v>0</v>
      </c>
      <c r="FX89" s="31">
        <f t="shared" ca="1" si="351"/>
        <v>0</v>
      </c>
      <c r="FY89" s="31">
        <f t="shared" ca="1" si="352"/>
        <v>0</v>
      </c>
      <c r="FZ89" s="31">
        <f t="shared" ca="1" si="353"/>
        <v>0</v>
      </c>
      <c r="GA89" s="31">
        <f t="shared" ca="1" si="354"/>
        <v>0</v>
      </c>
      <c r="GB89" s="31">
        <f t="shared" ca="1" si="355"/>
        <v>0</v>
      </c>
      <c r="GC89" s="31">
        <f t="shared" ca="1" si="356"/>
        <v>0</v>
      </c>
      <c r="GD89" s="31">
        <f t="shared" ca="1" si="357"/>
        <v>0</v>
      </c>
      <c r="GE89" s="31">
        <f t="shared" ca="1" si="358"/>
        <v>0</v>
      </c>
      <c r="GF89" s="31">
        <f t="shared" ca="1" si="359"/>
        <v>0</v>
      </c>
      <c r="GG89" s="31">
        <f t="shared" ca="1" si="360"/>
        <v>0</v>
      </c>
      <c r="GH89" s="31">
        <f t="shared" ca="1" si="361"/>
        <v>0</v>
      </c>
      <c r="GI89" s="31">
        <f t="shared" ca="1" si="362"/>
        <v>0</v>
      </c>
      <c r="GJ89" s="109">
        <f t="shared" ca="1" si="363"/>
        <v>0</v>
      </c>
      <c r="GK89" s="14"/>
      <c r="GL89" s="14"/>
      <c r="GM89" s="14"/>
      <c r="GN89" s="14"/>
      <c r="GO89" s="14"/>
      <c r="GP89" s="14"/>
      <c r="GQ89" s="14"/>
      <c r="GR89" s="14"/>
      <c r="GS89" s="14"/>
    </row>
    <row r="90" spans="1:201" ht="12.75" customHeight="1" x14ac:dyDescent="0.2">
      <c r="A90" s="161"/>
      <c r="B90" s="11"/>
      <c r="C90" s="115"/>
      <c r="D90" s="6"/>
      <c r="E90" s="278"/>
      <c r="F90" s="278"/>
      <c r="G90" s="116"/>
      <c r="H90" s="6"/>
      <c r="I90" s="6"/>
      <c r="J90" s="6"/>
      <c r="K90" s="261"/>
      <c r="L90" s="164"/>
      <c r="M90" s="164"/>
      <c r="N90" s="6"/>
      <c r="O90" s="6"/>
      <c r="P90" s="6"/>
      <c r="Q90" s="6"/>
      <c r="R90" s="6"/>
      <c r="S90" s="161"/>
      <c r="T90" s="6"/>
      <c r="U90" s="6"/>
      <c r="V90" s="6"/>
      <c r="W90" s="261"/>
      <c r="X90" s="6"/>
      <c r="Y90" s="261"/>
      <c r="Z90" s="214"/>
      <c r="AA90" s="6"/>
      <c r="AB90" s="214"/>
      <c r="AC90" s="238"/>
      <c r="AD90" s="238"/>
      <c r="AE90" s="161"/>
      <c r="AF90" s="6"/>
      <c r="AG90" s="6"/>
      <c r="AH90" s="6"/>
      <c r="AI90" s="261"/>
      <c r="AJ90" s="6"/>
      <c r="AK90" s="261"/>
      <c r="AL90" s="214"/>
      <c r="AM90" s="6"/>
      <c r="AN90" s="214"/>
      <c r="AO90" s="238"/>
      <c r="AP90" s="238"/>
      <c r="AQ90" s="17"/>
      <c r="AR90" s="235"/>
      <c r="AS90" s="221" t="s">
        <v>55</v>
      </c>
      <c r="AT90" s="54"/>
      <c r="AU90" s="254"/>
      <c r="AV90" s="259"/>
      <c r="AW90" s="38">
        <f t="shared" si="12"/>
        <v>0</v>
      </c>
      <c r="AX90" s="39">
        <f t="shared" si="13"/>
        <v>0</v>
      </c>
      <c r="AY90" s="224" t="s">
        <v>56</v>
      </c>
      <c r="AZ90" s="54"/>
      <c r="BA90" s="64"/>
      <c r="BB90" s="48"/>
      <c r="BC90" s="25">
        <f t="shared" si="14"/>
        <v>0</v>
      </c>
      <c r="BD90" s="40">
        <f t="shared" si="15"/>
        <v>0</v>
      </c>
      <c r="BE90" s="27" t="s">
        <v>57</v>
      </c>
      <c r="BF90" s="54"/>
      <c r="BG90" s="48"/>
      <c r="BH90" s="28">
        <f t="shared" si="16"/>
        <v>0</v>
      </c>
      <c r="BI90" s="29">
        <f t="shared" si="17"/>
        <v>0</v>
      </c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17"/>
      <c r="DD90" s="30">
        <f t="shared" si="280"/>
        <v>0</v>
      </c>
      <c r="DE90" s="31">
        <f t="shared" si="281"/>
        <v>0</v>
      </c>
      <c r="DF90" s="31">
        <f t="shared" si="282"/>
        <v>0</v>
      </c>
      <c r="DG90" s="31">
        <f t="shared" si="283"/>
        <v>0</v>
      </c>
      <c r="DH90" s="31">
        <f t="shared" si="284"/>
        <v>0</v>
      </c>
      <c r="DI90" s="31">
        <f t="shared" si="285"/>
        <v>0</v>
      </c>
      <c r="DJ90" s="31">
        <f t="shared" si="286"/>
        <v>0</v>
      </c>
      <c r="DK90" s="31">
        <f t="shared" si="287"/>
        <v>0</v>
      </c>
      <c r="DL90" s="31">
        <f t="shared" si="288"/>
        <v>0</v>
      </c>
      <c r="DM90" s="31">
        <f t="shared" si="289"/>
        <v>0</v>
      </c>
      <c r="DN90" s="31">
        <f t="shared" si="290"/>
        <v>0</v>
      </c>
      <c r="DO90" s="31">
        <f t="shared" si="291"/>
        <v>0</v>
      </c>
      <c r="DP90" s="31">
        <f t="shared" si="292"/>
        <v>0</v>
      </c>
      <c r="DQ90" s="31">
        <f t="shared" si="293"/>
        <v>0</v>
      </c>
      <c r="DR90" s="31">
        <f t="shared" si="294"/>
        <v>0</v>
      </c>
      <c r="DS90" s="31">
        <f t="shared" si="295"/>
        <v>0</v>
      </c>
      <c r="DT90" s="31">
        <f t="shared" si="296"/>
        <v>0</v>
      </c>
      <c r="DU90" s="31">
        <f t="shared" si="297"/>
        <v>0</v>
      </c>
      <c r="DV90" s="31">
        <f t="shared" si="298"/>
        <v>0</v>
      </c>
      <c r="DW90" s="31">
        <f t="shared" si="299"/>
        <v>0</v>
      </c>
      <c r="DX90" s="31">
        <f t="shared" si="300"/>
        <v>0</v>
      </c>
      <c r="DY90" s="31">
        <f t="shared" si="301"/>
        <v>0</v>
      </c>
      <c r="DZ90" s="31">
        <f t="shared" si="302"/>
        <v>0</v>
      </c>
      <c r="EA90" s="31">
        <f t="shared" si="303"/>
        <v>0</v>
      </c>
      <c r="EB90" s="31">
        <f t="shared" si="304"/>
        <v>0</v>
      </c>
      <c r="EC90" s="31">
        <f t="shared" si="305"/>
        <v>0</v>
      </c>
      <c r="ED90" s="31">
        <f t="shared" si="306"/>
        <v>0</v>
      </c>
      <c r="EE90" s="31">
        <f t="shared" si="307"/>
        <v>0</v>
      </c>
      <c r="EF90" s="31">
        <f t="shared" si="308"/>
        <v>0</v>
      </c>
      <c r="EG90" s="31">
        <f t="shared" si="309"/>
        <v>0</v>
      </c>
      <c r="EH90" s="31">
        <f t="shared" si="310"/>
        <v>0</v>
      </c>
      <c r="EI90" s="31">
        <f t="shared" si="311"/>
        <v>0</v>
      </c>
      <c r="EJ90" s="31">
        <f t="shared" si="312"/>
        <v>0</v>
      </c>
      <c r="EK90" s="31">
        <f t="shared" si="313"/>
        <v>0</v>
      </c>
      <c r="EL90" s="31">
        <f t="shared" si="314"/>
        <v>0</v>
      </c>
      <c r="EM90" s="31">
        <f t="shared" si="315"/>
        <v>0</v>
      </c>
      <c r="EN90" s="31">
        <f t="shared" si="316"/>
        <v>0</v>
      </c>
      <c r="EO90" s="31">
        <f t="shared" si="317"/>
        <v>0</v>
      </c>
      <c r="EP90" s="31">
        <f t="shared" si="318"/>
        <v>0</v>
      </c>
      <c r="EQ90" s="31">
        <f t="shared" si="319"/>
        <v>0</v>
      </c>
      <c r="ER90" s="31">
        <f t="shared" si="320"/>
        <v>0</v>
      </c>
      <c r="ES90" s="109">
        <f t="shared" si="321"/>
        <v>0</v>
      </c>
      <c r="ET90" s="14"/>
      <c r="EU90" s="30">
        <f t="shared" si="322"/>
        <v>0</v>
      </c>
      <c r="EV90" s="31">
        <f t="shared" ca="1" si="323"/>
        <v>0</v>
      </c>
      <c r="EW90" s="31">
        <f t="shared" ca="1" si="324"/>
        <v>0</v>
      </c>
      <c r="EX90" s="31">
        <f t="shared" ca="1" si="325"/>
        <v>0</v>
      </c>
      <c r="EY90" s="31">
        <f t="shared" ca="1" si="326"/>
        <v>0</v>
      </c>
      <c r="EZ90" s="31">
        <f t="shared" ca="1" si="327"/>
        <v>0</v>
      </c>
      <c r="FA90" s="31">
        <f t="shared" ca="1" si="328"/>
        <v>0</v>
      </c>
      <c r="FB90" s="31">
        <f t="shared" ca="1" si="329"/>
        <v>0</v>
      </c>
      <c r="FC90" s="31">
        <f t="shared" ca="1" si="330"/>
        <v>0</v>
      </c>
      <c r="FD90" s="31">
        <f t="shared" ca="1" si="331"/>
        <v>0</v>
      </c>
      <c r="FE90" s="31">
        <f t="shared" ca="1" si="332"/>
        <v>0</v>
      </c>
      <c r="FF90" s="31">
        <f t="shared" ca="1" si="333"/>
        <v>0</v>
      </c>
      <c r="FG90" s="31">
        <f t="shared" ca="1" si="334"/>
        <v>0</v>
      </c>
      <c r="FH90" s="31">
        <f t="shared" ca="1" si="335"/>
        <v>0</v>
      </c>
      <c r="FI90" s="31">
        <f t="shared" ca="1" si="336"/>
        <v>0</v>
      </c>
      <c r="FJ90" s="31">
        <f t="shared" ca="1" si="337"/>
        <v>0</v>
      </c>
      <c r="FK90" s="31">
        <f t="shared" ca="1" si="338"/>
        <v>0</v>
      </c>
      <c r="FL90" s="31">
        <f t="shared" ca="1" si="339"/>
        <v>0</v>
      </c>
      <c r="FM90" s="31">
        <f t="shared" ca="1" si="340"/>
        <v>0</v>
      </c>
      <c r="FN90" s="31">
        <f t="shared" ca="1" si="341"/>
        <v>0</v>
      </c>
      <c r="FO90" s="31">
        <f t="shared" ca="1" si="342"/>
        <v>0</v>
      </c>
      <c r="FP90" s="31">
        <f t="shared" ca="1" si="343"/>
        <v>0</v>
      </c>
      <c r="FQ90" s="31">
        <f t="shared" ca="1" si="344"/>
        <v>0</v>
      </c>
      <c r="FR90" s="31">
        <f t="shared" ca="1" si="345"/>
        <v>0</v>
      </c>
      <c r="FS90" s="31">
        <f t="shared" ca="1" si="346"/>
        <v>0</v>
      </c>
      <c r="FT90" s="31">
        <f t="shared" ca="1" si="347"/>
        <v>0</v>
      </c>
      <c r="FU90" s="31">
        <f t="shared" ca="1" si="348"/>
        <v>0</v>
      </c>
      <c r="FV90" s="31">
        <f t="shared" ca="1" si="349"/>
        <v>0</v>
      </c>
      <c r="FW90" s="31">
        <f t="shared" ca="1" si="350"/>
        <v>0</v>
      </c>
      <c r="FX90" s="31">
        <f t="shared" ca="1" si="351"/>
        <v>0</v>
      </c>
      <c r="FY90" s="31">
        <f t="shared" ca="1" si="352"/>
        <v>0</v>
      </c>
      <c r="FZ90" s="31">
        <f t="shared" ca="1" si="353"/>
        <v>0</v>
      </c>
      <c r="GA90" s="31">
        <f t="shared" ca="1" si="354"/>
        <v>0</v>
      </c>
      <c r="GB90" s="31">
        <f t="shared" ca="1" si="355"/>
        <v>0</v>
      </c>
      <c r="GC90" s="31">
        <f t="shared" ca="1" si="356"/>
        <v>0</v>
      </c>
      <c r="GD90" s="31">
        <f t="shared" ca="1" si="357"/>
        <v>0</v>
      </c>
      <c r="GE90" s="31">
        <f t="shared" ca="1" si="358"/>
        <v>0</v>
      </c>
      <c r="GF90" s="31">
        <f t="shared" ca="1" si="359"/>
        <v>0</v>
      </c>
      <c r="GG90" s="31">
        <f t="shared" ca="1" si="360"/>
        <v>0</v>
      </c>
      <c r="GH90" s="31">
        <f t="shared" ca="1" si="361"/>
        <v>0</v>
      </c>
      <c r="GI90" s="31">
        <f t="shared" ca="1" si="362"/>
        <v>0</v>
      </c>
      <c r="GJ90" s="109">
        <f t="shared" ca="1" si="363"/>
        <v>0</v>
      </c>
      <c r="GK90" s="14"/>
      <c r="GL90" s="14"/>
      <c r="GM90" s="14"/>
      <c r="GN90" s="14"/>
      <c r="GO90" s="14"/>
      <c r="GP90" s="14"/>
      <c r="GQ90" s="14"/>
      <c r="GR90" s="14"/>
      <c r="GS90" s="14"/>
    </row>
    <row r="91" spans="1:201" ht="12.75" customHeight="1" x14ac:dyDescent="0.2">
      <c r="A91" s="161"/>
      <c r="B91" s="11"/>
      <c r="C91" s="115"/>
      <c r="D91" s="6"/>
      <c r="E91" s="278"/>
      <c r="F91" s="278"/>
      <c r="G91" s="116"/>
      <c r="H91" s="6"/>
      <c r="I91" s="6"/>
      <c r="J91" s="6"/>
      <c r="K91" s="261"/>
      <c r="L91" s="164"/>
      <c r="M91" s="164"/>
      <c r="N91" s="6"/>
      <c r="O91" s="6"/>
      <c r="P91" s="6"/>
      <c r="Q91" s="6"/>
      <c r="R91" s="6"/>
      <c r="S91" s="161"/>
      <c r="T91" s="6"/>
      <c r="U91" s="6"/>
      <c r="V91" s="6"/>
      <c r="W91" s="261"/>
      <c r="X91" s="6"/>
      <c r="Y91" s="261"/>
      <c r="Z91" s="214"/>
      <c r="AA91" s="6"/>
      <c r="AB91" s="214"/>
      <c r="AC91" s="238"/>
      <c r="AD91" s="238"/>
      <c r="AE91" s="161"/>
      <c r="AF91" s="6"/>
      <c r="AG91" s="6"/>
      <c r="AH91" s="6"/>
      <c r="AI91" s="261"/>
      <c r="AJ91" s="6"/>
      <c r="AK91" s="261"/>
      <c r="AL91" s="214"/>
      <c r="AM91" s="6"/>
      <c r="AN91" s="214"/>
      <c r="AO91" s="238"/>
      <c r="AP91" s="238"/>
      <c r="AQ91" s="17"/>
      <c r="AR91" s="235"/>
      <c r="AS91" s="221" t="s">
        <v>55</v>
      </c>
      <c r="AT91" s="54"/>
      <c r="AU91" s="254"/>
      <c r="AV91" s="259"/>
      <c r="AW91" s="38">
        <f t="shared" si="12"/>
        <v>0</v>
      </c>
      <c r="AX91" s="39">
        <f t="shared" si="13"/>
        <v>0</v>
      </c>
      <c r="AY91" s="224" t="s">
        <v>56</v>
      </c>
      <c r="AZ91" s="54"/>
      <c r="BA91" s="64"/>
      <c r="BB91" s="48"/>
      <c r="BC91" s="25">
        <f t="shared" si="14"/>
        <v>0</v>
      </c>
      <c r="BD91" s="40">
        <f t="shared" si="15"/>
        <v>0</v>
      </c>
      <c r="BE91" s="27" t="s">
        <v>57</v>
      </c>
      <c r="BF91" s="54"/>
      <c r="BG91" s="48"/>
      <c r="BH91" s="28">
        <f t="shared" si="16"/>
        <v>0</v>
      </c>
      <c r="BI91" s="29">
        <f t="shared" si="17"/>
        <v>0</v>
      </c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17"/>
      <c r="DD91" s="30">
        <f t="shared" si="280"/>
        <v>0</v>
      </c>
      <c r="DE91" s="31">
        <f t="shared" si="281"/>
        <v>0</v>
      </c>
      <c r="DF91" s="31">
        <f t="shared" si="282"/>
        <v>0</v>
      </c>
      <c r="DG91" s="31">
        <f t="shared" si="283"/>
        <v>0</v>
      </c>
      <c r="DH91" s="31">
        <f t="shared" si="284"/>
        <v>0</v>
      </c>
      <c r="DI91" s="31">
        <f t="shared" si="285"/>
        <v>0</v>
      </c>
      <c r="DJ91" s="31">
        <f t="shared" si="286"/>
        <v>0</v>
      </c>
      <c r="DK91" s="31">
        <f t="shared" si="287"/>
        <v>0</v>
      </c>
      <c r="DL91" s="31">
        <f t="shared" si="288"/>
        <v>0</v>
      </c>
      <c r="DM91" s="31">
        <f t="shared" si="289"/>
        <v>0</v>
      </c>
      <c r="DN91" s="31">
        <f t="shared" si="290"/>
        <v>0</v>
      </c>
      <c r="DO91" s="31">
        <f t="shared" si="291"/>
        <v>0</v>
      </c>
      <c r="DP91" s="31">
        <f t="shared" si="292"/>
        <v>0</v>
      </c>
      <c r="DQ91" s="31">
        <f t="shared" si="293"/>
        <v>0</v>
      </c>
      <c r="DR91" s="31">
        <f t="shared" si="294"/>
        <v>0</v>
      </c>
      <c r="DS91" s="31">
        <f t="shared" si="295"/>
        <v>0</v>
      </c>
      <c r="DT91" s="31">
        <f t="shared" si="296"/>
        <v>0</v>
      </c>
      <c r="DU91" s="31">
        <f t="shared" si="297"/>
        <v>0</v>
      </c>
      <c r="DV91" s="31">
        <f t="shared" si="298"/>
        <v>0</v>
      </c>
      <c r="DW91" s="31">
        <f t="shared" si="299"/>
        <v>0</v>
      </c>
      <c r="DX91" s="31">
        <f t="shared" si="300"/>
        <v>0</v>
      </c>
      <c r="DY91" s="31">
        <f t="shared" si="301"/>
        <v>0</v>
      </c>
      <c r="DZ91" s="31">
        <f t="shared" si="302"/>
        <v>0</v>
      </c>
      <c r="EA91" s="31">
        <f t="shared" si="303"/>
        <v>0</v>
      </c>
      <c r="EB91" s="31">
        <f t="shared" si="304"/>
        <v>0</v>
      </c>
      <c r="EC91" s="31">
        <f t="shared" si="305"/>
        <v>0</v>
      </c>
      <c r="ED91" s="31">
        <f t="shared" si="306"/>
        <v>0</v>
      </c>
      <c r="EE91" s="31">
        <f t="shared" si="307"/>
        <v>0</v>
      </c>
      <c r="EF91" s="31">
        <f t="shared" si="308"/>
        <v>0</v>
      </c>
      <c r="EG91" s="31">
        <f t="shared" si="309"/>
        <v>0</v>
      </c>
      <c r="EH91" s="31">
        <f t="shared" si="310"/>
        <v>0</v>
      </c>
      <c r="EI91" s="31">
        <f t="shared" si="311"/>
        <v>0</v>
      </c>
      <c r="EJ91" s="31">
        <f t="shared" si="312"/>
        <v>0</v>
      </c>
      <c r="EK91" s="31">
        <f t="shared" si="313"/>
        <v>0</v>
      </c>
      <c r="EL91" s="31">
        <f t="shared" si="314"/>
        <v>0</v>
      </c>
      <c r="EM91" s="31">
        <f t="shared" si="315"/>
        <v>0</v>
      </c>
      <c r="EN91" s="31">
        <f t="shared" si="316"/>
        <v>0</v>
      </c>
      <c r="EO91" s="31">
        <f t="shared" si="317"/>
        <v>0</v>
      </c>
      <c r="EP91" s="31">
        <f t="shared" si="318"/>
        <v>0</v>
      </c>
      <c r="EQ91" s="31">
        <f t="shared" si="319"/>
        <v>0</v>
      </c>
      <c r="ER91" s="31">
        <f t="shared" si="320"/>
        <v>0</v>
      </c>
      <c r="ES91" s="109">
        <f t="shared" si="321"/>
        <v>0</v>
      </c>
      <c r="ET91" s="14"/>
      <c r="EU91" s="30">
        <f t="shared" si="322"/>
        <v>0</v>
      </c>
      <c r="EV91" s="31">
        <f t="shared" ca="1" si="323"/>
        <v>0</v>
      </c>
      <c r="EW91" s="31">
        <f t="shared" ca="1" si="324"/>
        <v>0</v>
      </c>
      <c r="EX91" s="31">
        <f t="shared" ca="1" si="325"/>
        <v>0</v>
      </c>
      <c r="EY91" s="31">
        <f t="shared" ca="1" si="326"/>
        <v>0</v>
      </c>
      <c r="EZ91" s="31">
        <f t="shared" ca="1" si="327"/>
        <v>0</v>
      </c>
      <c r="FA91" s="31">
        <f t="shared" ca="1" si="328"/>
        <v>0</v>
      </c>
      <c r="FB91" s="31">
        <f t="shared" ca="1" si="329"/>
        <v>0</v>
      </c>
      <c r="FC91" s="31">
        <f t="shared" ca="1" si="330"/>
        <v>0</v>
      </c>
      <c r="FD91" s="31">
        <f t="shared" ca="1" si="331"/>
        <v>0</v>
      </c>
      <c r="FE91" s="31">
        <f t="shared" ca="1" si="332"/>
        <v>0</v>
      </c>
      <c r="FF91" s="31">
        <f t="shared" ca="1" si="333"/>
        <v>0</v>
      </c>
      <c r="FG91" s="31">
        <f t="shared" ca="1" si="334"/>
        <v>0</v>
      </c>
      <c r="FH91" s="31">
        <f t="shared" ca="1" si="335"/>
        <v>0</v>
      </c>
      <c r="FI91" s="31">
        <f t="shared" ca="1" si="336"/>
        <v>0</v>
      </c>
      <c r="FJ91" s="31">
        <f t="shared" ca="1" si="337"/>
        <v>0</v>
      </c>
      <c r="FK91" s="31">
        <f t="shared" ca="1" si="338"/>
        <v>0</v>
      </c>
      <c r="FL91" s="31">
        <f t="shared" ca="1" si="339"/>
        <v>0</v>
      </c>
      <c r="FM91" s="31">
        <f t="shared" ca="1" si="340"/>
        <v>0</v>
      </c>
      <c r="FN91" s="31">
        <f t="shared" ca="1" si="341"/>
        <v>0</v>
      </c>
      <c r="FO91" s="31">
        <f t="shared" ca="1" si="342"/>
        <v>0</v>
      </c>
      <c r="FP91" s="31">
        <f t="shared" ca="1" si="343"/>
        <v>0</v>
      </c>
      <c r="FQ91" s="31">
        <f t="shared" ca="1" si="344"/>
        <v>0</v>
      </c>
      <c r="FR91" s="31">
        <f t="shared" ca="1" si="345"/>
        <v>0</v>
      </c>
      <c r="FS91" s="31">
        <f t="shared" ca="1" si="346"/>
        <v>0</v>
      </c>
      <c r="FT91" s="31">
        <f t="shared" ca="1" si="347"/>
        <v>0</v>
      </c>
      <c r="FU91" s="31">
        <f t="shared" ca="1" si="348"/>
        <v>0</v>
      </c>
      <c r="FV91" s="31">
        <f t="shared" ca="1" si="349"/>
        <v>0</v>
      </c>
      <c r="FW91" s="31">
        <f t="shared" ca="1" si="350"/>
        <v>0</v>
      </c>
      <c r="FX91" s="31">
        <f t="shared" ca="1" si="351"/>
        <v>0</v>
      </c>
      <c r="FY91" s="31">
        <f t="shared" ca="1" si="352"/>
        <v>0</v>
      </c>
      <c r="FZ91" s="31">
        <f t="shared" ca="1" si="353"/>
        <v>0</v>
      </c>
      <c r="GA91" s="31">
        <f t="shared" ca="1" si="354"/>
        <v>0</v>
      </c>
      <c r="GB91" s="31">
        <f t="shared" ca="1" si="355"/>
        <v>0</v>
      </c>
      <c r="GC91" s="31">
        <f t="shared" ca="1" si="356"/>
        <v>0</v>
      </c>
      <c r="GD91" s="31">
        <f t="shared" ca="1" si="357"/>
        <v>0</v>
      </c>
      <c r="GE91" s="31">
        <f t="shared" ca="1" si="358"/>
        <v>0</v>
      </c>
      <c r="GF91" s="31">
        <f t="shared" ca="1" si="359"/>
        <v>0</v>
      </c>
      <c r="GG91" s="31">
        <f t="shared" ca="1" si="360"/>
        <v>0</v>
      </c>
      <c r="GH91" s="31">
        <f t="shared" ca="1" si="361"/>
        <v>0</v>
      </c>
      <c r="GI91" s="31">
        <f t="shared" ca="1" si="362"/>
        <v>0</v>
      </c>
      <c r="GJ91" s="109">
        <f t="shared" ca="1" si="363"/>
        <v>0</v>
      </c>
      <c r="GK91" s="14"/>
      <c r="GL91" s="14"/>
      <c r="GM91" s="14"/>
      <c r="GN91" s="14"/>
      <c r="GO91" s="14"/>
      <c r="GP91" s="14"/>
      <c r="GQ91" s="14"/>
      <c r="GR91" s="14"/>
      <c r="GS91" s="14"/>
    </row>
    <row r="92" spans="1:201" ht="12.75" customHeight="1" x14ac:dyDescent="0.2">
      <c r="A92" s="161"/>
      <c r="B92" s="11"/>
      <c r="C92" s="115"/>
      <c r="D92" s="6"/>
      <c r="E92" s="278"/>
      <c r="F92" s="278"/>
      <c r="G92" s="116"/>
      <c r="H92" s="6"/>
      <c r="I92" s="6"/>
      <c r="J92" s="6"/>
      <c r="K92" s="261"/>
      <c r="L92" s="164"/>
      <c r="M92" s="164"/>
      <c r="N92" s="6"/>
      <c r="O92" s="6"/>
      <c r="P92" s="6"/>
      <c r="Q92" s="6"/>
      <c r="R92" s="6"/>
      <c r="S92" s="161"/>
      <c r="T92" s="6"/>
      <c r="U92" s="6"/>
      <c r="V92" s="6"/>
      <c r="W92" s="261"/>
      <c r="X92" s="6"/>
      <c r="Y92" s="261"/>
      <c r="Z92" s="214"/>
      <c r="AA92" s="6"/>
      <c r="AB92" s="214"/>
      <c r="AC92" s="238"/>
      <c r="AD92" s="238"/>
      <c r="AE92" s="161"/>
      <c r="AF92" s="6"/>
      <c r="AG92" s="6"/>
      <c r="AH92" s="6"/>
      <c r="AI92" s="261"/>
      <c r="AJ92" s="6"/>
      <c r="AK92" s="261"/>
      <c r="AL92" s="214"/>
      <c r="AM92" s="6"/>
      <c r="AN92" s="214"/>
      <c r="AO92" s="238"/>
      <c r="AP92" s="238"/>
      <c r="AQ92" s="17"/>
      <c r="AR92" s="235"/>
      <c r="AS92" s="221" t="s">
        <v>55</v>
      </c>
      <c r="AT92" s="54"/>
      <c r="AU92" s="254"/>
      <c r="AV92" s="259"/>
      <c r="AW92" s="38">
        <f t="shared" si="12"/>
        <v>0</v>
      </c>
      <c r="AX92" s="39">
        <f t="shared" si="13"/>
        <v>0</v>
      </c>
      <c r="AY92" s="224" t="s">
        <v>56</v>
      </c>
      <c r="AZ92" s="54"/>
      <c r="BA92" s="64"/>
      <c r="BB92" s="48"/>
      <c r="BC92" s="25">
        <f t="shared" si="14"/>
        <v>0</v>
      </c>
      <c r="BD92" s="40">
        <f t="shared" si="15"/>
        <v>0</v>
      </c>
      <c r="BE92" s="27" t="s">
        <v>57</v>
      </c>
      <c r="BF92" s="54"/>
      <c r="BG92" s="48"/>
      <c r="BH92" s="28">
        <f t="shared" si="16"/>
        <v>0</v>
      </c>
      <c r="BI92" s="29">
        <f t="shared" si="17"/>
        <v>0</v>
      </c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17"/>
      <c r="DD92" s="30">
        <f t="shared" si="280"/>
        <v>0</v>
      </c>
      <c r="DE92" s="31">
        <f t="shared" si="281"/>
        <v>0</v>
      </c>
      <c r="DF92" s="31">
        <f t="shared" si="282"/>
        <v>0</v>
      </c>
      <c r="DG92" s="31">
        <f t="shared" si="283"/>
        <v>0</v>
      </c>
      <c r="DH92" s="31">
        <f t="shared" si="284"/>
        <v>0</v>
      </c>
      <c r="DI92" s="31">
        <f t="shared" si="285"/>
        <v>0</v>
      </c>
      <c r="DJ92" s="31">
        <f t="shared" si="286"/>
        <v>0</v>
      </c>
      <c r="DK92" s="31">
        <f t="shared" si="287"/>
        <v>0</v>
      </c>
      <c r="DL92" s="31">
        <f t="shared" si="288"/>
        <v>0</v>
      </c>
      <c r="DM92" s="31">
        <f t="shared" si="289"/>
        <v>0</v>
      </c>
      <c r="DN92" s="31">
        <f t="shared" si="290"/>
        <v>0</v>
      </c>
      <c r="DO92" s="31">
        <f t="shared" si="291"/>
        <v>0</v>
      </c>
      <c r="DP92" s="31">
        <f t="shared" si="292"/>
        <v>0</v>
      </c>
      <c r="DQ92" s="31">
        <f t="shared" si="293"/>
        <v>0</v>
      </c>
      <c r="DR92" s="31">
        <f t="shared" si="294"/>
        <v>0</v>
      </c>
      <c r="DS92" s="31">
        <f t="shared" si="295"/>
        <v>0</v>
      </c>
      <c r="DT92" s="31">
        <f t="shared" si="296"/>
        <v>0</v>
      </c>
      <c r="DU92" s="31">
        <f t="shared" si="297"/>
        <v>0</v>
      </c>
      <c r="DV92" s="31">
        <f t="shared" si="298"/>
        <v>0</v>
      </c>
      <c r="DW92" s="31">
        <f t="shared" si="299"/>
        <v>0</v>
      </c>
      <c r="DX92" s="31">
        <f t="shared" si="300"/>
        <v>0</v>
      </c>
      <c r="DY92" s="31">
        <f t="shared" si="301"/>
        <v>0</v>
      </c>
      <c r="DZ92" s="31">
        <f t="shared" si="302"/>
        <v>0</v>
      </c>
      <c r="EA92" s="31">
        <f t="shared" si="303"/>
        <v>0</v>
      </c>
      <c r="EB92" s="31">
        <f t="shared" si="304"/>
        <v>0</v>
      </c>
      <c r="EC92" s="31">
        <f t="shared" si="305"/>
        <v>0</v>
      </c>
      <c r="ED92" s="31">
        <f t="shared" si="306"/>
        <v>0</v>
      </c>
      <c r="EE92" s="31">
        <f t="shared" si="307"/>
        <v>0</v>
      </c>
      <c r="EF92" s="31">
        <f t="shared" si="308"/>
        <v>0</v>
      </c>
      <c r="EG92" s="31">
        <f t="shared" si="309"/>
        <v>0</v>
      </c>
      <c r="EH92" s="31">
        <f t="shared" si="310"/>
        <v>0</v>
      </c>
      <c r="EI92" s="31">
        <f t="shared" si="311"/>
        <v>0</v>
      </c>
      <c r="EJ92" s="31">
        <f t="shared" si="312"/>
        <v>0</v>
      </c>
      <c r="EK92" s="31">
        <f t="shared" si="313"/>
        <v>0</v>
      </c>
      <c r="EL92" s="31">
        <f t="shared" si="314"/>
        <v>0</v>
      </c>
      <c r="EM92" s="31">
        <f t="shared" si="315"/>
        <v>0</v>
      </c>
      <c r="EN92" s="31">
        <f t="shared" si="316"/>
        <v>0</v>
      </c>
      <c r="EO92" s="31">
        <f t="shared" si="317"/>
        <v>0</v>
      </c>
      <c r="EP92" s="31">
        <f t="shared" si="318"/>
        <v>0</v>
      </c>
      <c r="EQ92" s="31">
        <f t="shared" si="319"/>
        <v>0</v>
      </c>
      <c r="ER92" s="31">
        <f t="shared" si="320"/>
        <v>0</v>
      </c>
      <c r="ES92" s="109">
        <f t="shared" si="321"/>
        <v>0</v>
      </c>
      <c r="ET92" s="14"/>
      <c r="EU92" s="30">
        <f t="shared" si="322"/>
        <v>0</v>
      </c>
      <c r="EV92" s="31">
        <f t="shared" ca="1" si="323"/>
        <v>0</v>
      </c>
      <c r="EW92" s="31">
        <f t="shared" ca="1" si="324"/>
        <v>0</v>
      </c>
      <c r="EX92" s="31">
        <f t="shared" ca="1" si="325"/>
        <v>0</v>
      </c>
      <c r="EY92" s="31">
        <f t="shared" ca="1" si="326"/>
        <v>0</v>
      </c>
      <c r="EZ92" s="31">
        <f t="shared" ca="1" si="327"/>
        <v>0</v>
      </c>
      <c r="FA92" s="31">
        <f t="shared" ca="1" si="328"/>
        <v>0</v>
      </c>
      <c r="FB92" s="31">
        <f t="shared" ca="1" si="329"/>
        <v>0</v>
      </c>
      <c r="FC92" s="31">
        <f t="shared" ca="1" si="330"/>
        <v>0</v>
      </c>
      <c r="FD92" s="31">
        <f t="shared" ca="1" si="331"/>
        <v>0</v>
      </c>
      <c r="FE92" s="31">
        <f t="shared" ca="1" si="332"/>
        <v>0</v>
      </c>
      <c r="FF92" s="31">
        <f t="shared" ca="1" si="333"/>
        <v>0</v>
      </c>
      <c r="FG92" s="31">
        <f t="shared" ca="1" si="334"/>
        <v>0</v>
      </c>
      <c r="FH92" s="31">
        <f t="shared" ca="1" si="335"/>
        <v>0</v>
      </c>
      <c r="FI92" s="31">
        <f t="shared" ca="1" si="336"/>
        <v>0</v>
      </c>
      <c r="FJ92" s="31">
        <f t="shared" ca="1" si="337"/>
        <v>0</v>
      </c>
      <c r="FK92" s="31">
        <f t="shared" ca="1" si="338"/>
        <v>0</v>
      </c>
      <c r="FL92" s="31">
        <f t="shared" ca="1" si="339"/>
        <v>0</v>
      </c>
      <c r="FM92" s="31">
        <f t="shared" ca="1" si="340"/>
        <v>0</v>
      </c>
      <c r="FN92" s="31">
        <f t="shared" ca="1" si="341"/>
        <v>0</v>
      </c>
      <c r="FO92" s="31">
        <f t="shared" ca="1" si="342"/>
        <v>0</v>
      </c>
      <c r="FP92" s="31">
        <f t="shared" ca="1" si="343"/>
        <v>0</v>
      </c>
      <c r="FQ92" s="31">
        <f t="shared" ca="1" si="344"/>
        <v>0</v>
      </c>
      <c r="FR92" s="31">
        <f t="shared" ca="1" si="345"/>
        <v>0</v>
      </c>
      <c r="FS92" s="31">
        <f t="shared" ca="1" si="346"/>
        <v>0</v>
      </c>
      <c r="FT92" s="31">
        <f t="shared" ca="1" si="347"/>
        <v>0</v>
      </c>
      <c r="FU92" s="31">
        <f t="shared" ca="1" si="348"/>
        <v>0</v>
      </c>
      <c r="FV92" s="31">
        <f t="shared" ca="1" si="349"/>
        <v>0</v>
      </c>
      <c r="FW92" s="31">
        <f t="shared" ca="1" si="350"/>
        <v>0</v>
      </c>
      <c r="FX92" s="31">
        <f t="shared" ca="1" si="351"/>
        <v>0</v>
      </c>
      <c r="FY92" s="31">
        <f t="shared" ca="1" si="352"/>
        <v>0</v>
      </c>
      <c r="FZ92" s="31">
        <f t="shared" ca="1" si="353"/>
        <v>0</v>
      </c>
      <c r="GA92" s="31">
        <f t="shared" ca="1" si="354"/>
        <v>0</v>
      </c>
      <c r="GB92" s="31">
        <f t="shared" ca="1" si="355"/>
        <v>0</v>
      </c>
      <c r="GC92" s="31">
        <f t="shared" ca="1" si="356"/>
        <v>0</v>
      </c>
      <c r="GD92" s="31">
        <f t="shared" ca="1" si="357"/>
        <v>0</v>
      </c>
      <c r="GE92" s="31">
        <f t="shared" ca="1" si="358"/>
        <v>0</v>
      </c>
      <c r="GF92" s="31">
        <f t="shared" ca="1" si="359"/>
        <v>0</v>
      </c>
      <c r="GG92" s="31">
        <f t="shared" ca="1" si="360"/>
        <v>0</v>
      </c>
      <c r="GH92" s="31">
        <f t="shared" ca="1" si="361"/>
        <v>0</v>
      </c>
      <c r="GI92" s="31">
        <f t="shared" ca="1" si="362"/>
        <v>0</v>
      </c>
      <c r="GJ92" s="109">
        <f t="shared" ca="1" si="363"/>
        <v>0</v>
      </c>
      <c r="GK92" s="14"/>
      <c r="GL92" s="14"/>
      <c r="GM92" s="14"/>
      <c r="GN92" s="14"/>
      <c r="GO92" s="14"/>
      <c r="GP92" s="14"/>
      <c r="GQ92" s="14"/>
      <c r="GR92" s="14"/>
      <c r="GS92" s="14"/>
    </row>
    <row r="93" spans="1:201" ht="12.75" customHeight="1" x14ac:dyDescent="0.2">
      <c r="A93" s="161"/>
      <c r="B93" s="11"/>
      <c r="C93" s="115"/>
      <c r="D93" s="6"/>
      <c r="E93" s="278"/>
      <c r="F93" s="278"/>
      <c r="G93" s="116"/>
      <c r="H93" s="6"/>
      <c r="I93" s="6"/>
      <c r="J93" s="6"/>
      <c r="K93" s="261"/>
      <c r="L93" s="164"/>
      <c r="M93" s="164"/>
      <c r="N93" s="6"/>
      <c r="O93" s="6"/>
      <c r="P93" s="6"/>
      <c r="Q93" s="6"/>
      <c r="R93" s="6"/>
      <c r="S93" s="161"/>
      <c r="T93" s="6"/>
      <c r="U93" s="6"/>
      <c r="V93" s="6"/>
      <c r="W93" s="261"/>
      <c r="X93" s="6"/>
      <c r="Y93" s="261"/>
      <c r="Z93" s="214"/>
      <c r="AA93" s="6"/>
      <c r="AB93" s="214"/>
      <c r="AC93" s="238"/>
      <c r="AD93" s="238"/>
      <c r="AE93" s="161"/>
      <c r="AF93" s="6"/>
      <c r="AG93" s="6"/>
      <c r="AH93" s="6"/>
      <c r="AI93" s="261"/>
      <c r="AJ93" s="6"/>
      <c r="AK93" s="261"/>
      <c r="AL93" s="214"/>
      <c r="AM93" s="6"/>
      <c r="AN93" s="214"/>
      <c r="AO93" s="238"/>
      <c r="AP93" s="238"/>
      <c r="AQ93" s="17"/>
      <c r="AR93" s="235"/>
      <c r="AS93" s="221" t="s">
        <v>55</v>
      </c>
      <c r="AT93" s="54"/>
      <c r="AU93" s="254"/>
      <c r="AV93" s="259"/>
      <c r="AW93" s="38">
        <f t="shared" si="12"/>
        <v>0</v>
      </c>
      <c r="AX93" s="39">
        <f t="shared" si="13"/>
        <v>0</v>
      </c>
      <c r="AY93" s="224" t="s">
        <v>56</v>
      </c>
      <c r="AZ93" s="54"/>
      <c r="BA93" s="64"/>
      <c r="BB93" s="48"/>
      <c r="BC93" s="25">
        <f t="shared" si="14"/>
        <v>0</v>
      </c>
      <c r="BD93" s="40">
        <f t="shared" si="15"/>
        <v>0</v>
      </c>
      <c r="BE93" s="27" t="s">
        <v>57</v>
      </c>
      <c r="BF93" s="54"/>
      <c r="BG93" s="48"/>
      <c r="BH93" s="28">
        <f t="shared" si="16"/>
        <v>0</v>
      </c>
      <c r="BI93" s="29">
        <f t="shared" si="17"/>
        <v>0</v>
      </c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17"/>
      <c r="DD93" s="30">
        <f t="shared" si="280"/>
        <v>0</v>
      </c>
      <c r="DE93" s="31">
        <f t="shared" si="281"/>
        <v>0</v>
      </c>
      <c r="DF93" s="31">
        <f t="shared" si="282"/>
        <v>0</v>
      </c>
      <c r="DG93" s="31">
        <f t="shared" si="283"/>
        <v>0</v>
      </c>
      <c r="DH93" s="31">
        <f t="shared" si="284"/>
        <v>0</v>
      </c>
      <c r="DI93" s="31">
        <f t="shared" si="285"/>
        <v>0</v>
      </c>
      <c r="DJ93" s="31">
        <f t="shared" si="286"/>
        <v>0</v>
      </c>
      <c r="DK93" s="31">
        <f t="shared" si="287"/>
        <v>0</v>
      </c>
      <c r="DL93" s="31">
        <f t="shared" si="288"/>
        <v>0</v>
      </c>
      <c r="DM93" s="31">
        <f t="shared" si="289"/>
        <v>0</v>
      </c>
      <c r="DN93" s="31">
        <f t="shared" si="290"/>
        <v>0</v>
      </c>
      <c r="DO93" s="31">
        <f t="shared" si="291"/>
        <v>0</v>
      </c>
      <c r="DP93" s="31">
        <f t="shared" si="292"/>
        <v>0</v>
      </c>
      <c r="DQ93" s="31">
        <f t="shared" si="293"/>
        <v>0</v>
      </c>
      <c r="DR93" s="31">
        <f t="shared" si="294"/>
        <v>0</v>
      </c>
      <c r="DS93" s="31">
        <f t="shared" si="295"/>
        <v>0</v>
      </c>
      <c r="DT93" s="31">
        <f t="shared" si="296"/>
        <v>0</v>
      </c>
      <c r="DU93" s="31">
        <f t="shared" si="297"/>
        <v>0</v>
      </c>
      <c r="DV93" s="31">
        <f t="shared" si="298"/>
        <v>0</v>
      </c>
      <c r="DW93" s="31">
        <f t="shared" si="299"/>
        <v>0</v>
      </c>
      <c r="DX93" s="31">
        <f t="shared" si="300"/>
        <v>0</v>
      </c>
      <c r="DY93" s="31">
        <f t="shared" si="301"/>
        <v>0</v>
      </c>
      <c r="DZ93" s="31">
        <f t="shared" si="302"/>
        <v>0</v>
      </c>
      <c r="EA93" s="31">
        <f t="shared" si="303"/>
        <v>0</v>
      </c>
      <c r="EB93" s="31">
        <f t="shared" si="304"/>
        <v>0</v>
      </c>
      <c r="EC93" s="31">
        <f t="shared" si="305"/>
        <v>0</v>
      </c>
      <c r="ED93" s="31">
        <f t="shared" si="306"/>
        <v>0</v>
      </c>
      <c r="EE93" s="31">
        <f t="shared" si="307"/>
        <v>0</v>
      </c>
      <c r="EF93" s="31">
        <f t="shared" si="308"/>
        <v>0</v>
      </c>
      <c r="EG93" s="31">
        <f t="shared" si="309"/>
        <v>0</v>
      </c>
      <c r="EH93" s="31">
        <f t="shared" si="310"/>
        <v>0</v>
      </c>
      <c r="EI93" s="31">
        <f t="shared" si="311"/>
        <v>0</v>
      </c>
      <c r="EJ93" s="31">
        <f t="shared" si="312"/>
        <v>0</v>
      </c>
      <c r="EK93" s="31">
        <f t="shared" si="313"/>
        <v>0</v>
      </c>
      <c r="EL93" s="31">
        <f t="shared" si="314"/>
        <v>0</v>
      </c>
      <c r="EM93" s="31">
        <f t="shared" si="315"/>
        <v>0</v>
      </c>
      <c r="EN93" s="31">
        <f t="shared" si="316"/>
        <v>0</v>
      </c>
      <c r="EO93" s="31">
        <f t="shared" si="317"/>
        <v>0</v>
      </c>
      <c r="EP93" s="31">
        <f t="shared" si="318"/>
        <v>0</v>
      </c>
      <c r="EQ93" s="31">
        <f t="shared" si="319"/>
        <v>0</v>
      </c>
      <c r="ER93" s="31">
        <f t="shared" si="320"/>
        <v>0</v>
      </c>
      <c r="ES93" s="109">
        <f t="shared" si="321"/>
        <v>0</v>
      </c>
      <c r="ET93" s="14"/>
      <c r="EU93" s="30">
        <f t="shared" si="322"/>
        <v>0</v>
      </c>
      <c r="EV93" s="31">
        <f t="shared" ca="1" si="323"/>
        <v>0</v>
      </c>
      <c r="EW93" s="31">
        <f t="shared" ca="1" si="324"/>
        <v>0</v>
      </c>
      <c r="EX93" s="31">
        <f t="shared" ca="1" si="325"/>
        <v>0</v>
      </c>
      <c r="EY93" s="31">
        <f t="shared" ca="1" si="326"/>
        <v>0</v>
      </c>
      <c r="EZ93" s="31">
        <f t="shared" ca="1" si="327"/>
        <v>0</v>
      </c>
      <c r="FA93" s="31">
        <f t="shared" ca="1" si="328"/>
        <v>0</v>
      </c>
      <c r="FB93" s="31">
        <f t="shared" ca="1" si="329"/>
        <v>0</v>
      </c>
      <c r="FC93" s="31">
        <f t="shared" ca="1" si="330"/>
        <v>0</v>
      </c>
      <c r="FD93" s="31">
        <f t="shared" ca="1" si="331"/>
        <v>0</v>
      </c>
      <c r="FE93" s="31">
        <f t="shared" ca="1" si="332"/>
        <v>0</v>
      </c>
      <c r="FF93" s="31">
        <f t="shared" ca="1" si="333"/>
        <v>0</v>
      </c>
      <c r="FG93" s="31">
        <f t="shared" ca="1" si="334"/>
        <v>0</v>
      </c>
      <c r="FH93" s="31">
        <f t="shared" ca="1" si="335"/>
        <v>0</v>
      </c>
      <c r="FI93" s="31">
        <f t="shared" ca="1" si="336"/>
        <v>0</v>
      </c>
      <c r="FJ93" s="31">
        <f t="shared" ca="1" si="337"/>
        <v>0</v>
      </c>
      <c r="FK93" s="31">
        <f t="shared" ca="1" si="338"/>
        <v>0</v>
      </c>
      <c r="FL93" s="31">
        <f t="shared" ca="1" si="339"/>
        <v>0</v>
      </c>
      <c r="FM93" s="31">
        <f t="shared" ca="1" si="340"/>
        <v>0</v>
      </c>
      <c r="FN93" s="31">
        <f t="shared" ca="1" si="341"/>
        <v>0</v>
      </c>
      <c r="FO93" s="31">
        <f t="shared" ca="1" si="342"/>
        <v>0</v>
      </c>
      <c r="FP93" s="31">
        <f t="shared" ca="1" si="343"/>
        <v>0</v>
      </c>
      <c r="FQ93" s="31">
        <f t="shared" ca="1" si="344"/>
        <v>0</v>
      </c>
      <c r="FR93" s="31">
        <f t="shared" ca="1" si="345"/>
        <v>0</v>
      </c>
      <c r="FS93" s="31">
        <f t="shared" ca="1" si="346"/>
        <v>0</v>
      </c>
      <c r="FT93" s="31">
        <f t="shared" ca="1" si="347"/>
        <v>0</v>
      </c>
      <c r="FU93" s="31">
        <f t="shared" ca="1" si="348"/>
        <v>0</v>
      </c>
      <c r="FV93" s="31">
        <f t="shared" ca="1" si="349"/>
        <v>0</v>
      </c>
      <c r="FW93" s="31">
        <f t="shared" ca="1" si="350"/>
        <v>0</v>
      </c>
      <c r="FX93" s="31">
        <f t="shared" ca="1" si="351"/>
        <v>0</v>
      </c>
      <c r="FY93" s="31">
        <f t="shared" ca="1" si="352"/>
        <v>0</v>
      </c>
      <c r="FZ93" s="31">
        <f t="shared" ca="1" si="353"/>
        <v>0</v>
      </c>
      <c r="GA93" s="31">
        <f t="shared" ca="1" si="354"/>
        <v>0</v>
      </c>
      <c r="GB93" s="31">
        <f t="shared" ca="1" si="355"/>
        <v>0</v>
      </c>
      <c r="GC93" s="31">
        <f t="shared" ca="1" si="356"/>
        <v>0</v>
      </c>
      <c r="GD93" s="31">
        <f t="shared" ca="1" si="357"/>
        <v>0</v>
      </c>
      <c r="GE93" s="31">
        <f t="shared" ca="1" si="358"/>
        <v>0</v>
      </c>
      <c r="GF93" s="31">
        <f t="shared" ca="1" si="359"/>
        <v>0</v>
      </c>
      <c r="GG93" s="31">
        <f t="shared" ca="1" si="360"/>
        <v>0</v>
      </c>
      <c r="GH93" s="31">
        <f t="shared" ca="1" si="361"/>
        <v>0</v>
      </c>
      <c r="GI93" s="31">
        <f t="shared" ca="1" si="362"/>
        <v>0</v>
      </c>
      <c r="GJ93" s="109">
        <f t="shared" ca="1" si="363"/>
        <v>0</v>
      </c>
      <c r="GK93" s="14"/>
      <c r="GL93" s="14"/>
      <c r="GM93" s="14"/>
      <c r="GN93" s="14"/>
      <c r="GO93" s="14"/>
      <c r="GP93" s="14"/>
      <c r="GQ93" s="14"/>
      <c r="GR93" s="14"/>
      <c r="GS93" s="14"/>
    </row>
    <row r="94" spans="1:201" ht="12.75" customHeight="1" x14ac:dyDescent="0.2">
      <c r="A94" s="161"/>
      <c r="B94" s="11"/>
      <c r="C94" s="115"/>
      <c r="D94" s="6"/>
      <c r="E94" s="278"/>
      <c r="F94" s="278"/>
      <c r="G94" s="116"/>
      <c r="H94" s="6"/>
      <c r="I94" s="6"/>
      <c r="J94" s="6"/>
      <c r="K94" s="261"/>
      <c r="L94" s="164"/>
      <c r="M94" s="164"/>
      <c r="N94" s="6"/>
      <c r="O94" s="6"/>
      <c r="P94" s="6"/>
      <c r="Q94" s="6"/>
      <c r="R94" s="6"/>
      <c r="S94" s="161"/>
      <c r="T94" s="6"/>
      <c r="U94" s="6"/>
      <c r="V94" s="6"/>
      <c r="W94" s="261"/>
      <c r="X94" s="6"/>
      <c r="Y94" s="261"/>
      <c r="Z94" s="214"/>
      <c r="AA94" s="6"/>
      <c r="AB94" s="214"/>
      <c r="AC94" s="238"/>
      <c r="AD94" s="238"/>
      <c r="AE94" s="161"/>
      <c r="AF94" s="6"/>
      <c r="AG94" s="6"/>
      <c r="AH94" s="6"/>
      <c r="AI94" s="261"/>
      <c r="AJ94" s="6"/>
      <c r="AK94" s="261"/>
      <c r="AL94" s="214"/>
      <c r="AM94" s="6"/>
      <c r="AN94" s="214"/>
      <c r="AO94" s="238"/>
      <c r="AP94" s="238"/>
      <c r="AQ94" s="17"/>
      <c r="AR94" s="235"/>
      <c r="AS94" s="221" t="s">
        <v>55</v>
      </c>
      <c r="AT94" s="54"/>
      <c r="AU94" s="254"/>
      <c r="AV94" s="259"/>
      <c r="AW94" s="38">
        <f t="shared" si="12"/>
        <v>0</v>
      </c>
      <c r="AX94" s="39">
        <f t="shared" si="13"/>
        <v>0</v>
      </c>
      <c r="AY94" s="224" t="s">
        <v>56</v>
      </c>
      <c r="AZ94" s="54"/>
      <c r="BA94" s="64"/>
      <c r="BB94" s="48"/>
      <c r="BC94" s="25">
        <f t="shared" si="14"/>
        <v>0</v>
      </c>
      <c r="BD94" s="40">
        <f t="shared" si="15"/>
        <v>0</v>
      </c>
      <c r="BE94" s="27" t="s">
        <v>57</v>
      </c>
      <c r="BF94" s="54"/>
      <c r="BG94" s="48"/>
      <c r="BH94" s="28">
        <f t="shared" si="16"/>
        <v>0</v>
      </c>
      <c r="BI94" s="29">
        <f t="shared" si="17"/>
        <v>0</v>
      </c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17"/>
      <c r="DD94" s="30">
        <f t="shared" si="280"/>
        <v>0</v>
      </c>
      <c r="DE94" s="31">
        <f t="shared" si="281"/>
        <v>0</v>
      </c>
      <c r="DF94" s="31">
        <f t="shared" si="282"/>
        <v>0</v>
      </c>
      <c r="DG94" s="31">
        <f t="shared" si="283"/>
        <v>0</v>
      </c>
      <c r="DH94" s="31">
        <f t="shared" si="284"/>
        <v>0</v>
      </c>
      <c r="DI94" s="31">
        <f t="shared" si="285"/>
        <v>0</v>
      </c>
      <c r="DJ94" s="31">
        <f t="shared" si="286"/>
        <v>0</v>
      </c>
      <c r="DK94" s="31">
        <f t="shared" si="287"/>
        <v>0</v>
      </c>
      <c r="DL94" s="31">
        <f t="shared" si="288"/>
        <v>0</v>
      </c>
      <c r="DM94" s="31">
        <f t="shared" si="289"/>
        <v>0</v>
      </c>
      <c r="DN94" s="31">
        <f t="shared" si="290"/>
        <v>0</v>
      </c>
      <c r="DO94" s="31">
        <f t="shared" si="291"/>
        <v>0</v>
      </c>
      <c r="DP94" s="31">
        <f t="shared" si="292"/>
        <v>0</v>
      </c>
      <c r="DQ94" s="31">
        <f t="shared" si="293"/>
        <v>0</v>
      </c>
      <c r="DR94" s="31">
        <f t="shared" si="294"/>
        <v>0</v>
      </c>
      <c r="DS94" s="31">
        <f t="shared" si="295"/>
        <v>0</v>
      </c>
      <c r="DT94" s="31">
        <f t="shared" si="296"/>
        <v>0</v>
      </c>
      <c r="DU94" s="31">
        <f t="shared" si="297"/>
        <v>0</v>
      </c>
      <c r="DV94" s="31">
        <f t="shared" si="298"/>
        <v>0</v>
      </c>
      <c r="DW94" s="31">
        <f t="shared" si="299"/>
        <v>0</v>
      </c>
      <c r="DX94" s="31">
        <f t="shared" si="300"/>
        <v>0</v>
      </c>
      <c r="DY94" s="31">
        <f t="shared" si="301"/>
        <v>0</v>
      </c>
      <c r="DZ94" s="31">
        <f t="shared" si="302"/>
        <v>0</v>
      </c>
      <c r="EA94" s="31">
        <f t="shared" si="303"/>
        <v>0</v>
      </c>
      <c r="EB94" s="31">
        <f t="shared" si="304"/>
        <v>0</v>
      </c>
      <c r="EC94" s="31">
        <f t="shared" si="305"/>
        <v>0</v>
      </c>
      <c r="ED94" s="31">
        <f t="shared" si="306"/>
        <v>0</v>
      </c>
      <c r="EE94" s="31">
        <f t="shared" si="307"/>
        <v>0</v>
      </c>
      <c r="EF94" s="31">
        <f t="shared" si="308"/>
        <v>0</v>
      </c>
      <c r="EG94" s="31">
        <f t="shared" si="309"/>
        <v>0</v>
      </c>
      <c r="EH94" s="31">
        <f t="shared" si="310"/>
        <v>0</v>
      </c>
      <c r="EI94" s="31">
        <f t="shared" si="311"/>
        <v>0</v>
      </c>
      <c r="EJ94" s="31">
        <f t="shared" si="312"/>
        <v>0</v>
      </c>
      <c r="EK94" s="31">
        <f t="shared" si="313"/>
        <v>0</v>
      </c>
      <c r="EL94" s="31">
        <f t="shared" si="314"/>
        <v>0</v>
      </c>
      <c r="EM94" s="31">
        <f t="shared" si="315"/>
        <v>0</v>
      </c>
      <c r="EN94" s="31">
        <f t="shared" si="316"/>
        <v>0</v>
      </c>
      <c r="EO94" s="31">
        <f t="shared" si="317"/>
        <v>0</v>
      </c>
      <c r="EP94" s="31">
        <f t="shared" si="318"/>
        <v>0</v>
      </c>
      <c r="EQ94" s="31">
        <f t="shared" si="319"/>
        <v>0</v>
      </c>
      <c r="ER94" s="31">
        <f t="shared" si="320"/>
        <v>0</v>
      </c>
      <c r="ES94" s="109">
        <f t="shared" si="321"/>
        <v>0</v>
      </c>
      <c r="ET94" s="14"/>
      <c r="EU94" s="30">
        <f t="shared" si="322"/>
        <v>0</v>
      </c>
      <c r="EV94" s="31">
        <f t="shared" ca="1" si="323"/>
        <v>0</v>
      </c>
      <c r="EW94" s="31">
        <f t="shared" ca="1" si="324"/>
        <v>0</v>
      </c>
      <c r="EX94" s="31">
        <f t="shared" ca="1" si="325"/>
        <v>0</v>
      </c>
      <c r="EY94" s="31">
        <f t="shared" ca="1" si="326"/>
        <v>0</v>
      </c>
      <c r="EZ94" s="31">
        <f t="shared" ca="1" si="327"/>
        <v>0</v>
      </c>
      <c r="FA94" s="31">
        <f t="shared" ca="1" si="328"/>
        <v>0</v>
      </c>
      <c r="FB94" s="31">
        <f t="shared" ca="1" si="329"/>
        <v>0</v>
      </c>
      <c r="FC94" s="31">
        <f t="shared" ca="1" si="330"/>
        <v>0</v>
      </c>
      <c r="FD94" s="31">
        <f t="shared" ca="1" si="331"/>
        <v>0</v>
      </c>
      <c r="FE94" s="31">
        <f t="shared" ca="1" si="332"/>
        <v>0</v>
      </c>
      <c r="FF94" s="31">
        <f t="shared" ca="1" si="333"/>
        <v>0</v>
      </c>
      <c r="FG94" s="31">
        <f t="shared" ca="1" si="334"/>
        <v>0</v>
      </c>
      <c r="FH94" s="31">
        <f t="shared" ca="1" si="335"/>
        <v>0</v>
      </c>
      <c r="FI94" s="31">
        <f t="shared" ca="1" si="336"/>
        <v>0</v>
      </c>
      <c r="FJ94" s="31">
        <f t="shared" ca="1" si="337"/>
        <v>0</v>
      </c>
      <c r="FK94" s="31">
        <f t="shared" ca="1" si="338"/>
        <v>0</v>
      </c>
      <c r="FL94" s="31">
        <f t="shared" ca="1" si="339"/>
        <v>0</v>
      </c>
      <c r="FM94" s="31">
        <f t="shared" ca="1" si="340"/>
        <v>0</v>
      </c>
      <c r="FN94" s="31">
        <f t="shared" ca="1" si="341"/>
        <v>0</v>
      </c>
      <c r="FO94" s="31">
        <f t="shared" ca="1" si="342"/>
        <v>0</v>
      </c>
      <c r="FP94" s="31">
        <f t="shared" ca="1" si="343"/>
        <v>0</v>
      </c>
      <c r="FQ94" s="31">
        <f t="shared" ca="1" si="344"/>
        <v>0</v>
      </c>
      <c r="FR94" s="31">
        <f t="shared" ca="1" si="345"/>
        <v>0</v>
      </c>
      <c r="FS94" s="31">
        <f t="shared" ca="1" si="346"/>
        <v>0</v>
      </c>
      <c r="FT94" s="31">
        <f t="shared" ca="1" si="347"/>
        <v>0</v>
      </c>
      <c r="FU94" s="31">
        <f t="shared" ca="1" si="348"/>
        <v>0</v>
      </c>
      <c r="FV94" s="31">
        <f t="shared" ca="1" si="349"/>
        <v>0</v>
      </c>
      <c r="FW94" s="31">
        <f t="shared" ca="1" si="350"/>
        <v>0</v>
      </c>
      <c r="FX94" s="31">
        <f t="shared" ca="1" si="351"/>
        <v>0</v>
      </c>
      <c r="FY94" s="31">
        <f t="shared" ca="1" si="352"/>
        <v>0</v>
      </c>
      <c r="FZ94" s="31">
        <f t="shared" ca="1" si="353"/>
        <v>0</v>
      </c>
      <c r="GA94" s="31">
        <f t="shared" ca="1" si="354"/>
        <v>0</v>
      </c>
      <c r="GB94" s="31">
        <f t="shared" ca="1" si="355"/>
        <v>0</v>
      </c>
      <c r="GC94" s="31">
        <f t="shared" ca="1" si="356"/>
        <v>0</v>
      </c>
      <c r="GD94" s="31">
        <f t="shared" ca="1" si="357"/>
        <v>0</v>
      </c>
      <c r="GE94" s="31">
        <f t="shared" ca="1" si="358"/>
        <v>0</v>
      </c>
      <c r="GF94" s="31">
        <f t="shared" ca="1" si="359"/>
        <v>0</v>
      </c>
      <c r="GG94" s="31">
        <f t="shared" ca="1" si="360"/>
        <v>0</v>
      </c>
      <c r="GH94" s="31">
        <f t="shared" ca="1" si="361"/>
        <v>0</v>
      </c>
      <c r="GI94" s="31">
        <f t="shared" ca="1" si="362"/>
        <v>0</v>
      </c>
      <c r="GJ94" s="109">
        <f t="shared" ca="1" si="363"/>
        <v>0</v>
      </c>
      <c r="GK94" s="14"/>
      <c r="GL94" s="14"/>
      <c r="GM94" s="14"/>
      <c r="GN94" s="14"/>
      <c r="GO94" s="14"/>
      <c r="GP94" s="14"/>
      <c r="GQ94" s="14"/>
      <c r="GR94" s="14"/>
      <c r="GS94" s="14"/>
    </row>
    <row r="95" spans="1:201" ht="12.75" customHeight="1" x14ac:dyDescent="0.2">
      <c r="A95" s="161"/>
      <c r="B95" s="11"/>
      <c r="C95" s="115"/>
      <c r="D95" s="6"/>
      <c r="E95" s="278"/>
      <c r="F95" s="278"/>
      <c r="G95" s="116"/>
      <c r="H95" s="6"/>
      <c r="I95" s="6"/>
      <c r="J95" s="6"/>
      <c r="K95" s="261"/>
      <c r="L95" s="164"/>
      <c r="M95" s="164"/>
      <c r="N95" s="6"/>
      <c r="O95" s="6"/>
      <c r="P95" s="6"/>
      <c r="Q95" s="6"/>
      <c r="R95" s="6"/>
      <c r="S95" s="161"/>
      <c r="T95" s="6"/>
      <c r="U95" s="6"/>
      <c r="V95" s="6"/>
      <c r="W95" s="261"/>
      <c r="X95" s="6"/>
      <c r="Y95" s="261"/>
      <c r="Z95" s="214"/>
      <c r="AA95" s="6"/>
      <c r="AB95" s="214"/>
      <c r="AC95" s="238"/>
      <c r="AD95" s="238"/>
      <c r="AE95" s="161"/>
      <c r="AF95" s="6"/>
      <c r="AG95" s="6"/>
      <c r="AH95" s="6"/>
      <c r="AI95" s="261"/>
      <c r="AJ95" s="6"/>
      <c r="AK95" s="261"/>
      <c r="AL95" s="214"/>
      <c r="AM95" s="6"/>
      <c r="AN95" s="214"/>
      <c r="AO95" s="238"/>
      <c r="AP95" s="238"/>
      <c r="AQ95" s="17"/>
      <c r="AR95" s="235"/>
      <c r="AS95" s="221" t="s">
        <v>55</v>
      </c>
      <c r="AT95" s="54"/>
      <c r="AU95" s="254"/>
      <c r="AV95" s="259"/>
      <c r="AW95" s="38">
        <f t="shared" si="12"/>
        <v>0</v>
      </c>
      <c r="AX95" s="39">
        <f t="shared" si="13"/>
        <v>0</v>
      </c>
      <c r="AY95" s="224" t="s">
        <v>56</v>
      </c>
      <c r="AZ95" s="54"/>
      <c r="BA95" s="64"/>
      <c r="BB95" s="48"/>
      <c r="BC95" s="25">
        <f t="shared" si="14"/>
        <v>0</v>
      </c>
      <c r="BD95" s="40">
        <f t="shared" si="15"/>
        <v>0</v>
      </c>
      <c r="BE95" s="27" t="s">
        <v>57</v>
      </c>
      <c r="BF95" s="54"/>
      <c r="BG95" s="48"/>
      <c r="BH95" s="28">
        <f t="shared" si="16"/>
        <v>0</v>
      </c>
      <c r="BI95" s="29">
        <f t="shared" si="17"/>
        <v>0</v>
      </c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17"/>
      <c r="DD95" s="30">
        <f t="shared" si="280"/>
        <v>0</v>
      </c>
      <c r="DE95" s="31">
        <f t="shared" si="281"/>
        <v>0</v>
      </c>
      <c r="DF95" s="31">
        <f t="shared" si="282"/>
        <v>0</v>
      </c>
      <c r="DG95" s="31">
        <f t="shared" si="283"/>
        <v>0</v>
      </c>
      <c r="DH95" s="31">
        <f t="shared" si="284"/>
        <v>0</v>
      </c>
      <c r="DI95" s="31">
        <f t="shared" si="285"/>
        <v>0</v>
      </c>
      <c r="DJ95" s="31">
        <f t="shared" si="286"/>
        <v>0</v>
      </c>
      <c r="DK95" s="31">
        <f t="shared" si="287"/>
        <v>0</v>
      </c>
      <c r="DL95" s="31">
        <f t="shared" si="288"/>
        <v>0</v>
      </c>
      <c r="DM95" s="31">
        <f t="shared" si="289"/>
        <v>0</v>
      </c>
      <c r="DN95" s="31">
        <f t="shared" si="290"/>
        <v>0</v>
      </c>
      <c r="DO95" s="31">
        <f t="shared" si="291"/>
        <v>0</v>
      </c>
      <c r="DP95" s="31">
        <f t="shared" si="292"/>
        <v>0</v>
      </c>
      <c r="DQ95" s="31">
        <f t="shared" si="293"/>
        <v>0</v>
      </c>
      <c r="DR95" s="31">
        <f t="shared" si="294"/>
        <v>0</v>
      </c>
      <c r="DS95" s="31">
        <f t="shared" si="295"/>
        <v>0</v>
      </c>
      <c r="DT95" s="31">
        <f t="shared" si="296"/>
        <v>0</v>
      </c>
      <c r="DU95" s="31">
        <f t="shared" si="297"/>
        <v>0</v>
      </c>
      <c r="DV95" s="31">
        <f t="shared" si="298"/>
        <v>0</v>
      </c>
      <c r="DW95" s="31">
        <f t="shared" si="299"/>
        <v>0</v>
      </c>
      <c r="DX95" s="31">
        <f t="shared" si="300"/>
        <v>0</v>
      </c>
      <c r="DY95" s="31">
        <f t="shared" si="301"/>
        <v>0</v>
      </c>
      <c r="DZ95" s="31">
        <f t="shared" si="302"/>
        <v>0</v>
      </c>
      <c r="EA95" s="31">
        <f t="shared" si="303"/>
        <v>0</v>
      </c>
      <c r="EB95" s="31">
        <f t="shared" si="304"/>
        <v>0</v>
      </c>
      <c r="EC95" s="31">
        <f t="shared" si="305"/>
        <v>0</v>
      </c>
      <c r="ED95" s="31">
        <f t="shared" si="306"/>
        <v>0</v>
      </c>
      <c r="EE95" s="31">
        <f t="shared" si="307"/>
        <v>0</v>
      </c>
      <c r="EF95" s="31">
        <f t="shared" si="308"/>
        <v>0</v>
      </c>
      <c r="EG95" s="31">
        <f t="shared" si="309"/>
        <v>0</v>
      </c>
      <c r="EH95" s="31">
        <f t="shared" si="310"/>
        <v>0</v>
      </c>
      <c r="EI95" s="31">
        <f t="shared" si="311"/>
        <v>0</v>
      </c>
      <c r="EJ95" s="31">
        <f t="shared" si="312"/>
        <v>0</v>
      </c>
      <c r="EK95" s="31">
        <f t="shared" si="313"/>
        <v>0</v>
      </c>
      <c r="EL95" s="31">
        <f t="shared" si="314"/>
        <v>0</v>
      </c>
      <c r="EM95" s="31">
        <f t="shared" si="315"/>
        <v>0</v>
      </c>
      <c r="EN95" s="31">
        <f t="shared" si="316"/>
        <v>0</v>
      </c>
      <c r="EO95" s="31">
        <f t="shared" si="317"/>
        <v>0</v>
      </c>
      <c r="EP95" s="31">
        <f t="shared" si="318"/>
        <v>0</v>
      </c>
      <c r="EQ95" s="31">
        <f t="shared" si="319"/>
        <v>0</v>
      </c>
      <c r="ER95" s="31">
        <f t="shared" si="320"/>
        <v>0</v>
      </c>
      <c r="ES95" s="109">
        <f t="shared" si="321"/>
        <v>0</v>
      </c>
      <c r="ET95" s="14"/>
      <c r="EU95" s="30">
        <f t="shared" si="322"/>
        <v>0</v>
      </c>
      <c r="EV95" s="31">
        <f t="shared" ca="1" si="323"/>
        <v>0</v>
      </c>
      <c r="EW95" s="31">
        <f t="shared" ca="1" si="324"/>
        <v>0</v>
      </c>
      <c r="EX95" s="31">
        <f t="shared" ca="1" si="325"/>
        <v>0</v>
      </c>
      <c r="EY95" s="31">
        <f t="shared" ca="1" si="326"/>
        <v>0</v>
      </c>
      <c r="EZ95" s="31">
        <f t="shared" ca="1" si="327"/>
        <v>0</v>
      </c>
      <c r="FA95" s="31">
        <f t="shared" ca="1" si="328"/>
        <v>0</v>
      </c>
      <c r="FB95" s="31">
        <f t="shared" ca="1" si="329"/>
        <v>0</v>
      </c>
      <c r="FC95" s="31">
        <f t="shared" ca="1" si="330"/>
        <v>0</v>
      </c>
      <c r="FD95" s="31">
        <f t="shared" ca="1" si="331"/>
        <v>0</v>
      </c>
      <c r="FE95" s="31">
        <f t="shared" ca="1" si="332"/>
        <v>0</v>
      </c>
      <c r="FF95" s="31">
        <f t="shared" ca="1" si="333"/>
        <v>0</v>
      </c>
      <c r="FG95" s="31">
        <f t="shared" ca="1" si="334"/>
        <v>0</v>
      </c>
      <c r="FH95" s="31">
        <f t="shared" ca="1" si="335"/>
        <v>0</v>
      </c>
      <c r="FI95" s="31">
        <f t="shared" ca="1" si="336"/>
        <v>0</v>
      </c>
      <c r="FJ95" s="31">
        <f t="shared" ca="1" si="337"/>
        <v>0</v>
      </c>
      <c r="FK95" s="31">
        <f t="shared" ca="1" si="338"/>
        <v>0</v>
      </c>
      <c r="FL95" s="31">
        <f t="shared" ca="1" si="339"/>
        <v>0</v>
      </c>
      <c r="FM95" s="31">
        <f t="shared" ca="1" si="340"/>
        <v>0</v>
      </c>
      <c r="FN95" s="31">
        <f t="shared" ca="1" si="341"/>
        <v>0</v>
      </c>
      <c r="FO95" s="31">
        <f t="shared" ca="1" si="342"/>
        <v>0</v>
      </c>
      <c r="FP95" s="31">
        <f t="shared" ca="1" si="343"/>
        <v>0</v>
      </c>
      <c r="FQ95" s="31">
        <f t="shared" ca="1" si="344"/>
        <v>0</v>
      </c>
      <c r="FR95" s="31">
        <f t="shared" ca="1" si="345"/>
        <v>0</v>
      </c>
      <c r="FS95" s="31">
        <f t="shared" ca="1" si="346"/>
        <v>0</v>
      </c>
      <c r="FT95" s="31">
        <f t="shared" ca="1" si="347"/>
        <v>0</v>
      </c>
      <c r="FU95" s="31">
        <f t="shared" ca="1" si="348"/>
        <v>0</v>
      </c>
      <c r="FV95" s="31">
        <f t="shared" ca="1" si="349"/>
        <v>0</v>
      </c>
      <c r="FW95" s="31">
        <f t="shared" ca="1" si="350"/>
        <v>0</v>
      </c>
      <c r="FX95" s="31">
        <f t="shared" ca="1" si="351"/>
        <v>0</v>
      </c>
      <c r="FY95" s="31">
        <f t="shared" ca="1" si="352"/>
        <v>0</v>
      </c>
      <c r="FZ95" s="31">
        <f t="shared" ca="1" si="353"/>
        <v>0</v>
      </c>
      <c r="GA95" s="31">
        <f t="shared" ca="1" si="354"/>
        <v>0</v>
      </c>
      <c r="GB95" s="31">
        <f t="shared" ca="1" si="355"/>
        <v>0</v>
      </c>
      <c r="GC95" s="31">
        <f t="shared" ca="1" si="356"/>
        <v>0</v>
      </c>
      <c r="GD95" s="31">
        <f t="shared" ca="1" si="357"/>
        <v>0</v>
      </c>
      <c r="GE95" s="31">
        <f t="shared" ca="1" si="358"/>
        <v>0</v>
      </c>
      <c r="GF95" s="31">
        <f t="shared" ca="1" si="359"/>
        <v>0</v>
      </c>
      <c r="GG95" s="31">
        <f t="shared" ca="1" si="360"/>
        <v>0</v>
      </c>
      <c r="GH95" s="31">
        <f t="shared" ca="1" si="361"/>
        <v>0</v>
      </c>
      <c r="GI95" s="31">
        <f t="shared" ca="1" si="362"/>
        <v>0</v>
      </c>
      <c r="GJ95" s="109">
        <f t="shared" ca="1" si="363"/>
        <v>0</v>
      </c>
      <c r="GK95" s="14"/>
      <c r="GL95" s="14"/>
      <c r="GM95" s="14"/>
      <c r="GN95" s="14"/>
      <c r="GO95" s="14"/>
      <c r="GP95" s="14"/>
      <c r="GQ95" s="14"/>
      <c r="GR95" s="14"/>
      <c r="GS95" s="14"/>
    </row>
    <row r="96" spans="1:201" ht="12.75" customHeight="1" x14ac:dyDescent="0.2">
      <c r="A96" s="161"/>
      <c r="B96" s="11"/>
      <c r="C96" s="115"/>
      <c r="D96" s="6"/>
      <c r="E96" s="278"/>
      <c r="F96" s="278"/>
      <c r="G96" s="116"/>
      <c r="H96" s="6"/>
      <c r="I96" s="6"/>
      <c r="J96" s="6"/>
      <c r="K96" s="261"/>
      <c r="L96" s="164"/>
      <c r="M96" s="164"/>
      <c r="N96" s="6"/>
      <c r="O96" s="6"/>
      <c r="P96" s="6"/>
      <c r="Q96" s="6"/>
      <c r="R96" s="6"/>
      <c r="S96" s="161"/>
      <c r="T96" s="6"/>
      <c r="U96" s="6"/>
      <c r="V96" s="6"/>
      <c r="W96" s="261"/>
      <c r="X96" s="6"/>
      <c r="Y96" s="261"/>
      <c r="Z96" s="214"/>
      <c r="AA96" s="6"/>
      <c r="AB96" s="214"/>
      <c r="AC96" s="238"/>
      <c r="AD96" s="238"/>
      <c r="AE96" s="161"/>
      <c r="AF96" s="6"/>
      <c r="AG96" s="6"/>
      <c r="AH96" s="6"/>
      <c r="AI96" s="261"/>
      <c r="AJ96" s="6"/>
      <c r="AK96" s="261"/>
      <c r="AL96" s="214"/>
      <c r="AM96" s="6"/>
      <c r="AN96" s="214"/>
      <c r="AO96" s="238"/>
      <c r="AP96" s="238"/>
      <c r="AQ96" s="17"/>
      <c r="AR96" s="235"/>
      <c r="AS96" s="221" t="s">
        <v>55</v>
      </c>
      <c r="AT96" s="54"/>
      <c r="AU96" s="254"/>
      <c r="AV96" s="259"/>
      <c r="AW96" s="38">
        <f t="shared" si="12"/>
        <v>0</v>
      </c>
      <c r="AX96" s="39">
        <f t="shared" si="13"/>
        <v>0</v>
      </c>
      <c r="AY96" s="224" t="s">
        <v>56</v>
      </c>
      <c r="AZ96" s="54"/>
      <c r="BA96" s="64"/>
      <c r="BB96" s="48"/>
      <c r="BC96" s="25">
        <f t="shared" si="14"/>
        <v>0</v>
      </c>
      <c r="BD96" s="40">
        <f t="shared" si="15"/>
        <v>0</v>
      </c>
      <c r="BE96" s="27" t="s">
        <v>57</v>
      </c>
      <c r="BF96" s="54"/>
      <c r="BG96" s="48"/>
      <c r="BH96" s="28">
        <f t="shared" si="16"/>
        <v>0</v>
      </c>
      <c r="BI96" s="29">
        <f t="shared" si="17"/>
        <v>0</v>
      </c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17"/>
      <c r="DD96" s="30">
        <f t="shared" si="280"/>
        <v>0</v>
      </c>
      <c r="DE96" s="31">
        <f t="shared" si="281"/>
        <v>0</v>
      </c>
      <c r="DF96" s="31">
        <f t="shared" si="282"/>
        <v>0</v>
      </c>
      <c r="DG96" s="31">
        <f t="shared" si="283"/>
        <v>0</v>
      </c>
      <c r="DH96" s="31">
        <f t="shared" si="284"/>
        <v>0</v>
      </c>
      <c r="DI96" s="31">
        <f t="shared" si="285"/>
        <v>0</v>
      </c>
      <c r="DJ96" s="31">
        <f t="shared" si="286"/>
        <v>0</v>
      </c>
      <c r="DK96" s="31">
        <f t="shared" si="287"/>
        <v>0</v>
      </c>
      <c r="DL96" s="31">
        <f t="shared" si="288"/>
        <v>0</v>
      </c>
      <c r="DM96" s="31">
        <f t="shared" si="289"/>
        <v>0</v>
      </c>
      <c r="DN96" s="31">
        <f t="shared" si="290"/>
        <v>0</v>
      </c>
      <c r="DO96" s="31">
        <f t="shared" si="291"/>
        <v>0</v>
      </c>
      <c r="DP96" s="31">
        <f t="shared" si="292"/>
        <v>0</v>
      </c>
      <c r="DQ96" s="31">
        <f t="shared" si="293"/>
        <v>0</v>
      </c>
      <c r="DR96" s="31">
        <f t="shared" si="294"/>
        <v>0</v>
      </c>
      <c r="DS96" s="31">
        <f t="shared" si="295"/>
        <v>0</v>
      </c>
      <c r="DT96" s="31">
        <f t="shared" si="296"/>
        <v>0</v>
      </c>
      <c r="DU96" s="31">
        <f t="shared" si="297"/>
        <v>0</v>
      </c>
      <c r="DV96" s="31">
        <f t="shared" si="298"/>
        <v>0</v>
      </c>
      <c r="DW96" s="31">
        <f t="shared" si="299"/>
        <v>0</v>
      </c>
      <c r="DX96" s="31">
        <f t="shared" si="300"/>
        <v>0</v>
      </c>
      <c r="DY96" s="31">
        <f t="shared" si="301"/>
        <v>0</v>
      </c>
      <c r="DZ96" s="31">
        <f t="shared" si="302"/>
        <v>0</v>
      </c>
      <c r="EA96" s="31">
        <f t="shared" si="303"/>
        <v>0</v>
      </c>
      <c r="EB96" s="31">
        <f t="shared" si="304"/>
        <v>0</v>
      </c>
      <c r="EC96" s="31">
        <f t="shared" si="305"/>
        <v>0</v>
      </c>
      <c r="ED96" s="31">
        <f t="shared" si="306"/>
        <v>0</v>
      </c>
      <c r="EE96" s="31">
        <f t="shared" si="307"/>
        <v>0</v>
      </c>
      <c r="EF96" s="31">
        <f t="shared" si="308"/>
        <v>0</v>
      </c>
      <c r="EG96" s="31">
        <f t="shared" si="309"/>
        <v>0</v>
      </c>
      <c r="EH96" s="31">
        <f t="shared" si="310"/>
        <v>0</v>
      </c>
      <c r="EI96" s="31">
        <f t="shared" si="311"/>
        <v>0</v>
      </c>
      <c r="EJ96" s="31">
        <f t="shared" si="312"/>
        <v>0</v>
      </c>
      <c r="EK96" s="31">
        <f t="shared" si="313"/>
        <v>0</v>
      </c>
      <c r="EL96" s="31">
        <f t="shared" si="314"/>
        <v>0</v>
      </c>
      <c r="EM96" s="31">
        <f t="shared" si="315"/>
        <v>0</v>
      </c>
      <c r="EN96" s="31">
        <f t="shared" si="316"/>
        <v>0</v>
      </c>
      <c r="EO96" s="31">
        <f t="shared" si="317"/>
        <v>0</v>
      </c>
      <c r="EP96" s="31">
        <f t="shared" si="318"/>
        <v>0</v>
      </c>
      <c r="EQ96" s="31">
        <f t="shared" si="319"/>
        <v>0</v>
      </c>
      <c r="ER96" s="31">
        <f t="shared" si="320"/>
        <v>0</v>
      </c>
      <c r="ES96" s="109">
        <f t="shared" si="321"/>
        <v>0</v>
      </c>
      <c r="ET96" s="14"/>
      <c r="EU96" s="30">
        <f t="shared" si="322"/>
        <v>0</v>
      </c>
      <c r="EV96" s="31">
        <f t="shared" ca="1" si="323"/>
        <v>0</v>
      </c>
      <c r="EW96" s="31">
        <f t="shared" ca="1" si="324"/>
        <v>0</v>
      </c>
      <c r="EX96" s="31">
        <f t="shared" ca="1" si="325"/>
        <v>0</v>
      </c>
      <c r="EY96" s="31">
        <f t="shared" ca="1" si="326"/>
        <v>0</v>
      </c>
      <c r="EZ96" s="31">
        <f t="shared" ca="1" si="327"/>
        <v>0</v>
      </c>
      <c r="FA96" s="31">
        <f t="shared" ca="1" si="328"/>
        <v>0</v>
      </c>
      <c r="FB96" s="31">
        <f t="shared" ca="1" si="329"/>
        <v>0</v>
      </c>
      <c r="FC96" s="31">
        <f t="shared" ca="1" si="330"/>
        <v>0</v>
      </c>
      <c r="FD96" s="31">
        <f t="shared" ca="1" si="331"/>
        <v>0</v>
      </c>
      <c r="FE96" s="31">
        <f t="shared" ca="1" si="332"/>
        <v>0</v>
      </c>
      <c r="FF96" s="31">
        <f t="shared" ca="1" si="333"/>
        <v>0</v>
      </c>
      <c r="FG96" s="31">
        <f t="shared" ca="1" si="334"/>
        <v>0</v>
      </c>
      <c r="FH96" s="31">
        <f t="shared" ca="1" si="335"/>
        <v>0</v>
      </c>
      <c r="FI96" s="31">
        <f t="shared" ca="1" si="336"/>
        <v>0</v>
      </c>
      <c r="FJ96" s="31">
        <f t="shared" ca="1" si="337"/>
        <v>0</v>
      </c>
      <c r="FK96" s="31">
        <f t="shared" ca="1" si="338"/>
        <v>0</v>
      </c>
      <c r="FL96" s="31">
        <f t="shared" ca="1" si="339"/>
        <v>0</v>
      </c>
      <c r="FM96" s="31">
        <f t="shared" ca="1" si="340"/>
        <v>0</v>
      </c>
      <c r="FN96" s="31">
        <f t="shared" ca="1" si="341"/>
        <v>0</v>
      </c>
      <c r="FO96" s="31">
        <f t="shared" ca="1" si="342"/>
        <v>0</v>
      </c>
      <c r="FP96" s="31">
        <f t="shared" ca="1" si="343"/>
        <v>0</v>
      </c>
      <c r="FQ96" s="31">
        <f t="shared" ca="1" si="344"/>
        <v>0</v>
      </c>
      <c r="FR96" s="31">
        <f t="shared" ca="1" si="345"/>
        <v>0</v>
      </c>
      <c r="FS96" s="31">
        <f t="shared" ca="1" si="346"/>
        <v>0</v>
      </c>
      <c r="FT96" s="31">
        <f t="shared" ca="1" si="347"/>
        <v>0</v>
      </c>
      <c r="FU96" s="31">
        <f t="shared" ca="1" si="348"/>
        <v>0</v>
      </c>
      <c r="FV96" s="31">
        <f t="shared" ca="1" si="349"/>
        <v>0</v>
      </c>
      <c r="FW96" s="31">
        <f t="shared" ca="1" si="350"/>
        <v>0</v>
      </c>
      <c r="FX96" s="31">
        <f t="shared" ca="1" si="351"/>
        <v>0</v>
      </c>
      <c r="FY96" s="31">
        <f t="shared" ca="1" si="352"/>
        <v>0</v>
      </c>
      <c r="FZ96" s="31">
        <f t="shared" ca="1" si="353"/>
        <v>0</v>
      </c>
      <c r="GA96" s="31">
        <f t="shared" ca="1" si="354"/>
        <v>0</v>
      </c>
      <c r="GB96" s="31">
        <f t="shared" ca="1" si="355"/>
        <v>0</v>
      </c>
      <c r="GC96" s="31">
        <f t="shared" ca="1" si="356"/>
        <v>0</v>
      </c>
      <c r="GD96" s="31">
        <f t="shared" ca="1" si="357"/>
        <v>0</v>
      </c>
      <c r="GE96" s="31">
        <f t="shared" ca="1" si="358"/>
        <v>0</v>
      </c>
      <c r="GF96" s="31">
        <f t="shared" ca="1" si="359"/>
        <v>0</v>
      </c>
      <c r="GG96" s="31">
        <f t="shared" ca="1" si="360"/>
        <v>0</v>
      </c>
      <c r="GH96" s="31">
        <f t="shared" ca="1" si="361"/>
        <v>0</v>
      </c>
      <c r="GI96" s="31">
        <f t="shared" ca="1" si="362"/>
        <v>0</v>
      </c>
      <c r="GJ96" s="109">
        <f t="shared" ca="1" si="363"/>
        <v>0</v>
      </c>
      <c r="GK96" s="14"/>
      <c r="GL96" s="14"/>
      <c r="GM96" s="14"/>
      <c r="GN96" s="14"/>
      <c r="GO96" s="14"/>
      <c r="GP96" s="14"/>
      <c r="GQ96" s="14"/>
      <c r="GR96" s="14"/>
      <c r="GS96" s="14"/>
    </row>
    <row r="97" spans="1:201" ht="12.75" customHeight="1" x14ac:dyDescent="0.2">
      <c r="A97" s="161"/>
      <c r="B97" s="11"/>
      <c r="C97" s="115"/>
      <c r="D97" s="6"/>
      <c r="E97" s="278"/>
      <c r="F97" s="278"/>
      <c r="G97" s="116"/>
      <c r="H97" s="6"/>
      <c r="I97" s="6"/>
      <c r="J97" s="6"/>
      <c r="K97" s="261"/>
      <c r="L97" s="164"/>
      <c r="M97" s="164"/>
      <c r="N97" s="6"/>
      <c r="O97" s="6"/>
      <c r="P97" s="6"/>
      <c r="Q97" s="6"/>
      <c r="R97" s="6"/>
      <c r="S97" s="161"/>
      <c r="T97" s="6"/>
      <c r="U97" s="6"/>
      <c r="V97" s="6"/>
      <c r="W97" s="261"/>
      <c r="X97" s="6"/>
      <c r="Y97" s="261"/>
      <c r="Z97" s="214"/>
      <c r="AA97" s="6"/>
      <c r="AB97" s="214"/>
      <c r="AC97" s="238"/>
      <c r="AD97" s="238"/>
      <c r="AE97" s="161"/>
      <c r="AF97" s="6"/>
      <c r="AG97" s="6"/>
      <c r="AH97" s="6"/>
      <c r="AI97" s="261"/>
      <c r="AJ97" s="6"/>
      <c r="AK97" s="261"/>
      <c r="AL97" s="214"/>
      <c r="AM97" s="6"/>
      <c r="AN97" s="214"/>
      <c r="AO97" s="238"/>
      <c r="AP97" s="238"/>
      <c r="AQ97" s="17"/>
      <c r="AR97" s="235"/>
      <c r="AS97" s="221" t="s">
        <v>55</v>
      </c>
      <c r="AT97" s="54"/>
      <c r="AU97" s="254"/>
      <c r="AV97" s="259"/>
      <c r="AW97" s="38">
        <f t="shared" si="12"/>
        <v>0</v>
      </c>
      <c r="AX97" s="39">
        <f t="shared" si="13"/>
        <v>0</v>
      </c>
      <c r="AY97" s="224" t="s">
        <v>56</v>
      </c>
      <c r="AZ97" s="54"/>
      <c r="BA97" s="64"/>
      <c r="BB97" s="48"/>
      <c r="BC97" s="25">
        <f t="shared" si="14"/>
        <v>0</v>
      </c>
      <c r="BD97" s="40">
        <f t="shared" si="15"/>
        <v>0</v>
      </c>
      <c r="BE97" s="27" t="s">
        <v>57</v>
      </c>
      <c r="BF97" s="54"/>
      <c r="BG97" s="48"/>
      <c r="BH97" s="28">
        <f t="shared" si="16"/>
        <v>0</v>
      </c>
      <c r="BI97" s="29">
        <f t="shared" si="17"/>
        <v>0</v>
      </c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17"/>
      <c r="DD97" s="30">
        <f t="shared" si="280"/>
        <v>0</v>
      </c>
      <c r="DE97" s="31">
        <f t="shared" si="281"/>
        <v>0</v>
      </c>
      <c r="DF97" s="31">
        <f t="shared" si="282"/>
        <v>0</v>
      </c>
      <c r="DG97" s="31">
        <f t="shared" si="283"/>
        <v>0</v>
      </c>
      <c r="DH97" s="31">
        <f t="shared" si="284"/>
        <v>0</v>
      </c>
      <c r="DI97" s="31">
        <f t="shared" si="285"/>
        <v>0</v>
      </c>
      <c r="DJ97" s="31">
        <f t="shared" si="286"/>
        <v>0</v>
      </c>
      <c r="DK97" s="31">
        <f t="shared" si="287"/>
        <v>0</v>
      </c>
      <c r="DL97" s="31">
        <f t="shared" si="288"/>
        <v>0</v>
      </c>
      <c r="DM97" s="31">
        <f t="shared" si="289"/>
        <v>0</v>
      </c>
      <c r="DN97" s="31">
        <f t="shared" si="290"/>
        <v>0</v>
      </c>
      <c r="DO97" s="31">
        <f t="shared" si="291"/>
        <v>0</v>
      </c>
      <c r="DP97" s="31">
        <f t="shared" si="292"/>
        <v>0</v>
      </c>
      <c r="DQ97" s="31">
        <f t="shared" si="293"/>
        <v>0</v>
      </c>
      <c r="DR97" s="31">
        <f t="shared" si="294"/>
        <v>0</v>
      </c>
      <c r="DS97" s="31">
        <f t="shared" si="295"/>
        <v>0</v>
      </c>
      <c r="DT97" s="31">
        <f t="shared" si="296"/>
        <v>0</v>
      </c>
      <c r="DU97" s="31">
        <f t="shared" si="297"/>
        <v>0</v>
      </c>
      <c r="DV97" s="31">
        <f t="shared" si="298"/>
        <v>0</v>
      </c>
      <c r="DW97" s="31">
        <f t="shared" si="299"/>
        <v>0</v>
      </c>
      <c r="DX97" s="31">
        <f t="shared" si="300"/>
        <v>0</v>
      </c>
      <c r="DY97" s="31">
        <f t="shared" si="301"/>
        <v>0</v>
      </c>
      <c r="DZ97" s="31">
        <f t="shared" si="302"/>
        <v>0</v>
      </c>
      <c r="EA97" s="31">
        <f t="shared" si="303"/>
        <v>0</v>
      </c>
      <c r="EB97" s="31">
        <f t="shared" si="304"/>
        <v>0</v>
      </c>
      <c r="EC97" s="31">
        <f t="shared" si="305"/>
        <v>0</v>
      </c>
      <c r="ED97" s="31">
        <f t="shared" si="306"/>
        <v>0</v>
      </c>
      <c r="EE97" s="31">
        <f t="shared" si="307"/>
        <v>0</v>
      </c>
      <c r="EF97" s="31">
        <f t="shared" si="308"/>
        <v>0</v>
      </c>
      <c r="EG97" s="31">
        <f t="shared" si="309"/>
        <v>0</v>
      </c>
      <c r="EH97" s="31">
        <f t="shared" si="310"/>
        <v>0</v>
      </c>
      <c r="EI97" s="31">
        <f t="shared" si="311"/>
        <v>0</v>
      </c>
      <c r="EJ97" s="31">
        <f t="shared" si="312"/>
        <v>0</v>
      </c>
      <c r="EK97" s="31">
        <f t="shared" si="313"/>
        <v>0</v>
      </c>
      <c r="EL97" s="31">
        <f t="shared" si="314"/>
        <v>0</v>
      </c>
      <c r="EM97" s="31">
        <f t="shared" si="315"/>
        <v>0</v>
      </c>
      <c r="EN97" s="31">
        <f t="shared" si="316"/>
        <v>0</v>
      </c>
      <c r="EO97" s="31">
        <f t="shared" si="317"/>
        <v>0</v>
      </c>
      <c r="EP97" s="31">
        <f t="shared" si="318"/>
        <v>0</v>
      </c>
      <c r="EQ97" s="31">
        <f t="shared" si="319"/>
        <v>0</v>
      </c>
      <c r="ER97" s="31">
        <f t="shared" si="320"/>
        <v>0</v>
      </c>
      <c r="ES97" s="109">
        <f t="shared" si="321"/>
        <v>0</v>
      </c>
      <c r="ET97" s="14"/>
      <c r="EU97" s="30">
        <f t="shared" si="322"/>
        <v>0</v>
      </c>
      <c r="EV97" s="31">
        <f t="shared" ca="1" si="323"/>
        <v>0</v>
      </c>
      <c r="EW97" s="31">
        <f t="shared" ca="1" si="324"/>
        <v>0</v>
      </c>
      <c r="EX97" s="31">
        <f t="shared" ca="1" si="325"/>
        <v>0</v>
      </c>
      <c r="EY97" s="31">
        <f t="shared" ca="1" si="326"/>
        <v>0</v>
      </c>
      <c r="EZ97" s="31">
        <f t="shared" ca="1" si="327"/>
        <v>0</v>
      </c>
      <c r="FA97" s="31">
        <f t="shared" ca="1" si="328"/>
        <v>0</v>
      </c>
      <c r="FB97" s="31">
        <f t="shared" ca="1" si="329"/>
        <v>0</v>
      </c>
      <c r="FC97" s="31">
        <f t="shared" ca="1" si="330"/>
        <v>0</v>
      </c>
      <c r="FD97" s="31">
        <f t="shared" ca="1" si="331"/>
        <v>0</v>
      </c>
      <c r="FE97" s="31">
        <f t="shared" ca="1" si="332"/>
        <v>0</v>
      </c>
      <c r="FF97" s="31">
        <f t="shared" ca="1" si="333"/>
        <v>0</v>
      </c>
      <c r="FG97" s="31">
        <f t="shared" ca="1" si="334"/>
        <v>0</v>
      </c>
      <c r="FH97" s="31">
        <f t="shared" ca="1" si="335"/>
        <v>0</v>
      </c>
      <c r="FI97" s="31">
        <f t="shared" ca="1" si="336"/>
        <v>0</v>
      </c>
      <c r="FJ97" s="31">
        <f t="shared" ca="1" si="337"/>
        <v>0</v>
      </c>
      <c r="FK97" s="31">
        <f t="shared" ca="1" si="338"/>
        <v>0</v>
      </c>
      <c r="FL97" s="31">
        <f t="shared" ca="1" si="339"/>
        <v>0</v>
      </c>
      <c r="FM97" s="31">
        <f t="shared" ca="1" si="340"/>
        <v>0</v>
      </c>
      <c r="FN97" s="31">
        <f t="shared" ca="1" si="341"/>
        <v>0</v>
      </c>
      <c r="FO97" s="31">
        <f t="shared" ca="1" si="342"/>
        <v>0</v>
      </c>
      <c r="FP97" s="31">
        <f t="shared" ca="1" si="343"/>
        <v>0</v>
      </c>
      <c r="FQ97" s="31">
        <f t="shared" ca="1" si="344"/>
        <v>0</v>
      </c>
      <c r="FR97" s="31">
        <f t="shared" ca="1" si="345"/>
        <v>0</v>
      </c>
      <c r="FS97" s="31">
        <f t="shared" ca="1" si="346"/>
        <v>0</v>
      </c>
      <c r="FT97" s="31">
        <f t="shared" ca="1" si="347"/>
        <v>0</v>
      </c>
      <c r="FU97" s="31">
        <f t="shared" ca="1" si="348"/>
        <v>0</v>
      </c>
      <c r="FV97" s="31">
        <f t="shared" ca="1" si="349"/>
        <v>0</v>
      </c>
      <c r="FW97" s="31">
        <f t="shared" ca="1" si="350"/>
        <v>0</v>
      </c>
      <c r="FX97" s="31">
        <f t="shared" ca="1" si="351"/>
        <v>0</v>
      </c>
      <c r="FY97" s="31">
        <f t="shared" ca="1" si="352"/>
        <v>0</v>
      </c>
      <c r="FZ97" s="31">
        <f t="shared" ca="1" si="353"/>
        <v>0</v>
      </c>
      <c r="GA97" s="31">
        <f t="shared" ca="1" si="354"/>
        <v>0</v>
      </c>
      <c r="GB97" s="31">
        <f t="shared" ca="1" si="355"/>
        <v>0</v>
      </c>
      <c r="GC97" s="31">
        <f t="shared" ca="1" si="356"/>
        <v>0</v>
      </c>
      <c r="GD97" s="31">
        <f t="shared" ca="1" si="357"/>
        <v>0</v>
      </c>
      <c r="GE97" s="31">
        <f t="shared" ca="1" si="358"/>
        <v>0</v>
      </c>
      <c r="GF97" s="31">
        <f t="shared" ca="1" si="359"/>
        <v>0</v>
      </c>
      <c r="GG97" s="31">
        <f t="shared" ca="1" si="360"/>
        <v>0</v>
      </c>
      <c r="GH97" s="31">
        <f t="shared" ca="1" si="361"/>
        <v>0</v>
      </c>
      <c r="GI97" s="31">
        <f t="shared" ca="1" si="362"/>
        <v>0</v>
      </c>
      <c r="GJ97" s="109">
        <f t="shared" ca="1" si="363"/>
        <v>0</v>
      </c>
      <c r="GK97" s="14"/>
      <c r="GL97" s="14"/>
      <c r="GM97" s="14"/>
      <c r="GN97" s="14"/>
      <c r="GO97" s="14"/>
      <c r="GP97" s="14"/>
      <c r="GQ97" s="14"/>
      <c r="GR97" s="14"/>
      <c r="GS97" s="14"/>
    </row>
    <row r="98" spans="1:201" ht="12.75" customHeight="1" x14ac:dyDescent="0.2">
      <c r="A98" s="161"/>
      <c r="B98" s="11"/>
      <c r="C98" s="115"/>
      <c r="D98" s="6"/>
      <c r="E98" s="278"/>
      <c r="F98" s="278"/>
      <c r="G98" s="116"/>
      <c r="H98" s="6"/>
      <c r="I98" s="6"/>
      <c r="J98" s="6"/>
      <c r="K98" s="261"/>
      <c r="L98" s="164"/>
      <c r="M98" s="164"/>
      <c r="N98" s="6"/>
      <c r="O98" s="6"/>
      <c r="P98" s="6"/>
      <c r="Q98" s="6"/>
      <c r="R98" s="6"/>
      <c r="S98" s="161"/>
      <c r="T98" s="6"/>
      <c r="U98" s="6"/>
      <c r="V98" s="6"/>
      <c r="W98" s="261"/>
      <c r="X98" s="6"/>
      <c r="Y98" s="261"/>
      <c r="Z98" s="214"/>
      <c r="AA98" s="6"/>
      <c r="AB98" s="214"/>
      <c r="AC98" s="238"/>
      <c r="AD98" s="238"/>
      <c r="AE98" s="161"/>
      <c r="AF98" s="6"/>
      <c r="AG98" s="6"/>
      <c r="AH98" s="6"/>
      <c r="AI98" s="261"/>
      <c r="AJ98" s="6"/>
      <c r="AK98" s="261"/>
      <c r="AL98" s="214"/>
      <c r="AM98" s="6"/>
      <c r="AN98" s="214"/>
      <c r="AO98" s="238"/>
      <c r="AP98" s="238"/>
      <c r="AQ98" s="17"/>
      <c r="AR98" s="235"/>
      <c r="AS98" s="221" t="s">
        <v>55</v>
      </c>
      <c r="AT98" s="54"/>
      <c r="AU98" s="254"/>
      <c r="AV98" s="259"/>
      <c r="AW98" s="38">
        <f t="shared" si="12"/>
        <v>0</v>
      </c>
      <c r="AX98" s="39">
        <f t="shared" si="13"/>
        <v>0</v>
      </c>
      <c r="AY98" s="224" t="s">
        <v>56</v>
      </c>
      <c r="AZ98" s="54"/>
      <c r="BA98" s="64"/>
      <c r="BB98" s="48"/>
      <c r="BC98" s="25">
        <f t="shared" si="14"/>
        <v>0</v>
      </c>
      <c r="BD98" s="40">
        <f t="shared" si="15"/>
        <v>0</v>
      </c>
      <c r="BE98" s="27" t="s">
        <v>57</v>
      </c>
      <c r="BF98" s="54"/>
      <c r="BG98" s="48"/>
      <c r="BH98" s="28">
        <f t="shared" si="16"/>
        <v>0</v>
      </c>
      <c r="BI98" s="29">
        <f t="shared" si="17"/>
        <v>0</v>
      </c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17"/>
      <c r="DD98" s="30">
        <f t="shared" si="280"/>
        <v>0</v>
      </c>
      <c r="DE98" s="31">
        <f t="shared" si="281"/>
        <v>0</v>
      </c>
      <c r="DF98" s="31">
        <f t="shared" si="282"/>
        <v>0</v>
      </c>
      <c r="DG98" s="31">
        <f t="shared" si="283"/>
        <v>0</v>
      </c>
      <c r="DH98" s="31">
        <f t="shared" si="284"/>
        <v>0</v>
      </c>
      <c r="DI98" s="31">
        <f t="shared" si="285"/>
        <v>0</v>
      </c>
      <c r="DJ98" s="31">
        <f t="shared" si="286"/>
        <v>0</v>
      </c>
      <c r="DK98" s="31">
        <f t="shared" si="287"/>
        <v>0</v>
      </c>
      <c r="DL98" s="31">
        <f t="shared" si="288"/>
        <v>0</v>
      </c>
      <c r="DM98" s="31">
        <f t="shared" si="289"/>
        <v>0</v>
      </c>
      <c r="DN98" s="31">
        <f t="shared" si="290"/>
        <v>0</v>
      </c>
      <c r="DO98" s="31">
        <f t="shared" si="291"/>
        <v>0</v>
      </c>
      <c r="DP98" s="31">
        <f t="shared" si="292"/>
        <v>0</v>
      </c>
      <c r="DQ98" s="31">
        <f t="shared" si="293"/>
        <v>0</v>
      </c>
      <c r="DR98" s="31">
        <f t="shared" si="294"/>
        <v>0</v>
      </c>
      <c r="DS98" s="31">
        <f t="shared" si="295"/>
        <v>0</v>
      </c>
      <c r="DT98" s="31">
        <f t="shared" si="296"/>
        <v>0</v>
      </c>
      <c r="DU98" s="31">
        <f t="shared" si="297"/>
        <v>0</v>
      </c>
      <c r="DV98" s="31">
        <f t="shared" si="298"/>
        <v>0</v>
      </c>
      <c r="DW98" s="31">
        <f t="shared" si="299"/>
        <v>0</v>
      </c>
      <c r="DX98" s="31">
        <f t="shared" si="300"/>
        <v>0</v>
      </c>
      <c r="DY98" s="31">
        <f t="shared" si="301"/>
        <v>0</v>
      </c>
      <c r="DZ98" s="31">
        <f t="shared" si="302"/>
        <v>0</v>
      </c>
      <c r="EA98" s="31">
        <f t="shared" si="303"/>
        <v>0</v>
      </c>
      <c r="EB98" s="31">
        <f t="shared" si="304"/>
        <v>0</v>
      </c>
      <c r="EC98" s="31">
        <f t="shared" si="305"/>
        <v>0</v>
      </c>
      <c r="ED98" s="31">
        <f t="shared" si="306"/>
        <v>0</v>
      </c>
      <c r="EE98" s="31">
        <f t="shared" si="307"/>
        <v>0</v>
      </c>
      <c r="EF98" s="31">
        <f t="shared" si="308"/>
        <v>0</v>
      </c>
      <c r="EG98" s="31">
        <f t="shared" si="309"/>
        <v>0</v>
      </c>
      <c r="EH98" s="31">
        <f t="shared" si="310"/>
        <v>0</v>
      </c>
      <c r="EI98" s="31">
        <f t="shared" si="311"/>
        <v>0</v>
      </c>
      <c r="EJ98" s="31">
        <f t="shared" si="312"/>
        <v>0</v>
      </c>
      <c r="EK98" s="31">
        <f t="shared" si="313"/>
        <v>0</v>
      </c>
      <c r="EL98" s="31">
        <f t="shared" si="314"/>
        <v>0</v>
      </c>
      <c r="EM98" s="31">
        <f t="shared" si="315"/>
        <v>0</v>
      </c>
      <c r="EN98" s="31">
        <f t="shared" si="316"/>
        <v>0</v>
      </c>
      <c r="EO98" s="31">
        <f t="shared" si="317"/>
        <v>0</v>
      </c>
      <c r="EP98" s="31">
        <f t="shared" si="318"/>
        <v>0</v>
      </c>
      <c r="EQ98" s="31">
        <f t="shared" si="319"/>
        <v>0</v>
      </c>
      <c r="ER98" s="31">
        <f t="shared" si="320"/>
        <v>0</v>
      </c>
      <c r="ES98" s="109">
        <f t="shared" si="321"/>
        <v>0</v>
      </c>
      <c r="ET98" s="14"/>
      <c r="EU98" s="30">
        <f t="shared" si="322"/>
        <v>0</v>
      </c>
      <c r="EV98" s="31">
        <f t="shared" ca="1" si="323"/>
        <v>0</v>
      </c>
      <c r="EW98" s="31">
        <f t="shared" ca="1" si="324"/>
        <v>0</v>
      </c>
      <c r="EX98" s="31">
        <f t="shared" ca="1" si="325"/>
        <v>0</v>
      </c>
      <c r="EY98" s="31">
        <f t="shared" ca="1" si="326"/>
        <v>0</v>
      </c>
      <c r="EZ98" s="31">
        <f t="shared" ca="1" si="327"/>
        <v>0</v>
      </c>
      <c r="FA98" s="31">
        <f t="shared" ca="1" si="328"/>
        <v>0</v>
      </c>
      <c r="FB98" s="31">
        <f t="shared" ca="1" si="329"/>
        <v>0</v>
      </c>
      <c r="FC98" s="31">
        <f t="shared" ca="1" si="330"/>
        <v>0</v>
      </c>
      <c r="FD98" s="31">
        <f t="shared" ca="1" si="331"/>
        <v>0</v>
      </c>
      <c r="FE98" s="31">
        <f t="shared" ca="1" si="332"/>
        <v>0</v>
      </c>
      <c r="FF98" s="31">
        <f t="shared" ca="1" si="333"/>
        <v>0</v>
      </c>
      <c r="FG98" s="31">
        <f t="shared" ca="1" si="334"/>
        <v>0</v>
      </c>
      <c r="FH98" s="31">
        <f t="shared" ca="1" si="335"/>
        <v>0</v>
      </c>
      <c r="FI98" s="31">
        <f t="shared" ca="1" si="336"/>
        <v>0</v>
      </c>
      <c r="FJ98" s="31">
        <f t="shared" ca="1" si="337"/>
        <v>0</v>
      </c>
      <c r="FK98" s="31">
        <f t="shared" ca="1" si="338"/>
        <v>0</v>
      </c>
      <c r="FL98" s="31">
        <f t="shared" ca="1" si="339"/>
        <v>0</v>
      </c>
      <c r="FM98" s="31">
        <f t="shared" ca="1" si="340"/>
        <v>0</v>
      </c>
      <c r="FN98" s="31">
        <f t="shared" ca="1" si="341"/>
        <v>0</v>
      </c>
      <c r="FO98" s="31">
        <f t="shared" ca="1" si="342"/>
        <v>0</v>
      </c>
      <c r="FP98" s="31">
        <f t="shared" ca="1" si="343"/>
        <v>0</v>
      </c>
      <c r="FQ98" s="31">
        <f t="shared" ca="1" si="344"/>
        <v>0</v>
      </c>
      <c r="FR98" s="31">
        <f t="shared" ca="1" si="345"/>
        <v>0</v>
      </c>
      <c r="FS98" s="31">
        <f t="shared" ca="1" si="346"/>
        <v>0</v>
      </c>
      <c r="FT98" s="31">
        <f t="shared" ca="1" si="347"/>
        <v>0</v>
      </c>
      <c r="FU98" s="31">
        <f t="shared" ca="1" si="348"/>
        <v>0</v>
      </c>
      <c r="FV98" s="31">
        <f t="shared" ca="1" si="349"/>
        <v>0</v>
      </c>
      <c r="FW98" s="31">
        <f t="shared" ca="1" si="350"/>
        <v>0</v>
      </c>
      <c r="FX98" s="31">
        <f t="shared" ca="1" si="351"/>
        <v>0</v>
      </c>
      <c r="FY98" s="31">
        <f t="shared" ca="1" si="352"/>
        <v>0</v>
      </c>
      <c r="FZ98" s="31">
        <f t="shared" ca="1" si="353"/>
        <v>0</v>
      </c>
      <c r="GA98" s="31">
        <f t="shared" ca="1" si="354"/>
        <v>0</v>
      </c>
      <c r="GB98" s="31">
        <f t="shared" ca="1" si="355"/>
        <v>0</v>
      </c>
      <c r="GC98" s="31">
        <f t="shared" ca="1" si="356"/>
        <v>0</v>
      </c>
      <c r="GD98" s="31">
        <f t="shared" ca="1" si="357"/>
        <v>0</v>
      </c>
      <c r="GE98" s="31">
        <f t="shared" ca="1" si="358"/>
        <v>0</v>
      </c>
      <c r="GF98" s="31">
        <f t="shared" ca="1" si="359"/>
        <v>0</v>
      </c>
      <c r="GG98" s="31">
        <f t="shared" ca="1" si="360"/>
        <v>0</v>
      </c>
      <c r="GH98" s="31">
        <f t="shared" ca="1" si="361"/>
        <v>0</v>
      </c>
      <c r="GI98" s="31">
        <f t="shared" ca="1" si="362"/>
        <v>0</v>
      </c>
      <c r="GJ98" s="109">
        <f t="shared" ca="1" si="363"/>
        <v>0</v>
      </c>
      <c r="GK98" s="14"/>
      <c r="GL98" s="14"/>
      <c r="GM98" s="14"/>
      <c r="GN98" s="14"/>
      <c r="GO98" s="14"/>
      <c r="GP98" s="14"/>
      <c r="GQ98" s="14"/>
      <c r="GR98" s="14"/>
      <c r="GS98" s="14"/>
    </row>
    <row r="99" spans="1:201" ht="12.75" customHeight="1" x14ac:dyDescent="0.2">
      <c r="A99" s="161"/>
      <c r="B99" s="11"/>
      <c r="C99" s="115"/>
      <c r="D99" s="6"/>
      <c r="E99" s="278"/>
      <c r="F99" s="278"/>
      <c r="G99" s="116"/>
      <c r="H99" s="6"/>
      <c r="I99" s="6"/>
      <c r="J99" s="127"/>
      <c r="K99" s="127"/>
      <c r="L99" s="325"/>
      <c r="M99" s="325"/>
      <c r="N99" s="127"/>
      <c r="O99" s="127"/>
      <c r="P99" s="127"/>
      <c r="Q99" s="127"/>
      <c r="R99" s="127"/>
      <c r="S99" s="161"/>
      <c r="T99" s="6"/>
      <c r="U99" s="6"/>
      <c r="V99" s="6"/>
      <c r="W99" s="261"/>
      <c r="X99" s="6"/>
      <c r="Y99" s="261"/>
      <c r="Z99" s="214"/>
      <c r="AA99" s="6"/>
      <c r="AB99" s="214"/>
      <c r="AC99" s="238"/>
      <c r="AD99" s="238"/>
      <c r="AE99" s="161"/>
      <c r="AF99" s="6"/>
      <c r="AG99" s="6"/>
      <c r="AH99" s="6"/>
      <c r="AI99" s="261"/>
      <c r="AJ99" s="6"/>
      <c r="AK99" s="261"/>
      <c r="AL99" s="214"/>
      <c r="AM99" s="6"/>
      <c r="AN99" s="214"/>
      <c r="AO99" s="238"/>
      <c r="AP99" s="238"/>
      <c r="AQ99" s="17"/>
      <c r="AR99" s="235"/>
      <c r="AS99" s="221" t="s">
        <v>55</v>
      </c>
      <c r="AT99" s="54"/>
      <c r="AU99" s="254"/>
      <c r="AV99" s="259"/>
      <c r="AW99" s="38">
        <f t="shared" si="12"/>
        <v>0</v>
      </c>
      <c r="AX99" s="39">
        <f t="shared" si="13"/>
        <v>0</v>
      </c>
      <c r="AY99" s="224" t="s">
        <v>56</v>
      </c>
      <c r="AZ99" s="54"/>
      <c r="BA99" s="64"/>
      <c r="BB99" s="48"/>
      <c r="BC99" s="25">
        <f t="shared" si="14"/>
        <v>0</v>
      </c>
      <c r="BD99" s="40">
        <f t="shared" si="15"/>
        <v>0</v>
      </c>
      <c r="BE99" s="27" t="s">
        <v>57</v>
      </c>
      <c r="BF99" s="54"/>
      <c r="BG99" s="48"/>
      <c r="BH99" s="28">
        <f t="shared" si="16"/>
        <v>0</v>
      </c>
      <c r="BI99" s="29">
        <f t="shared" si="17"/>
        <v>0</v>
      </c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17"/>
      <c r="DD99" s="30">
        <f t="shared" si="280"/>
        <v>0</v>
      </c>
      <c r="DE99" s="31">
        <f t="shared" si="281"/>
        <v>0</v>
      </c>
      <c r="DF99" s="31">
        <f t="shared" si="282"/>
        <v>0</v>
      </c>
      <c r="DG99" s="31">
        <f t="shared" si="283"/>
        <v>0</v>
      </c>
      <c r="DH99" s="31">
        <f t="shared" si="284"/>
        <v>0</v>
      </c>
      <c r="DI99" s="31">
        <f t="shared" si="285"/>
        <v>0</v>
      </c>
      <c r="DJ99" s="31">
        <f t="shared" si="286"/>
        <v>0</v>
      </c>
      <c r="DK99" s="31">
        <f t="shared" si="287"/>
        <v>0</v>
      </c>
      <c r="DL99" s="31">
        <f t="shared" si="288"/>
        <v>0</v>
      </c>
      <c r="DM99" s="31">
        <f t="shared" si="289"/>
        <v>0</v>
      </c>
      <c r="DN99" s="31">
        <f t="shared" si="290"/>
        <v>0</v>
      </c>
      <c r="DO99" s="31">
        <f t="shared" si="291"/>
        <v>0</v>
      </c>
      <c r="DP99" s="31">
        <f t="shared" si="292"/>
        <v>0</v>
      </c>
      <c r="DQ99" s="31">
        <f t="shared" si="293"/>
        <v>0</v>
      </c>
      <c r="DR99" s="31">
        <f t="shared" si="294"/>
        <v>0</v>
      </c>
      <c r="DS99" s="31">
        <f t="shared" si="295"/>
        <v>0</v>
      </c>
      <c r="DT99" s="31">
        <f t="shared" si="296"/>
        <v>0</v>
      </c>
      <c r="DU99" s="31">
        <f t="shared" si="297"/>
        <v>0</v>
      </c>
      <c r="DV99" s="31">
        <f t="shared" si="298"/>
        <v>0</v>
      </c>
      <c r="DW99" s="31">
        <f t="shared" si="299"/>
        <v>0</v>
      </c>
      <c r="DX99" s="31">
        <f t="shared" si="300"/>
        <v>0</v>
      </c>
      <c r="DY99" s="31">
        <f t="shared" si="301"/>
        <v>0</v>
      </c>
      <c r="DZ99" s="31">
        <f t="shared" si="302"/>
        <v>0</v>
      </c>
      <c r="EA99" s="31">
        <f t="shared" si="303"/>
        <v>0</v>
      </c>
      <c r="EB99" s="31">
        <f t="shared" si="304"/>
        <v>0</v>
      </c>
      <c r="EC99" s="31">
        <f t="shared" si="305"/>
        <v>0</v>
      </c>
      <c r="ED99" s="31">
        <f t="shared" si="306"/>
        <v>0</v>
      </c>
      <c r="EE99" s="31">
        <f t="shared" si="307"/>
        <v>0</v>
      </c>
      <c r="EF99" s="31">
        <f t="shared" si="308"/>
        <v>0</v>
      </c>
      <c r="EG99" s="31">
        <f t="shared" si="309"/>
        <v>0</v>
      </c>
      <c r="EH99" s="31">
        <f t="shared" si="310"/>
        <v>0</v>
      </c>
      <c r="EI99" s="31">
        <f t="shared" si="311"/>
        <v>0</v>
      </c>
      <c r="EJ99" s="31">
        <f t="shared" si="312"/>
        <v>0</v>
      </c>
      <c r="EK99" s="31">
        <f t="shared" si="313"/>
        <v>0</v>
      </c>
      <c r="EL99" s="31">
        <f t="shared" si="314"/>
        <v>0</v>
      </c>
      <c r="EM99" s="31">
        <f t="shared" si="315"/>
        <v>0</v>
      </c>
      <c r="EN99" s="31">
        <f t="shared" si="316"/>
        <v>0</v>
      </c>
      <c r="EO99" s="31">
        <f t="shared" si="317"/>
        <v>0</v>
      </c>
      <c r="EP99" s="31">
        <f t="shared" si="318"/>
        <v>0</v>
      </c>
      <c r="EQ99" s="31">
        <f t="shared" si="319"/>
        <v>0</v>
      </c>
      <c r="ER99" s="31">
        <f t="shared" si="320"/>
        <v>0</v>
      </c>
      <c r="ES99" s="109">
        <f t="shared" si="321"/>
        <v>0</v>
      </c>
      <c r="ET99" s="14"/>
      <c r="EU99" s="30">
        <f t="shared" si="322"/>
        <v>0</v>
      </c>
      <c r="EV99" s="31">
        <f t="shared" ca="1" si="323"/>
        <v>0</v>
      </c>
      <c r="EW99" s="31">
        <f t="shared" ca="1" si="324"/>
        <v>0</v>
      </c>
      <c r="EX99" s="31">
        <f t="shared" ca="1" si="325"/>
        <v>0</v>
      </c>
      <c r="EY99" s="31">
        <f t="shared" ca="1" si="326"/>
        <v>0</v>
      </c>
      <c r="EZ99" s="31">
        <f t="shared" ca="1" si="327"/>
        <v>0</v>
      </c>
      <c r="FA99" s="31">
        <f t="shared" ca="1" si="328"/>
        <v>0</v>
      </c>
      <c r="FB99" s="31">
        <f t="shared" ca="1" si="329"/>
        <v>0</v>
      </c>
      <c r="FC99" s="31">
        <f t="shared" ca="1" si="330"/>
        <v>0</v>
      </c>
      <c r="FD99" s="31">
        <f t="shared" ca="1" si="331"/>
        <v>0</v>
      </c>
      <c r="FE99" s="31">
        <f t="shared" ca="1" si="332"/>
        <v>0</v>
      </c>
      <c r="FF99" s="31">
        <f t="shared" ca="1" si="333"/>
        <v>0</v>
      </c>
      <c r="FG99" s="31">
        <f t="shared" ca="1" si="334"/>
        <v>0</v>
      </c>
      <c r="FH99" s="31">
        <f t="shared" ca="1" si="335"/>
        <v>0</v>
      </c>
      <c r="FI99" s="31">
        <f t="shared" ca="1" si="336"/>
        <v>0</v>
      </c>
      <c r="FJ99" s="31">
        <f t="shared" ca="1" si="337"/>
        <v>0</v>
      </c>
      <c r="FK99" s="31">
        <f t="shared" ca="1" si="338"/>
        <v>0</v>
      </c>
      <c r="FL99" s="31">
        <f t="shared" ca="1" si="339"/>
        <v>0</v>
      </c>
      <c r="FM99" s="31">
        <f t="shared" ca="1" si="340"/>
        <v>0</v>
      </c>
      <c r="FN99" s="31">
        <f t="shared" ca="1" si="341"/>
        <v>0</v>
      </c>
      <c r="FO99" s="31">
        <f t="shared" ca="1" si="342"/>
        <v>0</v>
      </c>
      <c r="FP99" s="31">
        <f t="shared" ca="1" si="343"/>
        <v>0</v>
      </c>
      <c r="FQ99" s="31">
        <f t="shared" ca="1" si="344"/>
        <v>0</v>
      </c>
      <c r="FR99" s="31">
        <f t="shared" ca="1" si="345"/>
        <v>0</v>
      </c>
      <c r="FS99" s="31">
        <f t="shared" ca="1" si="346"/>
        <v>0</v>
      </c>
      <c r="FT99" s="31">
        <f t="shared" ca="1" si="347"/>
        <v>0</v>
      </c>
      <c r="FU99" s="31">
        <f t="shared" ca="1" si="348"/>
        <v>0</v>
      </c>
      <c r="FV99" s="31">
        <f t="shared" ca="1" si="349"/>
        <v>0</v>
      </c>
      <c r="FW99" s="31">
        <f t="shared" ca="1" si="350"/>
        <v>0</v>
      </c>
      <c r="FX99" s="31">
        <f t="shared" ca="1" si="351"/>
        <v>0</v>
      </c>
      <c r="FY99" s="31">
        <f t="shared" ca="1" si="352"/>
        <v>0</v>
      </c>
      <c r="FZ99" s="31">
        <f t="shared" ca="1" si="353"/>
        <v>0</v>
      </c>
      <c r="GA99" s="31">
        <f t="shared" ca="1" si="354"/>
        <v>0</v>
      </c>
      <c r="GB99" s="31">
        <f t="shared" ca="1" si="355"/>
        <v>0</v>
      </c>
      <c r="GC99" s="31">
        <f t="shared" ca="1" si="356"/>
        <v>0</v>
      </c>
      <c r="GD99" s="31">
        <f t="shared" ca="1" si="357"/>
        <v>0</v>
      </c>
      <c r="GE99" s="31">
        <f t="shared" ca="1" si="358"/>
        <v>0</v>
      </c>
      <c r="GF99" s="31">
        <f t="shared" ca="1" si="359"/>
        <v>0</v>
      </c>
      <c r="GG99" s="31">
        <f t="shared" ca="1" si="360"/>
        <v>0</v>
      </c>
      <c r="GH99" s="31">
        <f t="shared" ca="1" si="361"/>
        <v>0</v>
      </c>
      <c r="GI99" s="31">
        <f t="shared" ca="1" si="362"/>
        <v>0</v>
      </c>
      <c r="GJ99" s="109">
        <f t="shared" ca="1" si="363"/>
        <v>0</v>
      </c>
      <c r="GK99" s="14"/>
      <c r="GL99" s="14"/>
      <c r="GM99" s="14"/>
      <c r="GN99" s="14"/>
      <c r="GO99" s="14"/>
      <c r="GP99" s="14"/>
      <c r="GQ99" s="14"/>
      <c r="GR99" s="14"/>
      <c r="GS99" s="14"/>
    </row>
    <row r="100" spans="1:201" ht="12.75" customHeight="1" x14ac:dyDescent="0.2">
      <c r="A100" s="161"/>
      <c r="B100" s="11"/>
      <c r="C100" s="115"/>
      <c r="D100" s="6"/>
      <c r="E100" s="278"/>
      <c r="F100" s="278"/>
      <c r="G100" s="116"/>
      <c r="H100" s="6"/>
      <c r="I100" s="6"/>
      <c r="J100" s="127"/>
      <c r="K100" s="127"/>
      <c r="L100" s="325"/>
      <c r="M100" s="325"/>
      <c r="N100" s="127"/>
      <c r="O100" s="127"/>
      <c r="P100" s="127"/>
      <c r="Q100" s="127"/>
      <c r="R100" s="127"/>
      <c r="S100" s="161"/>
      <c r="T100" s="6"/>
      <c r="U100" s="6"/>
      <c r="V100" s="6"/>
      <c r="W100" s="261"/>
      <c r="X100" s="6"/>
      <c r="Y100" s="261"/>
      <c r="Z100" s="214"/>
      <c r="AA100" s="6"/>
      <c r="AB100" s="214"/>
      <c r="AC100" s="238"/>
      <c r="AD100" s="238"/>
      <c r="AE100" s="161"/>
      <c r="AF100" s="6"/>
      <c r="AG100" s="6"/>
      <c r="AH100" s="6"/>
      <c r="AI100" s="261"/>
      <c r="AJ100" s="6"/>
      <c r="AK100" s="261"/>
      <c r="AL100" s="214"/>
      <c r="AM100" s="6"/>
      <c r="AN100" s="214"/>
      <c r="AO100" s="238"/>
      <c r="AP100" s="238"/>
      <c r="AQ100" s="17"/>
      <c r="AR100" s="235"/>
      <c r="AS100" s="221" t="s">
        <v>55</v>
      </c>
      <c r="AT100" s="54"/>
      <c r="AU100" s="254"/>
      <c r="AV100" s="259"/>
      <c r="AW100" s="38">
        <f t="shared" si="12"/>
        <v>0</v>
      </c>
      <c r="AX100" s="39">
        <f t="shared" si="13"/>
        <v>0</v>
      </c>
      <c r="AY100" s="224" t="s">
        <v>56</v>
      </c>
      <c r="AZ100" s="54"/>
      <c r="BA100" s="64"/>
      <c r="BB100" s="48"/>
      <c r="BC100" s="25">
        <f t="shared" si="14"/>
        <v>0</v>
      </c>
      <c r="BD100" s="40">
        <f t="shared" si="15"/>
        <v>0</v>
      </c>
      <c r="BE100" s="27" t="s">
        <v>57</v>
      </c>
      <c r="BF100" s="54"/>
      <c r="BG100" s="48"/>
      <c r="BH100" s="28">
        <f t="shared" si="16"/>
        <v>0</v>
      </c>
      <c r="BI100" s="29">
        <f t="shared" si="17"/>
        <v>0</v>
      </c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17"/>
      <c r="DD100" s="30">
        <f t="shared" si="280"/>
        <v>0</v>
      </c>
      <c r="DE100" s="31">
        <f t="shared" si="281"/>
        <v>0</v>
      </c>
      <c r="DF100" s="31">
        <f t="shared" si="282"/>
        <v>0</v>
      </c>
      <c r="DG100" s="31">
        <f t="shared" si="283"/>
        <v>0</v>
      </c>
      <c r="DH100" s="31">
        <f t="shared" si="284"/>
        <v>0</v>
      </c>
      <c r="DI100" s="31">
        <f t="shared" si="285"/>
        <v>0</v>
      </c>
      <c r="DJ100" s="31">
        <f t="shared" si="286"/>
        <v>0</v>
      </c>
      <c r="DK100" s="31">
        <f t="shared" si="287"/>
        <v>0</v>
      </c>
      <c r="DL100" s="31">
        <f t="shared" si="288"/>
        <v>0</v>
      </c>
      <c r="DM100" s="31">
        <f t="shared" si="289"/>
        <v>0</v>
      </c>
      <c r="DN100" s="31">
        <f t="shared" si="290"/>
        <v>0</v>
      </c>
      <c r="DO100" s="31">
        <f t="shared" si="291"/>
        <v>0</v>
      </c>
      <c r="DP100" s="31">
        <f t="shared" si="292"/>
        <v>0</v>
      </c>
      <c r="DQ100" s="31">
        <f t="shared" si="293"/>
        <v>0</v>
      </c>
      <c r="DR100" s="31">
        <f t="shared" si="294"/>
        <v>0</v>
      </c>
      <c r="DS100" s="31">
        <f t="shared" si="295"/>
        <v>0</v>
      </c>
      <c r="DT100" s="31">
        <f t="shared" si="296"/>
        <v>0</v>
      </c>
      <c r="DU100" s="31">
        <f t="shared" si="297"/>
        <v>0</v>
      </c>
      <c r="DV100" s="31">
        <f t="shared" si="298"/>
        <v>0</v>
      </c>
      <c r="DW100" s="31">
        <f t="shared" si="299"/>
        <v>0</v>
      </c>
      <c r="DX100" s="31">
        <f t="shared" si="300"/>
        <v>0</v>
      </c>
      <c r="DY100" s="31">
        <f t="shared" si="301"/>
        <v>0</v>
      </c>
      <c r="DZ100" s="31">
        <f t="shared" si="302"/>
        <v>0</v>
      </c>
      <c r="EA100" s="31">
        <f t="shared" si="303"/>
        <v>0</v>
      </c>
      <c r="EB100" s="31">
        <f t="shared" si="304"/>
        <v>0</v>
      </c>
      <c r="EC100" s="31">
        <f t="shared" si="305"/>
        <v>0</v>
      </c>
      <c r="ED100" s="31">
        <f t="shared" si="306"/>
        <v>0</v>
      </c>
      <c r="EE100" s="31">
        <f t="shared" si="307"/>
        <v>0</v>
      </c>
      <c r="EF100" s="31">
        <f t="shared" si="308"/>
        <v>0</v>
      </c>
      <c r="EG100" s="31">
        <f t="shared" si="309"/>
        <v>0</v>
      </c>
      <c r="EH100" s="31">
        <f t="shared" si="310"/>
        <v>0</v>
      </c>
      <c r="EI100" s="31">
        <f t="shared" si="311"/>
        <v>0</v>
      </c>
      <c r="EJ100" s="31">
        <f t="shared" si="312"/>
        <v>0</v>
      </c>
      <c r="EK100" s="31">
        <f t="shared" si="313"/>
        <v>0</v>
      </c>
      <c r="EL100" s="31">
        <f t="shared" si="314"/>
        <v>0</v>
      </c>
      <c r="EM100" s="31">
        <f t="shared" si="315"/>
        <v>0</v>
      </c>
      <c r="EN100" s="31">
        <f t="shared" si="316"/>
        <v>0</v>
      </c>
      <c r="EO100" s="31">
        <f t="shared" si="317"/>
        <v>0</v>
      </c>
      <c r="EP100" s="31">
        <f t="shared" si="318"/>
        <v>0</v>
      </c>
      <c r="EQ100" s="31">
        <f t="shared" si="319"/>
        <v>0</v>
      </c>
      <c r="ER100" s="31">
        <f t="shared" si="320"/>
        <v>0</v>
      </c>
      <c r="ES100" s="109">
        <f t="shared" si="321"/>
        <v>0</v>
      </c>
      <c r="ET100" s="14"/>
      <c r="EU100" s="30">
        <f t="shared" si="322"/>
        <v>0</v>
      </c>
      <c r="EV100" s="31">
        <f t="shared" ca="1" si="323"/>
        <v>0</v>
      </c>
      <c r="EW100" s="31">
        <f t="shared" ca="1" si="324"/>
        <v>0</v>
      </c>
      <c r="EX100" s="31">
        <f t="shared" ca="1" si="325"/>
        <v>0</v>
      </c>
      <c r="EY100" s="31">
        <f t="shared" ca="1" si="326"/>
        <v>0</v>
      </c>
      <c r="EZ100" s="31">
        <f t="shared" ca="1" si="327"/>
        <v>0</v>
      </c>
      <c r="FA100" s="31">
        <f t="shared" ca="1" si="328"/>
        <v>0</v>
      </c>
      <c r="FB100" s="31">
        <f t="shared" ca="1" si="329"/>
        <v>0</v>
      </c>
      <c r="FC100" s="31">
        <f t="shared" ca="1" si="330"/>
        <v>0</v>
      </c>
      <c r="FD100" s="31">
        <f t="shared" ca="1" si="331"/>
        <v>0</v>
      </c>
      <c r="FE100" s="31">
        <f t="shared" ca="1" si="332"/>
        <v>0</v>
      </c>
      <c r="FF100" s="31">
        <f t="shared" ca="1" si="333"/>
        <v>0</v>
      </c>
      <c r="FG100" s="31">
        <f t="shared" ca="1" si="334"/>
        <v>0</v>
      </c>
      <c r="FH100" s="31">
        <f t="shared" ca="1" si="335"/>
        <v>0</v>
      </c>
      <c r="FI100" s="31">
        <f t="shared" ca="1" si="336"/>
        <v>0</v>
      </c>
      <c r="FJ100" s="31">
        <f t="shared" ca="1" si="337"/>
        <v>0</v>
      </c>
      <c r="FK100" s="31">
        <f t="shared" ca="1" si="338"/>
        <v>0</v>
      </c>
      <c r="FL100" s="31">
        <f t="shared" ca="1" si="339"/>
        <v>0</v>
      </c>
      <c r="FM100" s="31">
        <f t="shared" ca="1" si="340"/>
        <v>0</v>
      </c>
      <c r="FN100" s="31">
        <f t="shared" ca="1" si="341"/>
        <v>0</v>
      </c>
      <c r="FO100" s="31">
        <f t="shared" ca="1" si="342"/>
        <v>0</v>
      </c>
      <c r="FP100" s="31">
        <f t="shared" ca="1" si="343"/>
        <v>0</v>
      </c>
      <c r="FQ100" s="31">
        <f t="shared" ca="1" si="344"/>
        <v>0</v>
      </c>
      <c r="FR100" s="31">
        <f t="shared" ca="1" si="345"/>
        <v>0</v>
      </c>
      <c r="FS100" s="31">
        <f t="shared" ca="1" si="346"/>
        <v>0</v>
      </c>
      <c r="FT100" s="31">
        <f t="shared" ca="1" si="347"/>
        <v>0</v>
      </c>
      <c r="FU100" s="31">
        <f t="shared" ca="1" si="348"/>
        <v>0</v>
      </c>
      <c r="FV100" s="31">
        <f t="shared" ca="1" si="349"/>
        <v>0</v>
      </c>
      <c r="FW100" s="31">
        <f t="shared" ca="1" si="350"/>
        <v>0</v>
      </c>
      <c r="FX100" s="31">
        <f t="shared" ca="1" si="351"/>
        <v>0</v>
      </c>
      <c r="FY100" s="31">
        <f t="shared" ca="1" si="352"/>
        <v>0</v>
      </c>
      <c r="FZ100" s="31">
        <f t="shared" ca="1" si="353"/>
        <v>0</v>
      </c>
      <c r="GA100" s="31">
        <f t="shared" ca="1" si="354"/>
        <v>0</v>
      </c>
      <c r="GB100" s="31">
        <f t="shared" ca="1" si="355"/>
        <v>0</v>
      </c>
      <c r="GC100" s="31">
        <f t="shared" ca="1" si="356"/>
        <v>0</v>
      </c>
      <c r="GD100" s="31">
        <f t="shared" ca="1" si="357"/>
        <v>0</v>
      </c>
      <c r="GE100" s="31">
        <f t="shared" ca="1" si="358"/>
        <v>0</v>
      </c>
      <c r="GF100" s="31">
        <f t="shared" ca="1" si="359"/>
        <v>0</v>
      </c>
      <c r="GG100" s="31">
        <f t="shared" ca="1" si="360"/>
        <v>0</v>
      </c>
      <c r="GH100" s="31">
        <f t="shared" ca="1" si="361"/>
        <v>0</v>
      </c>
      <c r="GI100" s="31">
        <f t="shared" ca="1" si="362"/>
        <v>0</v>
      </c>
      <c r="GJ100" s="109">
        <f t="shared" ca="1" si="363"/>
        <v>0</v>
      </c>
      <c r="GK100" s="14"/>
      <c r="GL100" s="14"/>
      <c r="GM100" s="14"/>
      <c r="GN100" s="14"/>
      <c r="GO100" s="14"/>
      <c r="GP100" s="14"/>
      <c r="GQ100" s="14"/>
      <c r="GR100" s="14"/>
      <c r="GS100" s="14"/>
    </row>
    <row r="101" spans="1:201" ht="12.75" customHeight="1" x14ac:dyDescent="0.2">
      <c r="A101" s="161"/>
      <c r="B101" s="11"/>
      <c r="C101" s="115"/>
      <c r="D101" s="6"/>
      <c r="E101" s="278"/>
      <c r="F101" s="278"/>
      <c r="G101" s="116"/>
      <c r="H101" s="6"/>
      <c r="I101" s="6"/>
      <c r="J101" s="127"/>
      <c r="K101" s="127"/>
      <c r="L101" s="325"/>
      <c r="M101" s="325"/>
      <c r="N101" s="127"/>
      <c r="O101" s="126"/>
      <c r="P101" s="127"/>
      <c r="Q101" s="127"/>
      <c r="R101" s="127"/>
      <c r="S101" s="208"/>
      <c r="T101" s="127"/>
      <c r="U101" s="6"/>
      <c r="V101" s="6"/>
      <c r="W101" s="261"/>
      <c r="X101" s="6"/>
      <c r="Y101" s="261"/>
      <c r="Z101" s="214"/>
      <c r="AA101" s="6"/>
      <c r="AB101" s="214"/>
      <c r="AC101" s="238"/>
      <c r="AD101" s="238"/>
      <c r="AE101" s="161"/>
      <c r="AF101" s="6"/>
      <c r="AG101" s="6"/>
      <c r="AH101" s="6"/>
      <c r="AI101" s="261"/>
      <c r="AJ101" s="6"/>
      <c r="AK101" s="261"/>
      <c r="AL101" s="214"/>
      <c r="AM101" s="6"/>
      <c r="AN101" s="214"/>
      <c r="AO101" s="238"/>
      <c r="AP101" s="238"/>
      <c r="AQ101" s="17"/>
      <c r="AR101" s="235"/>
      <c r="AS101" s="221" t="s">
        <v>55</v>
      </c>
      <c r="AT101" s="54"/>
      <c r="AU101" s="254"/>
      <c r="AV101" s="259"/>
      <c r="AW101" s="38">
        <f t="shared" si="12"/>
        <v>0</v>
      </c>
      <c r="AX101" s="39">
        <f t="shared" si="13"/>
        <v>0</v>
      </c>
      <c r="AY101" s="224" t="s">
        <v>56</v>
      </c>
      <c r="AZ101" s="54"/>
      <c r="BA101" s="64"/>
      <c r="BB101" s="48"/>
      <c r="BC101" s="25">
        <f t="shared" si="14"/>
        <v>0</v>
      </c>
      <c r="BD101" s="40">
        <f t="shared" si="15"/>
        <v>0</v>
      </c>
      <c r="BE101" s="27" t="s">
        <v>57</v>
      </c>
      <c r="BF101" s="54"/>
      <c r="BG101" s="48"/>
      <c r="BH101" s="28">
        <f t="shared" si="16"/>
        <v>0</v>
      </c>
      <c r="BI101" s="29">
        <f t="shared" si="17"/>
        <v>0</v>
      </c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17"/>
      <c r="DD101" s="30">
        <f t="shared" si="280"/>
        <v>0</v>
      </c>
      <c r="DE101" s="31">
        <f t="shared" si="281"/>
        <v>0</v>
      </c>
      <c r="DF101" s="31">
        <f t="shared" si="282"/>
        <v>0</v>
      </c>
      <c r="DG101" s="31">
        <f t="shared" si="283"/>
        <v>0</v>
      </c>
      <c r="DH101" s="31">
        <f t="shared" si="284"/>
        <v>0</v>
      </c>
      <c r="DI101" s="31">
        <f t="shared" si="285"/>
        <v>0</v>
      </c>
      <c r="DJ101" s="31">
        <f t="shared" si="286"/>
        <v>0</v>
      </c>
      <c r="DK101" s="31">
        <f t="shared" si="287"/>
        <v>0</v>
      </c>
      <c r="DL101" s="31">
        <f t="shared" si="288"/>
        <v>0</v>
      </c>
      <c r="DM101" s="31">
        <f t="shared" si="289"/>
        <v>0</v>
      </c>
      <c r="DN101" s="31">
        <f t="shared" si="290"/>
        <v>0</v>
      </c>
      <c r="DO101" s="31">
        <f t="shared" si="291"/>
        <v>0</v>
      </c>
      <c r="DP101" s="31">
        <f t="shared" si="292"/>
        <v>0</v>
      </c>
      <c r="DQ101" s="31">
        <f t="shared" si="293"/>
        <v>0</v>
      </c>
      <c r="DR101" s="31">
        <f t="shared" si="294"/>
        <v>0</v>
      </c>
      <c r="DS101" s="31">
        <f t="shared" si="295"/>
        <v>0</v>
      </c>
      <c r="DT101" s="31">
        <f t="shared" si="296"/>
        <v>0</v>
      </c>
      <c r="DU101" s="31">
        <f t="shared" si="297"/>
        <v>0</v>
      </c>
      <c r="DV101" s="31">
        <f t="shared" si="298"/>
        <v>0</v>
      </c>
      <c r="DW101" s="31">
        <f t="shared" si="299"/>
        <v>0</v>
      </c>
      <c r="DX101" s="31">
        <f t="shared" si="300"/>
        <v>0</v>
      </c>
      <c r="DY101" s="31">
        <f t="shared" si="301"/>
        <v>0</v>
      </c>
      <c r="DZ101" s="31">
        <f t="shared" si="302"/>
        <v>0</v>
      </c>
      <c r="EA101" s="31">
        <f t="shared" si="303"/>
        <v>0</v>
      </c>
      <c r="EB101" s="31">
        <f t="shared" si="304"/>
        <v>0</v>
      </c>
      <c r="EC101" s="31">
        <f t="shared" si="305"/>
        <v>0</v>
      </c>
      <c r="ED101" s="31">
        <f t="shared" si="306"/>
        <v>0</v>
      </c>
      <c r="EE101" s="31">
        <f t="shared" si="307"/>
        <v>0</v>
      </c>
      <c r="EF101" s="31">
        <f t="shared" si="308"/>
        <v>0</v>
      </c>
      <c r="EG101" s="31">
        <f t="shared" si="309"/>
        <v>0</v>
      </c>
      <c r="EH101" s="31">
        <f t="shared" si="310"/>
        <v>0</v>
      </c>
      <c r="EI101" s="31">
        <f t="shared" si="311"/>
        <v>0</v>
      </c>
      <c r="EJ101" s="31">
        <f t="shared" si="312"/>
        <v>0</v>
      </c>
      <c r="EK101" s="31">
        <f t="shared" si="313"/>
        <v>0</v>
      </c>
      <c r="EL101" s="31">
        <f t="shared" si="314"/>
        <v>0</v>
      </c>
      <c r="EM101" s="31">
        <f t="shared" si="315"/>
        <v>0</v>
      </c>
      <c r="EN101" s="31">
        <f t="shared" si="316"/>
        <v>0</v>
      </c>
      <c r="EO101" s="31">
        <f t="shared" si="317"/>
        <v>0</v>
      </c>
      <c r="EP101" s="31">
        <f t="shared" si="318"/>
        <v>0</v>
      </c>
      <c r="EQ101" s="31">
        <f t="shared" si="319"/>
        <v>0</v>
      </c>
      <c r="ER101" s="31">
        <f t="shared" si="320"/>
        <v>0</v>
      </c>
      <c r="ES101" s="109">
        <f t="shared" si="321"/>
        <v>0</v>
      </c>
      <c r="ET101" s="14"/>
      <c r="EU101" s="30">
        <f t="shared" si="322"/>
        <v>0</v>
      </c>
      <c r="EV101" s="31">
        <f t="shared" ca="1" si="323"/>
        <v>0</v>
      </c>
      <c r="EW101" s="31">
        <f t="shared" ca="1" si="324"/>
        <v>0</v>
      </c>
      <c r="EX101" s="31">
        <f t="shared" ca="1" si="325"/>
        <v>0</v>
      </c>
      <c r="EY101" s="31">
        <f t="shared" ca="1" si="326"/>
        <v>0</v>
      </c>
      <c r="EZ101" s="31">
        <f t="shared" ca="1" si="327"/>
        <v>0</v>
      </c>
      <c r="FA101" s="31">
        <f t="shared" ca="1" si="328"/>
        <v>0</v>
      </c>
      <c r="FB101" s="31">
        <f t="shared" ca="1" si="329"/>
        <v>0</v>
      </c>
      <c r="FC101" s="31">
        <f t="shared" ca="1" si="330"/>
        <v>0</v>
      </c>
      <c r="FD101" s="31">
        <f t="shared" ca="1" si="331"/>
        <v>0</v>
      </c>
      <c r="FE101" s="31">
        <f t="shared" ca="1" si="332"/>
        <v>0</v>
      </c>
      <c r="FF101" s="31">
        <f t="shared" ca="1" si="333"/>
        <v>0</v>
      </c>
      <c r="FG101" s="31">
        <f t="shared" ca="1" si="334"/>
        <v>0</v>
      </c>
      <c r="FH101" s="31">
        <f t="shared" ca="1" si="335"/>
        <v>0</v>
      </c>
      <c r="FI101" s="31">
        <f t="shared" ca="1" si="336"/>
        <v>0</v>
      </c>
      <c r="FJ101" s="31">
        <f t="shared" ca="1" si="337"/>
        <v>0</v>
      </c>
      <c r="FK101" s="31">
        <f t="shared" ca="1" si="338"/>
        <v>0</v>
      </c>
      <c r="FL101" s="31">
        <f t="shared" ca="1" si="339"/>
        <v>0</v>
      </c>
      <c r="FM101" s="31">
        <f t="shared" ca="1" si="340"/>
        <v>0</v>
      </c>
      <c r="FN101" s="31">
        <f t="shared" ca="1" si="341"/>
        <v>0</v>
      </c>
      <c r="FO101" s="31">
        <f t="shared" ca="1" si="342"/>
        <v>0</v>
      </c>
      <c r="FP101" s="31">
        <f t="shared" ca="1" si="343"/>
        <v>0</v>
      </c>
      <c r="FQ101" s="31">
        <f t="shared" ca="1" si="344"/>
        <v>0</v>
      </c>
      <c r="FR101" s="31">
        <f t="shared" ca="1" si="345"/>
        <v>0</v>
      </c>
      <c r="FS101" s="31">
        <f t="shared" ca="1" si="346"/>
        <v>0</v>
      </c>
      <c r="FT101" s="31">
        <f t="shared" ca="1" si="347"/>
        <v>0</v>
      </c>
      <c r="FU101" s="31">
        <f t="shared" ca="1" si="348"/>
        <v>0</v>
      </c>
      <c r="FV101" s="31">
        <f t="shared" ca="1" si="349"/>
        <v>0</v>
      </c>
      <c r="FW101" s="31">
        <f t="shared" ca="1" si="350"/>
        <v>0</v>
      </c>
      <c r="FX101" s="31">
        <f t="shared" ca="1" si="351"/>
        <v>0</v>
      </c>
      <c r="FY101" s="31">
        <f t="shared" ca="1" si="352"/>
        <v>0</v>
      </c>
      <c r="FZ101" s="31">
        <f t="shared" ca="1" si="353"/>
        <v>0</v>
      </c>
      <c r="GA101" s="31">
        <f t="shared" ca="1" si="354"/>
        <v>0</v>
      </c>
      <c r="GB101" s="31">
        <f t="shared" ca="1" si="355"/>
        <v>0</v>
      </c>
      <c r="GC101" s="31">
        <f t="shared" ca="1" si="356"/>
        <v>0</v>
      </c>
      <c r="GD101" s="31">
        <f t="shared" ca="1" si="357"/>
        <v>0</v>
      </c>
      <c r="GE101" s="31">
        <f t="shared" ca="1" si="358"/>
        <v>0</v>
      </c>
      <c r="GF101" s="31">
        <f t="shared" ca="1" si="359"/>
        <v>0</v>
      </c>
      <c r="GG101" s="31">
        <f t="shared" ca="1" si="360"/>
        <v>0</v>
      </c>
      <c r="GH101" s="31">
        <f t="shared" ca="1" si="361"/>
        <v>0</v>
      </c>
      <c r="GI101" s="31">
        <f t="shared" ca="1" si="362"/>
        <v>0</v>
      </c>
      <c r="GJ101" s="109">
        <f t="shared" ca="1" si="363"/>
        <v>0</v>
      </c>
      <c r="GK101" s="14"/>
      <c r="GL101" s="14"/>
      <c r="GM101" s="14"/>
      <c r="GN101" s="14"/>
      <c r="GO101" s="14"/>
      <c r="GP101" s="14"/>
      <c r="GQ101" s="14"/>
      <c r="GR101" s="14"/>
      <c r="GS101" s="14"/>
    </row>
    <row r="102" spans="1:201" ht="12.75" customHeight="1" x14ac:dyDescent="0.2">
      <c r="A102" s="161"/>
      <c r="B102" s="11"/>
      <c r="C102" s="115"/>
      <c r="D102" s="6"/>
      <c r="E102" s="278"/>
      <c r="F102" s="278"/>
      <c r="G102" s="116"/>
      <c r="H102" s="6"/>
      <c r="I102" s="6"/>
      <c r="J102" s="127"/>
      <c r="K102" s="127"/>
      <c r="L102" s="325"/>
      <c r="M102" s="325"/>
      <c r="N102" s="127"/>
      <c r="O102" s="127"/>
      <c r="P102" s="127"/>
      <c r="Q102" s="127"/>
      <c r="R102" s="127"/>
      <c r="S102" s="208"/>
      <c r="T102" s="127"/>
      <c r="U102" s="6"/>
      <c r="V102" s="6"/>
      <c r="W102" s="261"/>
      <c r="X102" s="6"/>
      <c r="Y102" s="261"/>
      <c r="Z102" s="214"/>
      <c r="AA102" s="6"/>
      <c r="AB102" s="214"/>
      <c r="AC102" s="238"/>
      <c r="AD102" s="238"/>
      <c r="AE102" s="161"/>
      <c r="AF102" s="6"/>
      <c r="AG102" s="6"/>
      <c r="AH102" s="6"/>
      <c r="AI102" s="261"/>
      <c r="AJ102" s="6"/>
      <c r="AK102" s="261"/>
      <c r="AL102" s="214"/>
      <c r="AM102" s="6"/>
      <c r="AN102" s="214"/>
      <c r="AO102" s="238"/>
      <c r="AP102" s="238"/>
      <c r="AQ102" s="17"/>
      <c r="AR102" s="235"/>
      <c r="AS102" s="221" t="s">
        <v>55</v>
      </c>
      <c r="AT102" s="54"/>
      <c r="AU102" s="254"/>
      <c r="AV102" s="259"/>
      <c r="AW102" s="38">
        <f t="shared" si="12"/>
        <v>0</v>
      </c>
      <c r="AX102" s="39">
        <f t="shared" si="13"/>
        <v>0</v>
      </c>
      <c r="AY102" s="224" t="s">
        <v>56</v>
      </c>
      <c r="AZ102" s="54"/>
      <c r="BA102" s="64"/>
      <c r="BB102" s="48"/>
      <c r="BC102" s="25">
        <f t="shared" si="14"/>
        <v>0</v>
      </c>
      <c r="BD102" s="40">
        <f t="shared" si="15"/>
        <v>0</v>
      </c>
      <c r="BE102" s="27" t="s">
        <v>57</v>
      </c>
      <c r="BF102" s="54"/>
      <c r="BG102" s="48"/>
      <c r="BH102" s="28">
        <f t="shared" si="16"/>
        <v>0</v>
      </c>
      <c r="BI102" s="29">
        <f t="shared" si="17"/>
        <v>0</v>
      </c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17"/>
      <c r="DD102" s="70" t="s">
        <v>10</v>
      </c>
      <c r="DE102" s="128" t="s">
        <v>18</v>
      </c>
      <c r="DF102" s="128" t="s">
        <v>19</v>
      </c>
      <c r="DG102" s="128" t="s">
        <v>20</v>
      </c>
      <c r="DH102" s="128" t="s">
        <v>21</v>
      </c>
      <c r="DI102" s="128" t="s">
        <v>22</v>
      </c>
      <c r="DJ102" s="129" t="s">
        <v>23</v>
      </c>
      <c r="DK102" s="129" t="s">
        <v>24</v>
      </c>
      <c r="DL102" s="129" t="s">
        <v>25</v>
      </c>
      <c r="DM102" s="129" t="s">
        <v>26</v>
      </c>
      <c r="DN102" s="128" t="s">
        <v>27</v>
      </c>
      <c r="DO102" s="128" t="s">
        <v>28</v>
      </c>
      <c r="DP102" s="128" t="s">
        <v>29</v>
      </c>
      <c r="DQ102" s="128" t="s">
        <v>30</v>
      </c>
      <c r="DR102" s="128" t="s">
        <v>31</v>
      </c>
      <c r="DS102" s="128" t="s">
        <v>32</v>
      </c>
      <c r="DT102" s="128" t="s">
        <v>33</v>
      </c>
      <c r="DU102" s="128" t="s">
        <v>34</v>
      </c>
      <c r="DV102" s="128" t="s">
        <v>35</v>
      </c>
      <c r="DW102" s="128" t="s">
        <v>36</v>
      </c>
      <c r="DX102" s="128" t="s">
        <v>37</v>
      </c>
      <c r="DY102" s="128" t="s">
        <v>38</v>
      </c>
      <c r="DZ102" s="128" t="s">
        <v>39</v>
      </c>
      <c r="EA102" s="128" t="s">
        <v>40</v>
      </c>
      <c r="EB102" s="128" t="s">
        <v>41</v>
      </c>
      <c r="EC102" s="128" t="s">
        <v>42</v>
      </c>
      <c r="ED102" s="128" t="s">
        <v>43</v>
      </c>
      <c r="EE102" s="128" t="s">
        <v>44</v>
      </c>
      <c r="EF102" s="128" t="s">
        <v>45</v>
      </c>
      <c r="EG102" s="128" t="s">
        <v>46</v>
      </c>
      <c r="EH102" s="128" t="s">
        <v>47</v>
      </c>
      <c r="EI102" s="128" t="s">
        <v>48</v>
      </c>
      <c r="EJ102" s="128" t="s">
        <v>49</v>
      </c>
      <c r="EK102" s="130" t="s">
        <v>50</v>
      </c>
      <c r="EL102" s="130" t="s">
        <v>51</v>
      </c>
      <c r="EM102" s="130" t="s">
        <v>52</v>
      </c>
      <c r="EN102" s="130" t="s">
        <v>63</v>
      </c>
      <c r="EO102" s="130" t="s">
        <v>64</v>
      </c>
      <c r="EP102" s="130" t="s">
        <v>65</v>
      </c>
      <c r="EQ102" s="130" t="s">
        <v>66</v>
      </c>
      <c r="ER102" s="130" t="s">
        <v>67</v>
      </c>
      <c r="ES102" s="74" t="s">
        <v>53</v>
      </c>
      <c r="ET102" s="14"/>
      <c r="EU102" s="70" t="s">
        <v>10</v>
      </c>
      <c r="EV102" s="128" t="s">
        <v>18</v>
      </c>
      <c r="EW102" s="128" t="s">
        <v>19</v>
      </c>
      <c r="EX102" s="128" t="s">
        <v>20</v>
      </c>
      <c r="EY102" s="128" t="s">
        <v>21</v>
      </c>
      <c r="EZ102" s="128" t="s">
        <v>22</v>
      </c>
      <c r="FA102" s="129" t="s">
        <v>23</v>
      </c>
      <c r="FB102" s="129" t="s">
        <v>24</v>
      </c>
      <c r="FC102" s="129" t="s">
        <v>25</v>
      </c>
      <c r="FD102" s="129" t="s">
        <v>26</v>
      </c>
      <c r="FE102" s="128" t="s">
        <v>27</v>
      </c>
      <c r="FF102" s="128" t="s">
        <v>28</v>
      </c>
      <c r="FG102" s="128" t="s">
        <v>29</v>
      </c>
      <c r="FH102" s="128" t="s">
        <v>30</v>
      </c>
      <c r="FI102" s="128" t="s">
        <v>31</v>
      </c>
      <c r="FJ102" s="128" t="s">
        <v>32</v>
      </c>
      <c r="FK102" s="128" t="s">
        <v>33</v>
      </c>
      <c r="FL102" s="128" t="s">
        <v>34</v>
      </c>
      <c r="FM102" s="128" t="s">
        <v>35</v>
      </c>
      <c r="FN102" s="128" t="s">
        <v>36</v>
      </c>
      <c r="FO102" s="128" t="s">
        <v>37</v>
      </c>
      <c r="FP102" s="128" t="s">
        <v>38</v>
      </c>
      <c r="FQ102" s="128" t="s">
        <v>39</v>
      </c>
      <c r="FR102" s="128" t="s">
        <v>40</v>
      </c>
      <c r="FS102" s="128" t="s">
        <v>41</v>
      </c>
      <c r="FT102" s="128" t="s">
        <v>42</v>
      </c>
      <c r="FU102" s="128" t="s">
        <v>43</v>
      </c>
      <c r="FV102" s="128" t="s">
        <v>44</v>
      </c>
      <c r="FW102" s="128" t="s">
        <v>45</v>
      </c>
      <c r="FX102" s="128" t="s">
        <v>46</v>
      </c>
      <c r="FY102" s="128" t="s">
        <v>47</v>
      </c>
      <c r="FZ102" s="128" t="s">
        <v>48</v>
      </c>
      <c r="GA102" s="128" t="s">
        <v>49</v>
      </c>
      <c r="GB102" s="130" t="s">
        <v>50</v>
      </c>
      <c r="GC102" s="130" t="s">
        <v>51</v>
      </c>
      <c r="GD102" s="130" t="s">
        <v>52</v>
      </c>
      <c r="GE102" s="130" t="s">
        <v>63</v>
      </c>
      <c r="GF102" s="130" t="s">
        <v>64</v>
      </c>
      <c r="GG102" s="130" t="s">
        <v>65</v>
      </c>
      <c r="GH102" s="130" t="s">
        <v>66</v>
      </c>
      <c r="GI102" s="130" t="s">
        <v>67</v>
      </c>
      <c r="GJ102" s="74" t="s">
        <v>53</v>
      </c>
      <c r="GK102" s="14"/>
      <c r="GL102" s="14"/>
      <c r="GM102" s="14"/>
      <c r="GN102" s="14"/>
      <c r="GO102" s="14"/>
      <c r="GP102" s="14"/>
      <c r="GQ102" s="14"/>
      <c r="GR102" s="14"/>
      <c r="GS102" s="14"/>
    </row>
    <row r="103" spans="1:201" ht="12.75" customHeight="1" x14ac:dyDescent="0.2">
      <c r="A103" s="161"/>
      <c r="B103" s="11"/>
      <c r="C103" s="115"/>
      <c r="D103" s="6"/>
      <c r="E103" s="278"/>
      <c r="F103" s="278"/>
      <c r="G103" s="116"/>
      <c r="H103" s="6"/>
      <c r="I103" s="6"/>
      <c r="J103" s="127"/>
      <c r="K103" s="127"/>
      <c r="L103" s="325"/>
      <c r="M103" s="325"/>
      <c r="N103" s="127"/>
      <c r="O103" s="131"/>
      <c r="P103" s="127"/>
      <c r="Q103" s="132"/>
      <c r="R103" s="127"/>
      <c r="S103" s="208"/>
      <c r="T103" s="127"/>
      <c r="U103" s="6"/>
      <c r="V103" s="6"/>
      <c r="W103" s="261"/>
      <c r="X103" s="6"/>
      <c r="Y103" s="261"/>
      <c r="Z103" s="214"/>
      <c r="AA103" s="6"/>
      <c r="AB103" s="214"/>
      <c r="AC103" s="238"/>
      <c r="AD103" s="238"/>
      <c r="AE103" s="161"/>
      <c r="AF103" s="6"/>
      <c r="AG103" s="6"/>
      <c r="AH103" s="6"/>
      <c r="AI103" s="261"/>
      <c r="AJ103" s="6"/>
      <c r="AK103" s="261"/>
      <c r="AL103" s="214"/>
      <c r="AM103" s="6"/>
      <c r="AN103" s="214"/>
      <c r="AO103" s="238"/>
      <c r="AP103" s="238"/>
      <c r="AQ103" s="17"/>
      <c r="AR103" s="235"/>
      <c r="AS103" s="221" t="s">
        <v>55</v>
      </c>
      <c r="AT103" s="54"/>
      <c r="AU103" s="254"/>
      <c r="AV103" s="259"/>
      <c r="AW103" s="38">
        <f t="shared" si="12"/>
        <v>0</v>
      </c>
      <c r="AX103" s="39">
        <f t="shared" si="13"/>
        <v>0</v>
      </c>
      <c r="AY103" s="224" t="s">
        <v>56</v>
      </c>
      <c r="AZ103" s="54"/>
      <c r="BA103" s="64"/>
      <c r="BB103" s="48"/>
      <c r="BC103" s="25">
        <f t="shared" si="14"/>
        <v>0</v>
      </c>
      <c r="BD103" s="40">
        <f t="shared" si="15"/>
        <v>0</v>
      </c>
      <c r="BE103" s="27" t="s">
        <v>57</v>
      </c>
      <c r="BF103" s="54"/>
      <c r="BG103" s="48"/>
      <c r="BH103" s="28">
        <f t="shared" si="16"/>
        <v>0</v>
      </c>
      <c r="BI103" s="29">
        <f t="shared" si="17"/>
        <v>0</v>
      </c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17"/>
      <c r="DD103" s="30">
        <f t="shared" ref="DD103:DD134" si="372">DD3</f>
        <v>0</v>
      </c>
      <c r="DE103" s="31">
        <f t="shared" ref="DE103:DE134" si="373">IF($DD103&lt;$AG$3,$AF$3*100*($AG$3-$DD103),0)</f>
        <v>0</v>
      </c>
      <c r="DF103" s="31">
        <f t="shared" ref="DF103:DF134" si="374">IF($DD103&lt;$AG$4,$AF$4*100*($AG$4-$DD103),0)</f>
        <v>0</v>
      </c>
      <c r="DG103" s="31">
        <f t="shared" ref="DG103:DG134" si="375">IF($DD103&lt;$AG$5,$AF$5*100*($AG$5-$DD103),0)</f>
        <v>0</v>
      </c>
      <c r="DH103" s="31">
        <f t="shared" ref="DH103:DH134" si="376">IF($DD103&lt;$AG$6,$AF$6*100*($AG$6-$DD103),0)</f>
        <v>0</v>
      </c>
      <c r="DI103" s="31">
        <f t="shared" ref="DI103:DI134" si="377">IF($DD103&lt;$AG$7,$AF$7*100*($AG$7-$DD103),0)</f>
        <v>0</v>
      </c>
      <c r="DJ103" s="31">
        <f t="shared" ref="DJ103:DJ134" si="378">IF($DD103&lt;$AG$8,$AF$8*100*($AG$8-$DD103),0)</f>
        <v>0</v>
      </c>
      <c r="DK103" s="31">
        <f t="shared" ref="DK103:DK134" si="379">IF($DD103&lt;$AG$9,$AF$9*100*($AG$9-$DD103),0)</f>
        <v>0</v>
      </c>
      <c r="DL103" s="31">
        <f t="shared" ref="DL103:DL134" si="380">IF($DD103&lt;$AG$10,$AF$10*100*($AG$10-$DD103),0)</f>
        <v>0</v>
      </c>
      <c r="DM103" s="31">
        <f t="shared" ref="DM103:DM134" si="381">IF($DD103&lt;$AG$11,$AF$11*100*($AG$11-$DD103),0)</f>
        <v>0</v>
      </c>
      <c r="DN103" s="31">
        <f t="shared" ref="DN103:DN134" si="382">IF($DD103&lt;$AG$12,$AF$12*100*($AG$12-$DD103),0)</f>
        <v>0</v>
      </c>
      <c r="DO103" s="31">
        <f t="shared" ref="DO103:DO134" si="383">IF($DD103&lt;$AG$13,$AF$13*100*($AG$13-$DD103),0)</f>
        <v>0</v>
      </c>
      <c r="DP103" s="31">
        <f t="shared" ref="DP103:DP134" si="384">IF($DD103&lt;$AG$14,$AF$14*100*($AG$14-$DD103),0)</f>
        <v>0</v>
      </c>
      <c r="DQ103" s="31">
        <f t="shared" ref="DQ103:DQ134" si="385">IF($DD103&lt;$AG$15,$AF$15*100*($AG$15-$DD103),0)</f>
        <v>0</v>
      </c>
      <c r="DR103" s="31">
        <f t="shared" ref="DR103:DR134" si="386">IF($DD103&lt;$AG$16,$AF$16*100*($AG$16-$DD103),0)</f>
        <v>0</v>
      </c>
      <c r="DS103" s="31">
        <f t="shared" ref="DS103:DS134" si="387">IF($DD103&lt;$AG$17,$AF$17*100*($AG$17-$DD103),0)</f>
        <v>0</v>
      </c>
      <c r="DT103" s="31">
        <f t="shared" ref="DT103:DT134" si="388">IF($DD103&lt;$AG$18,$AF$18*100*($AG$18-$DD103),0)</f>
        <v>0</v>
      </c>
      <c r="DU103" s="31">
        <f t="shared" ref="DU103:DU134" si="389">IF($DD103&lt;$AG$19,$AF$19*100*($AG$19-$DD103),0)</f>
        <v>0</v>
      </c>
      <c r="DV103" s="31">
        <f t="shared" ref="DV103:DV134" si="390">IF($DD103&lt;$AG$20,$AF$20*100*($AG$20-$DD103),0)</f>
        <v>0</v>
      </c>
      <c r="DW103" s="31">
        <f t="shared" ref="DW103:DW134" si="391">IF($DD103&lt;$AG$21,$AF$21*100*($AG$21-$DD103),0)</f>
        <v>0</v>
      </c>
      <c r="DX103" s="31">
        <f t="shared" ref="DX103:DX134" si="392">IF($DD103&lt;$AG$22,$AF$22*100*($AG$22-$DD103),0)</f>
        <v>0</v>
      </c>
      <c r="DY103" s="31">
        <f t="shared" ref="DY103:DY134" si="393">IF($DD103&lt;$AG$23,$AF$23*100*($AG$23-$DD103),0)</f>
        <v>0</v>
      </c>
      <c r="DZ103" s="31">
        <f t="shared" ref="DZ103:DZ134" si="394">IF($DD103&lt;$AG$24,$AF$24*100*($AG$24-$DD103),0)</f>
        <v>0</v>
      </c>
      <c r="EA103" s="31">
        <f t="shared" ref="EA103:EA134" si="395">IF($DD103&lt;$AG$25,$AF$25*100*($AG$25-$DD103),0)</f>
        <v>0</v>
      </c>
      <c r="EB103" s="31">
        <f t="shared" ref="EB103:EB134" si="396">IF($DD103&lt;$AG$26,$AF$26*100*($AG$26-$DD103),0)</f>
        <v>0</v>
      </c>
      <c r="EC103" s="31">
        <f t="shared" ref="EC103:EC134" si="397">IF($DD103&lt;$AG$27,$AF$27*100*($AG$27-$DD103),0)</f>
        <v>0</v>
      </c>
      <c r="ED103" s="31">
        <f t="shared" ref="ED103:ED134" si="398">IF($DD103&lt;$AG$28,$AF$28*100*($AG$28-$DD103),0)</f>
        <v>0</v>
      </c>
      <c r="EE103" s="31">
        <f t="shared" ref="EE103:EE134" si="399">IF($DD103&lt;$AG$29,$AF$29*100*($AG$29-$DD103),0)</f>
        <v>0</v>
      </c>
      <c r="EF103" s="31">
        <f t="shared" ref="EF103:EF134" si="400">IF($DD103&lt;$AG$30,$AF$30*100*($AG$30-$DD103),0)</f>
        <v>0</v>
      </c>
      <c r="EG103" s="31">
        <f t="shared" ref="EG103:EG134" si="401">IF($DD103&lt;$AG$31,$AF$31*100*($AG$31-$DD103),0)</f>
        <v>0</v>
      </c>
      <c r="EH103" s="31">
        <f t="shared" ref="EH103:EH134" si="402">IF($DD103&lt;$AG$32,$AF$32*100*($AG$32-$DD103),0)</f>
        <v>0</v>
      </c>
      <c r="EI103" s="31">
        <f t="shared" ref="EI103:EI134" si="403">IF($DD103&lt;$AG$33,$AF$33*100*($AG$33-$DD103),0)</f>
        <v>0</v>
      </c>
      <c r="EJ103" s="31">
        <f t="shared" ref="EJ103:EJ134" si="404">IF($DD103&lt;$AG$34,$AF$34*100*($AG$34-$DD103),0)</f>
        <v>0</v>
      </c>
      <c r="EK103" s="31">
        <f t="shared" ref="EK103:EK134" si="405">IF($DD103&lt;$AG$35,$AF$35*100*($AG$35-$DD103),0)</f>
        <v>0</v>
      </c>
      <c r="EL103" s="31">
        <f t="shared" ref="EL103:EL134" si="406">IF($DD103&lt;$AG$36,$AF$36*100*($AG$36-$DD103),0)</f>
        <v>0</v>
      </c>
      <c r="EM103" s="31">
        <f t="shared" ref="EM103:EM134" si="407">IF($DD103&lt;$AG$37,$AF$37*100*($AG$37-$DD103),0)</f>
        <v>0</v>
      </c>
      <c r="EN103" s="31">
        <f t="shared" ref="EN103:EN134" si="408">IF($DD103&lt;$AG$38,$AF$38*100*($AG$38-$DD103),0)</f>
        <v>0</v>
      </c>
      <c r="EO103" s="31">
        <f t="shared" ref="EO103:EO134" si="409">IF($DD103&lt;$AG$39,$AF$39*100*($AG$39-$DD103),0)</f>
        <v>0</v>
      </c>
      <c r="EP103" s="31">
        <f t="shared" ref="EP103:EP134" si="410">IF($DD103&lt;$AG$40,$AF$40*100*($AG$40-$DD103),0)</f>
        <v>0</v>
      </c>
      <c r="EQ103" s="31">
        <f t="shared" ref="EQ103:EQ134" si="411">IF($DD103&lt;$AG$41,$AF$41*100*($AG$41-$DD103),0)</f>
        <v>0</v>
      </c>
      <c r="ER103" s="31">
        <f t="shared" ref="ER103:ER134" si="412">IF($DD103&lt;$AG$42,$AF$42*100*($AG$42-$DD103),0)</f>
        <v>0</v>
      </c>
      <c r="ES103" s="109">
        <f t="shared" ref="ES103:ES134" si="413">SUM(DE103:ER103)</f>
        <v>0</v>
      </c>
      <c r="ET103" s="14"/>
      <c r="EU103" s="30">
        <f t="shared" ref="EU103:EU134" si="414">EU3</f>
        <v>0</v>
      </c>
      <c r="EV103" s="31">
        <f t="shared" ref="EV103:EV134" ca="1" si="415">IFERROR((NORMSDIST(-(((LN($EU103/$AG$3)+($Q$48+($Q$47^2)/2)*$Q$51)/($Q$47*SQRT($Q$51)))-$Q$47*SQRT($Q$51)))*$AG$3*EXP(-$Q$48*$Q$51)-NORMSDIST(-((LN($EU103/$AG$3)+($Q$48+($Q$47^2)/2)*$Q$51)/($Q$47*SQRT($Q$51))))*$EU103)*100*$AF$3,0)</f>
        <v>0</v>
      </c>
      <c r="EW103" s="31">
        <f t="shared" ref="EW103:EW134" ca="1" si="416">IFERROR((NORMSDIST(-(((LN($EU103/$AG$4)+($Q$48+($Q$47^2)/2)*$Q$51)/($Q$47*SQRT($Q$51)))-$Q$47*SQRT($Q$51)))*$AG$4*EXP(-$Q$48*$Q$51)-NORMSDIST(-((LN($EU103/$AG$4)+($Q$48+($Q$47^2)/2)*$Q$51)/($Q$47*SQRT($Q$51))))*$EU103)*100*$AF$4,0)</f>
        <v>0</v>
      </c>
      <c r="EX103" s="31">
        <f t="shared" ref="EX103:EX134" ca="1" si="417">IFERROR((NORMSDIST(-(((LN($EU103/$AG$5)+($Q$48+($Q$47^2)/2)*$Q$51)/($Q$47*SQRT($Q$51)))-$Q$47*SQRT($Q$51)))*$AG$5*EXP(-$Q$48*$Q$51)-NORMSDIST(-((LN($EU103/$AG$5)+($Q$48+($Q$47^2)/2)*$Q$51)/($Q$47*SQRT($Q$51))))*$EU103)*100*$AF$5,0)</f>
        <v>0</v>
      </c>
      <c r="EY103" s="31">
        <f t="shared" ref="EY103:EY134" ca="1" si="418">IFERROR((NORMSDIST(-(((LN($EU103/$AG$6)+($Q$48+($Q$47^2)/2)*$Q$51)/($Q$47*SQRT($Q$51)))-$Q$47*SQRT($Q$51)))*$AG$6*EXP(-$Q$48*$Q$51)-NORMSDIST(-((LN($EU103/$AG$6)+($Q$48+($Q$47^2)/2)*$Q$51)/($Q$47*SQRT($Q$51))))*$EU103)*100*$AF$6,0)</f>
        <v>0</v>
      </c>
      <c r="EZ103" s="31">
        <f t="shared" ref="EZ103:EZ134" ca="1" si="419">IFERROR((NORMSDIST(-(((LN($EU103/$AG$7)+($Q$48+($Q$47^2)/2)*$Q$51)/($Q$47*SQRT($Q$51)))-$Q$47*SQRT($Q$51)))*$AG$7*EXP(-$Q$48*$Q$51)-NORMSDIST(-((LN($EU103/$AG$7)+($Q$48+($Q$47^2)/2)*$Q$51)/($Q$47*SQRT($Q$51))))*$EU103)*100*$AF$7,0)</f>
        <v>0</v>
      </c>
      <c r="FA103" s="31">
        <f t="shared" ref="FA103:FA134" ca="1" si="420">IFERROR((NORMSDIST(-(((LN($EU103/$AG$8)+($Q$48+($Q$47^2)/2)*$Q$51)/($Q$47*SQRT($Q$51)))-$Q$47*SQRT($Q$51)))*$AG$8*EXP(-$Q$48*$Q$51)-NORMSDIST(-((LN($EU103/$AG$8)+($Q$48+($Q$47^2)/2)*$Q$51)/($Q$47*SQRT($Q$51))))*$EU103)*100*$AF$8,0)</f>
        <v>0</v>
      </c>
      <c r="FB103" s="31">
        <f t="shared" ref="FB103:FB134" ca="1" si="421">IFERROR((NORMSDIST(-(((LN($EU103/$AG$9)+($Q$48+($Q$47^2)/2)*$Q$51)/($Q$47*SQRT($Q$51)))-$Q$47*SQRT($Q$51)))*$AG$9*EXP(-$Q$48*$Q$51)-NORMSDIST(-((LN($EU103/$AG$9)+($Q$48+($Q$47^2)/2)*$Q$51)/($Q$47*SQRT($Q$51))))*$EU103)*100*$AF$9,0)</f>
        <v>0</v>
      </c>
      <c r="FC103" s="31">
        <f t="shared" ref="FC103:FC134" ca="1" si="422">IFERROR((NORMSDIST(-(((LN($EU103/$AG$10)+($Q$48+($Q$47^2)/2)*$Q$51)/($Q$47*SQRT($Q$51)))-$Q$47*SQRT($Q$51)))*$AG$10*EXP(-$Q$48*$Q$51)-NORMSDIST(-((LN($EU103/$AG$10)+($Q$48+($Q$47^2)/2)*$Q$51)/($Q$47*SQRT($Q$51))))*$EU103)*100*$AF$10,0)</f>
        <v>0</v>
      </c>
      <c r="FD103" s="31">
        <f t="shared" ref="FD103:FD134" ca="1" si="423">IFERROR((NORMSDIST(-(((LN($EU103/$AG$11)+($Q$48+($Q$47^2)/2)*$Q$51)/($Q$47*SQRT($Q$51)))-$Q$47*SQRT($Q$51)))*$AG$11*EXP(-$Q$48*$Q$51)-NORMSDIST(-((LN($EU103/$AG$11)+($Q$48+($Q$47^2)/2)*$Q$51)/($Q$47*SQRT($Q$51))))*$EU103)*100*$AF$11,0)</f>
        <v>0</v>
      </c>
      <c r="FE103" s="31">
        <f t="shared" ref="FE103:FE134" ca="1" si="424">IFERROR((NORMSDIST(-(((LN($EU103/$AG$12)+($Q$48+($Q$47^2)/2)*$Q$51)/($Q$47*SQRT($Q$51)))-$Q$47*SQRT($Q$51)))*$AG$12*EXP(-$Q$48*$Q$51)-NORMSDIST(-((LN($EU103/$AG$12)+($Q$48+($Q$47^2)/2)*$Q$51)/($Q$47*SQRT($Q$51))))*$EU103)*100*$AF$12,0)</f>
        <v>0</v>
      </c>
      <c r="FF103" s="31">
        <f t="shared" ref="FF103:FF134" ca="1" si="425">IFERROR((NORMSDIST(-(((LN($EU103/$AG$13)+($Q$48+($Q$47^2)/2)*$Q$51)/($Q$47*SQRT($Q$51)))-$Q$47*SQRT($Q$51)))*$AG$13*EXP(-$Q$48*$Q$51)-NORMSDIST(-((LN($EU103/$AG$13)+($Q$48+($Q$47^2)/2)*$Q$51)/($Q$47*SQRT($Q$51))))*$EU103)*100*$AF$13,0)</f>
        <v>0</v>
      </c>
      <c r="FG103" s="31">
        <f t="shared" ref="FG103:FG134" ca="1" si="426">IFERROR((NORMSDIST(-(((LN($EU103/$AG$14)+($Q$48+($Q$47^2)/2)*$Q$51)/($Q$47*SQRT($Q$51)))-$Q$47*SQRT($Q$51)))*$AG$14*EXP(-$Q$48*$Q$51)-NORMSDIST(-((LN($EU103/$AG$14)+($Q$48+($Q$47^2)/2)*$Q$51)/($Q$47*SQRT($Q$51))))*$EU103)*100*$AF$14,0)</f>
        <v>0</v>
      </c>
      <c r="FH103" s="31">
        <f t="shared" ref="FH103:FH134" ca="1" si="427">IFERROR((NORMSDIST(-(((LN($EU103/$AG$15)+($Q$48+($Q$47^2)/2)*$Q$51)/($Q$47*SQRT($Q$51)))-$Q$47*SQRT($Q$51)))*$AG$15*EXP(-$Q$48*$Q$51)-NORMSDIST(-((LN($EU103/$AG$15)+($Q$48+($Q$47^2)/2)*$Q$51)/($Q$47*SQRT($Q$51))))*$EU103)*100*$AF$15,0)</f>
        <v>0</v>
      </c>
      <c r="FI103" s="31">
        <f t="shared" ref="FI103:FI134" ca="1" si="428">IFERROR((NORMSDIST(-(((LN($EU103/$AG$16)+($Q$48+($Q$47^2)/2)*$Q$51)/($Q$47*SQRT($Q$51)))-$Q$47*SQRT($Q$51)))*$AG$16*EXP(-$Q$48*$Q$51)-NORMSDIST(-((LN($EU103/$AG$16)+($Q$48+($Q$47^2)/2)*$Q$51)/($Q$47*SQRT($Q$51))))*$EU103)*100*$AF$16,0)</f>
        <v>0</v>
      </c>
      <c r="FJ103" s="31">
        <f t="shared" ref="FJ103:FJ134" ca="1" si="429">IFERROR((NORMSDIST(-(((LN($EU103/$AG$17)+($Q$48+($Q$47^2)/2)*$Q$51)/($Q$47*SQRT($Q$51)))-$Q$47*SQRT($Q$51)))*$AG$17*EXP(-$Q$48*$Q$51)-NORMSDIST(-((LN($EU103/$AG$17)+($Q$48+($Q$47^2)/2)*$Q$51)/($Q$47*SQRT($Q$51))))*$EU103)*100*$AF$17,0)</f>
        <v>0</v>
      </c>
      <c r="FK103" s="31">
        <f t="shared" ref="FK103:FK134" ca="1" si="430">IFERROR((NORMSDIST(-(((LN($EU103/$AG$18)+($Q$48+($Q$47^2)/2)*$Q$51)/($Q$47*SQRT($Q$51)))-$Q$47*SQRT($Q$51)))*$AG$18*EXP(-$Q$48*$Q$51)-NORMSDIST(-((LN($EU103/$AG$18)+($Q$48+($Q$47^2)/2)*$Q$51)/($Q$47*SQRT($Q$51))))*$EU103)*100*$AF$18,0)</f>
        <v>0</v>
      </c>
      <c r="FL103" s="31">
        <f t="shared" ref="FL103:FL134" ca="1" si="431">IFERROR((NORMSDIST(-(((LN($EU103/$AG$19)+($Q$48+($Q$47^2)/2)*$Q$51)/($Q$47*SQRT($Q$51)))-$Q$47*SQRT($Q$51)))*$AG$19*EXP(-$Q$48*$Q$51)-NORMSDIST(-((LN($EU103/$AG$19)+($Q$48+($Q$47^2)/2)*$Q$51)/($Q$47*SQRT($Q$51))))*$EU103)*100*$AF$19,0)</f>
        <v>0</v>
      </c>
      <c r="FM103" s="31">
        <f t="shared" ref="FM103:FM134" ca="1" si="432">IFERROR((NORMSDIST(-(((LN($EU103/$AG$20)+($Q$48+($Q$47^2)/2)*$Q$51)/($Q$47*SQRT($Q$51)))-$Q$47*SQRT($Q$51)))*$AG$20*EXP(-$Q$48*$Q$51)-NORMSDIST(-((LN($EU103/$AG$20)+($Q$48+($Q$47^2)/2)*$Q$51)/($Q$47*SQRT($Q$51))))*$EU103)*100*$AF$20,0)</f>
        <v>0</v>
      </c>
      <c r="FN103" s="31">
        <f t="shared" ref="FN103:FN134" ca="1" si="433">IFERROR((NORMSDIST(-(((LN($EU103/$AG$21)+($Q$48+($Q$47^2)/2)*$Q$51)/($Q$47*SQRT($Q$51)))-$Q$47*SQRT($Q$51)))*$AG$21*EXP(-$Q$48*$Q$51)-NORMSDIST(-((LN($EU103/$AG$21)+($Q$48+($Q$47^2)/2)*$Q$51)/($Q$47*SQRT($Q$51))))*$EU103)*100*$AF$21,0)</f>
        <v>0</v>
      </c>
      <c r="FO103" s="31">
        <f t="shared" ref="FO103:FO134" ca="1" si="434">IFERROR((NORMSDIST(-(((LN($EU103/$AG$22)+($Q$48+($Q$47^2)/2)*$Q$51)/($Q$47*SQRT($Q$51)))-$Q$47*SQRT($Q$51)))*$AG$22*EXP(-$Q$48*$Q$51)-NORMSDIST(-((LN($EU103/$AG$22)+($Q$48+($Q$47^2)/2)*$Q$51)/($Q$47*SQRT($Q$51))))*$EU103)*100*$AF$22,0)</f>
        <v>0</v>
      </c>
      <c r="FP103" s="31">
        <f t="shared" ref="FP103:FP134" ca="1" si="435">IFERROR((NORMSDIST(-(((LN($EU103/$AG$23)+($Q$48+($Q$47^2)/2)*$Q$51)/($Q$47*SQRT($Q$51)))-$Q$47*SQRT($Q$51)))*$AG$23*EXP(-$Q$48*$Q$51)-NORMSDIST(-((LN($EU103/$AG$23)+($Q$48+($Q$47^2)/2)*$Q$51)/($Q$47*SQRT($Q$51))))*$EU103)*100*$AF$23,0)</f>
        <v>0</v>
      </c>
      <c r="FQ103" s="31">
        <f t="shared" ref="FQ103:FQ134" ca="1" si="436">IFERROR((NORMSDIST(-(((LN($EU103/$AG$24)+($Q$48+($Q$47^2)/2)*$Q$51)/($Q$47*SQRT($Q$51)))-$Q$47*SQRT($Q$51)))*$AG$24*EXP(-$Q$48*$Q$51)-NORMSDIST(-((LN($EU103/$AG$24)+($Q$48+($Q$47^2)/2)*$Q$51)/($Q$47*SQRT($Q$51))))*$EU103)*100*$AF$24,0)</f>
        <v>0</v>
      </c>
      <c r="FR103" s="31">
        <f t="shared" ref="FR103:FR134" ca="1" si="437">IFERROR((NORMSDIST(-(((LN($EU103/$AG$25)+($Q$48+($Q$47^2)/2)*$Q$51)/($Q$47*SQRT($Q$51)))-$Q$47*SQRT($Q$51)))*$AG$25*EXP(-$Q$48*$Q$51)-NORMSDIST(-((LN($EU103/$AG$25)+($Q$48+($Q$47^2)/2)*$Q$51)/($Q$47*SQRT($Q$51))))*$EU103)*100*$AF$25,0)</f>
        <v>0</v>
      </c>
      <c r="FS103" s="31">
        <f t="shared" ref="FS103:FS134" ca="1" si="438">IFERROR((NORMSDIST(-(((LN($EU103/$AG$26)+($Q$48+($Q$47^2)/2)*$Q$51)/($Q$47*SQRT($Q$51)))-$Q$47*SQRT($Q$51)))*$AG$26*EXP(-$Q$48*$Q$51)-NORMSDIST(-((LN($EU103/$AG$26)+($Q$48+($Q$47^2)/2)*$Q$51)/($Q$47*SQRT($Q$51))))*$EU103)*100*$AF$26,0)</f>
        <v>0</v>
      </c>
      <c r="FT103" s="31">
        <f t="shared" ref="FT103:FT134" ca="1" si="439">IFERROR((NORMSDIST(-(((LN($EU103/$AG$27)+($Q$48+($Q$47^2)/2)*$Q$51)/($Q$47*SQRT($Q$51)))-$Q$47*SQRT($Q$51)))*$AG$27*EXP(-$Q$48*$Q$51)-NORMSDIST(-((LN($EU103/$AG$27)+($Q$48+($Q$47^2)/2)*$Q$51)/($Q$47*SQRT($Q$51))))*$EU103)*100*$AF$27,0)</f>
        <v>0</v>
      </c>
      <c r="FU103" s="31">
        <f t="shared" ref="FU103:FU134" ca="1" si="440">IFERROR((NORMSDIST(-(((LN($EU103/$AG$28)+($Q$48+($Q$47^2)/2)*$Q$51)/($Q$47*SQRT($Q$51)))-$Q$47*SQRT($Q$51)))*$AG$28*EXP(-$Q$48*$Q$51)-NORMSDIST(-((LN($EU103/$AG$28)+($Q$48+($Q$47^2)/2)*$Q$51)/($Q$47*SQRT($Q$51))))*$EU103)*100*$AF$28,0)</f>
        <v>0</v>
      </c>
      <c r="FV103" s="31">
        <f t="shared" ref="FV103:FV134" ca="1" si="441">IFERROR((NORMSDIST(-(((LN($EU103/$AG$29)+($Q$48+($Q$47^2)/2)*$Q$51)/($Q$47*SQRT($Q$51)))-$Q$47*SQRT($Q$51)))*$AG$29*EXP(-$Q$48*$Q$51)-NORMSDIST(-((LN($EU103/$AG$29)+($Q$48+($Q$47^2)/2)*$Q$51)/($Q$47*SQRT($Q$51))))*$EU103)*100*$AF$29,0)</f>
        <v>0</v>
      </c>
      <c r="FW103" s="31">
        <f t="shared" ref="FW103:FW134" ca="1" si="442">IFERROR((NORMSDIST(-(((LN($EU103/$AG$30)+($Q$48+($Q$47^2)/2)*$Q$51)/($Q$47*SQRT($Q$51)))-$Q$47*SQRT($Q$51)))*$AG$30*EXP(-$Q$48*$Q$51)-NORMSDIST(-((LN($EU103/$AG$30)+($Q$48+($Q$47^2)/2)*$Q$51)/($Q$47*SQRT($Q$51))))*$EU103)*100*$AF$30,0)</f>
        <v>0</v>
      </c>
      <c r="FX103" s="31">
        <f t="shared" ref="FX103:FX134" ca="1" si="443">IFERROR((NORMSDIST(-(((LN($EU103/$AG$31)+($Q$48+($Q$47^2)/2)*$Q$51)/($Q$47*SQRT($Q$51)))-$Q$47*SQRT($Q$51)))*$AG$31*EXP(-$Q$48*$Q$51)-NORMSDIST(-((LN($EU103/$AG$31)+($Q$48+($Q$47^2)/2)*$Q$51)/($Q$47*SQRT($Q$51))))*$EU103)*100*$AF$31,0)</f>
        <v>0</v>
      </c>
      <c r="FY103" s="31">
        <f t="shared" ref="FY103:FY134" ca="1" si="444">IFERROR((NORMSDIST(-(((LN($EU103/$AG$32)+($Q$48+($Q$47^2)/2)*$Q$51)/($Q$47*SQRT($Q$51)))-$Q$47*SQRT($Q$51)))*$AG$32*EXP(-$Q$48*$Q$51)-NORMSDIST(-((LN($EU103/$AG$32)+($Q$48+($Q$47^2)/2)*$Q$51)/($Q$47*SQRT($Q$51))))*$EU103)*100*$AF$32,0)</f>
        <v>0</v>
      </c>
      <c r="FZ103" s="31">
        <f t="shared" ref="FZ103:FZ134" ca="1" si="445">IFERROR((NORMSDIST(-(((LN($EU103/$AG$33)+($Q$48+($Q$47^2)/2)*$Q$51)/($Q$47*SQRT($Q$51)))-$Q$47*SQRT($Q$51)))*$AG$33*EXP(-$Q$48*$Q$51)-NORMSDIST(-((LN($EU103/$AG$33)+($Q$48+($Q$47^2)/2)*$Q$51)/($Q$47*SQRT($Q$51))))*$EU103)*100*$AF$33,0)</f>
        <v>0</v>
      </c>
      <c r="GA103" s="31">
        <f t="shared" ref="GA103:GA134" ca="1" si="446">IFERROR((NORMSDIST(-(((LN($EU103/$AG$34)+($Q$48+($Q$47^2)/2)*$Q$51)/($Q$47*SQRT($Q$51)))-$Q$47*SQRT($Q$51)))*$AG$34*EXP(-$Q$48*$Q$51)-NORMSDIST(-((LN($EU103/$AG$34)+($Q$48+($Q$47^2)/2)*$Q$51)/($Q$47*SQRT($Q$51))))*$EU103)*100*$AF$34,0)</f>
        <v>0</v>
      </c>
      <c r="GB103" s="31">
        <f t="shared" ref="GB103:GB134" ca="1" si="447">IFERROR((NORMSDIST(-(((LN($EU103/$AG$35)+($Q$48+($Q$47^2)/2)*$Q$51)/($Q$47*SQRT($Q$51)))-$Q$47*SQRT($Q$51)))*$AG$35*EXP(-$Q$48*$Q$51)-NORMSDIST(-((LN($EU103/$AG$35)+($Q$48+($Q$47^2)/2)*$Q$51)/($Q$47*SQRT($Q$51))))*$EU103)*100*$AF$35,0)</f>
        <v>0</v>
      </c>
      <c r="GC103" s="31">
        <f t="shared" ref="GC103:GC134" ca="1" si="448">IFERROR((NORMSDIST(-(((LN($EU103/$AG$36)+($Q$48+($Q$47^2)/2)*$Q$51)/($Q$47*SQRT($Q$51)))-$Q$47*SQRT($Q$51)))*$AG$36*EXP(-$Q$48*$Q$51)-NORMSDIST(-((LN($EU103/$AG$36)+($Q$48+($Q$47^2)/2)*$Q$51)/($Q$47*SQRT($Q$51))))*$EU103)*100*$AF$36,0)</f>
        <v>0</v>
      </c>
      <c r="GD103" s="31">
        <f t="shared" ref="GD103:GD134" ca="1" si="449">IFERROR((NORMSDIST(-(((LN($EU103/$AG$37)+($Q$48+($Q$47^2)/2)*$Q$51)/($Q$47*SQRT($Q$51)))-$Q$47*SQRT($Q$51)))*$AG$37*EXP(-$Q$48*$Q$51)-NORMSDIST(-((LN($EU103/$AG$37)+($Q$48+($Q$47^2)/2)*$Q$51)/($Q$47*SQRT($Q$51))))*$EU103)*100*$AF$37,0)</f>
        <v>0</v>
      </c>
      <c r="GE103" s="31">
        <f t="shared" ref="GE103:GE134" ca="1" si="450">IFERROR((NORMSDIST(-(((LN($EU103/$AG$38)+($Q$48+($Q$47^2)/2)*$Q$51)/($Q$47*SQRT($Q$51)))-$Q$47*SQRT($Q$51)))*$AG$38*EXP(-$Q$48*$Q$51)-NORMSDIST(-((LN($EU103/$AG$38)+($Q$48+($Q$47^2)/2)*$Q$51)/($Q$47*SQRT($Q$51))))*$EU103)*100*$AF$38,0)</f>
        <v>0</v>
      </c>
      <c r="GF103" s="31">
        <f t="shared" ref="GF103:GF134" ca="1" si="451">IFERROR((NORMSDIST(-(((LN($EU103/$AG$39)+($Q$48+($Q$47^2)/2)*$Q$51)/($Q$47*SQRT($Q$51)))-$Q$47*SQRT($Q$51)))*$AG$39*EXP(-$Q$48*$Q$51)-NORMSDIST(-((LN($EU103/$AG$39)+($Q$48+($Q$47^2)/2)*$Q$51)/($Q$47*SQRT($Q$51))))*$EU103)*100*$AF$39,0)</f>
        <v>0</v>
      </c>
      <c r="GG103" s="31">
        <f t="shared" ref="GG103:GG134" ca="1" si="452">IFERROR((NORMSDIST(-(((LN($EU103/$AG$40)+($Q$48+($Q$47^2)/2)*$Q$51)/($Q$47*SQRT($Q$51)))-$Q$47*SQRT($Q$51)))*$AG$40*EXP(-$Q$48*$Q$51)-NORMSDIST(-((LN($EU103/$AG$40)+($Q$48+($Q$47^2)/2)*$Q$51)/($Q$47*SQRT($Q$51))))*$EU103)*100*$AF$40,0)</f>
        <v>0</v>
      </c>
      <c r="GH103" s="31">
        <f t="shared" ref="GH103:GH134" ca="1" si="453">IFERROR((NORMSDIST(-(((LN($EU103/$AG$41)+($Q$48+($Q$47^2)/2)*$Q$51)/($Q$47*SQRT($Q$51)))-$Q$47*SQRT($Q$51)))*$AG$41*EXP(-$Q$48*$Q$51)-NORMSDIST(-((LN($EU103/$AG$41)+($Q$48+($Q$47^2)/2)*$Q$51)/($Q$47*SQRT($Q$51))))*$EU103)*100*$AF$41,0)</f>
        <v>0</v>
      </c>
      <c r="GI103" s="31">
        <f t="shared" ref="GI103:GI134" ca="1" si="454">IFERROR((NORMSDIST(-(((LN($EU103/$AG$42)+($Q$48+($Q$47^2)/2)*$Q$51)/($Q$47*SQRT($Q$51)))-$Q$47*SQRT($Q$51)))*$AG$42*EXP(-$Q$48*$Q$51)-NORMSDIST(-((LN($EU103/$AG$42)+($Q$48+($Q$47^2)/2)*$Q$51)/($Q$47*SQRT($Q$51))))*$EU103)*100*$AF$42,0)</f>
        <v>0</v>
      </c>
      <c r="GJ103" s="109">
        <f t="shared" ref="GJ103:GJ134" ca="1" si="455">SUM(EV103:GI103)</f>
        <v>0</v>
      </c>
      <c r="GK103" s="14"/>
      <c r="GL103" s="14"/>
      <c r="GM103" s="14"/>
      <c r="GN103" s="14"/>
      <c r="GO103" s="14"/>
      <c r="GP103" s="14"/>
      <c r="GQ103" s="14"/>
      <c r="GR103" s="14"/>
      <c r="GS103" s="14"/>
    </row>
    <row r="104" spans="1:201" ht="12.75" customHeight="1" x14ac:dyDescent="0.2">
      <c r="A104" s="161"/>
      <c r="B104" s="11"/>
      <c r="C104" s="115"/>
      <c r="D104" s="6"/>
      <c r="E104" s="278"/>
      <c r="F104" s="278"/>
      <c r="G104" s="116"/>
      <c r="H104" s="6"/>
      <c r="I104" s="6"/>
      <c r="J104" s="127"/>
      <c r="K104" s="127"/>
      <c r="L104" s="325"/>
      <c r="M104" s="325"/>
      <c r="N104" s="127"/>
      <c r="O104" s="127"/>
      <c r="P104" s="127"/>
      <c r="Q104" s="127"/>
      <c r="R104" s="127"/>
      <c r="S104" s="208"/>
      <c r="T104" s="127"/>
      <c r="U104" s="6"/>
      <c r="V104" s="6"/>
      <c r="W104" s="261"/>
      <c r="X104" s="6"/>
      <c r="Y104" s="261"/>
      <c r="Z104" s="214"/>
      <c r="AA104" s="6"/>
      <c r="AB104" s="214"/>
      <c r="AC104" s="238"/>
      <c r="AD104" s="238"/>
      <c r="AE104" s="161"/>
      <c r="AF104" s="6"/>
      <c r="AG104" s="6"/>
      <c r="AH104" s="6"/>
      <c r="AI104" s="261"/>
      <c r="AJ104" s="6"/>
      <c r="AK104" s="261"/>
      <c r="AL104" s="214"/>
      <c r="AM104" s="6"/>
      <c r="AN104" s="214"/>
      <c r="AO104" s="238"/>
      <c r="AP104" s="238"/>
      <c r="AQ104" s="17"/>
      <c r="AR104" s="235"/>
      <c r="AS104" s="221" t="s">
        <v>55</v>
      </c>
      <c r="AT104" s="54"/>
      <c r="AU104" s="254"/>
      <c r="AV104" s="259"/>
      <c r="AW104" s="38">
        <f t="shared" si="12"/>
        <v>0</v>
      </c>
      <c r="AX104" s="39">
        <f t="shared" si="13"/>
        <v>0</v>
      </c>
      <c r="AY104" s="224" t="s">
        <v>56</v>
      </c>
      <c r="AZ104" s="54"/>
      <c r="BA104" s="64"/>
      <c r="BB104" s="48"/>
      <c r="BC104" s="25">
        <f t="shared" si="14"/>
        <v>0</v>
      </c>
      <c r="BD104" s="40">
        <f t="shared" si="15"/>
        <v>0</v>
      </c>
      <c r="BE104" s="27" t="s">
        <v>57</v>
      </c>
      <c r="BF104" s="54"/>
      <c r="BG104" s="48"/>
      <c r="BH104" s="28">
        <f t="shared" si="16"/>
        <v>0</v>
      </c>
      <c r="BI104" s="29">
        <f t="shared" si="17"/>
        <v>0</v>
      </c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17"/>
      <c r="DD104" s="30">
        <f t="shared" si="372"/>
        <v>0</v>
      </c>
      <c r="DE104" s="31">
        <f t="shared" si="373"/>
        <v>0</v>
      </c>
      <c r="DF104" s="31">
        <f t="shared" si="374"/>
        <v>0</v>
      </c>
      <c r="DG104" s="31">
        <f t="shared" si="375"/>
        <v>0</v>
      </c>
      <c r="DH104" s="31">
        <f t="shared" si="376"/>
        <v>0</v>
      </c>
      <c r="DI104" s="31">
        <f t="shared" si="377"/>
        <v>0</v>
      </c>
      <c r="DJ104" s="31">
        <f t="shared" si="378"/>
        <v>0</v>
      </c>
      <c r="DK104" s="31">
        <f t="shared" si="379"/>
        <v>0</v>
      </c>
      <c r="DL104" s="31">
        <f t="shared" si="380"/>
        <v>0</v>
      </c>
      <c r="DM104" s="31">
        <f t="shared" si="381"/>
        <v>0</v>
      </c>
      <c r="DN104" s="31">
        <f t="shared" si="382"/>
        <v>0</v>
      </c>
      <c r="DO104" s="31">
        <f t="shared" si="383"/>
        <v>0</v>
      </c>
      <c r="DP104" s="31">
        <f t="shared" si="384"/>
        <v>0</v>
      </c>
      <c r="DQ104" s="31">
        <f t="shared" si="385"/>
        <v>0</v>
      </c>
      <c r="DR104" s="31">
        <f t="shared" si="386"/>
        <v>0</v>
      </c>
      <c r="DS104" s="31">
        <f t="shared" si="387"/>
        <v>0</v>
      </c>
      <c r="DT104" s="31">
        <f t="shared" si="388"/>
        <v>0</v>
      </c>
      <c r="DU104" s="31">
        <f t="shared" si="389"/>
        <v>0</v>
      </c>
      <c r="DV104" s="31">
        <f t="shared" si="390"/>
        <v>0</v>
      </c>
      <c r="DW104" s="31">
        <f t="shared" si="391"/>
        <v>0</v>
      </c>
      <c r="DX104" s="31">
        <f t="shared" si="392"/>
        <v>0</v>
      </c>
      <c r="DY104" s="31">
        <f t="shared" si="393"/>
        <v>0</v>
      </c>
      <c r="DZ104" s="31">
        <f t="shared" si="394"/>
        <v>0</v>
      </c>
      <c r="EA104" s="31">
        <f t="shared" si="395"/>
        <v>0</v>
      </c>
      <c r="EB104" s="31">
        <f t="shared" si="396"/>
        <v>0</v>
      </c>
      <c r="EC104" s="31">
        <f t="shared" si="397"/>
        <v>0</v>
      </c>
      <c r="ED104" s="31">
        <f t="shared" si="398"/>
        <v>0</v>
      </c>
      <c r="EE104" s="31">
        <f t="shared" si="399"/>
        <v>0</v>
      </c>
      <c r="EF104" s="31">
        <f t="shared" si="400"/>
        <v>0</v>
      </c>
      <c r="EG104" s="31">
        <f t="shared" si="401"/>
        <v>0</v>
      </c>
      <c r="EH104" s="31">
        <f t="shared" si="402"/>
        <v>0</v>
      </c>
      <c r="EI104" s="31">
        <f t="shared" si="403"/>
        <v>0</v>
      </c>
      <c r="EJ104" s="31">
        <f t="shared" si="404"/>
        <v>0</v>
      </c>
      <c r="EK104" s="31">
        <f t="shared" si="405"/>
        <v>0</v>
      </c>
      <c r="EL104" s="31">
        <f t="shared" si="406"/>
        <v>0</v>
      </c>
      <c r="EM104" s="31">
        <f t="shared" si="407"/>
        <v>0</v>
      </c>
      <c r="EN104" s="31">
        <f t="shared" si="408"/>
        <v>0</v>
      </c>
      <c r="EO104" s="31">
        <f t="shared" si="409"/>
        <v>0</v>
      </c>
      <c r="EP104" s="31">
        <f t="shared" si="410"/>
        <v>0</v>
      </c>
      <c r="EQ104" s="31">
        <f t="shared" si="411"/>
        <v>0</v>
      </c>
      <c r="ER104" s="31">
        <f t="shared" si="412"/>
        <v>0</v>
      </c>
      <c r="ES104" s="109">
        <f t="shared" si="413"/>
        <v>0</v>
      </c>
      <c r="ET104" s="14"/>
      <c r="EU104" s="30">
        <f t="shared" si="414"/>
        <v>0</v>
      </c>
      <c r="EV104" s="31">
        <f t="shared" ca="1" si="415"/>
        <v>0</v>
      </c>
      <c r="EW104" s="31">
        <f t="shared" ca="1" si="416"/>
        <v>0</v>
      </c>
      <c r="EX104" s="31">
        <f t="shared" ca="1" si="417"/>
        <v>0</v>
      </c>
      <c r="EY104" s="31">
        <f t="shared" ca="1" si="418"/>
        <v>0</v>
      </c>
      <c r="EZ104" s="31">
        <f t="shared" ca="1" si="419"/>
        <v>0</v>
      </c>
      <c r="FA104" s="31">
        <f t="shared" ca="1" si="420"/>
        <v>0</v>
      </c>
      <c r="FB104" s="31">
        <f t="shared" ca="1" si="421"/>
        <v>0</v>
      </c>
      <c r="FC104" s="31">
        <f t="shared" ca="1" si="422"/>
        <v>0</v>
      </c>
      <c r="FD104" s="31">
        <f t="shared" ca="1" si="423"/>
        <v>0</v>
      </c>
      <c r="FE104" s="31">
        <f t="shared" ca="1" si="424"/>
        <v>0</v>
      </c>
      <c r="FF104" s="31">
        <f t="shared" ca="1" si="425"/>
        <v>0</v>
      </c>
      <c r="FG104" s="31">
        <f t="shared" ca="1" si="426"/>
        <v>0</v>
      </c>
      <c r="FH104" s="31">
        <f t="shared" ca="1" si="427"/>
        <v>0</v>
      </c>
      <c r="FI104" s="31">
        <f t="shared" ca="1" si="428"/>
        <v>0</v>
      </c>
      <c r="FJ104" s="31">
        <f t="shared" ca="1" si="429"/>
        <v>0</v>
      </c>
      <c r="FK104" s="31">
        <f t="shared" ca="1" si="430"/>
        <v>0</v>
      </c>
      <c r="FL104" s="31">
        <f t="shared" ca="1" si="431"/>
        <v>0</v>
      </c>
      <c r="FM104" s="31">
        <f t="shared" ca="1" si="432"/>
        <v>0</v>
      </c>
      <c r="FN104" s="31">
        <f t="shared" ca="1" si="433"/>
        <v>0</v>
      </c>
      <c r="FO104" s="31">
        <f t="shared" ca="1" si="434"/>
        <v>0</v>
      </c>
      <c r="FP104" s="31">
        <f t="shared" ca="1" si="435"/>
        <v>0</v>
      </c>
      <c r="FQ104" s="31">
        <f t="shared" ca="1" si="436"/>
        <v>0</v>
      </c>
      <c r="FR104" s="31">
        <f t="shared" ca="1" si="437"/>
        <v>0</v>
      </c>
      <c r="FS104" s="31">
        <f t="shared" ca="1" si="438"/>
        <v>0</v>
      </c>
      <c r="FT104" s="31">
        <f t="shared" ca="1" si="439"/>
        <v>0</v>
      </c>
      <c r="FU104" s="31">
        <f t="shared" ca="1" si="440"/>
        <v>0</v>
      </c>
      <c r="FV104" s="31">
        <f t="shared" ca="1" si="441"/>
        <v>0</v>
      </c>
      <c r="FW104" s="31">
        <f t="shared" ca="1" si="442"/>
        <v>0</v>
      </c>
      <c r="FX104" s="31">
        <f t="shared" ca="1" si="443"/>
        <v>0</v>
      </c>
      <c r="FY104" s="31">
        <f t="shared" ca="1" si="444"/>
        <v>0</v>
      </c>
      <c r="FZ104" s="31">
        <f t="shared" ca="1" si="445"/>
        <v>0</v>
      </c>
      <c r="GA104" s="31">
        <f t="shared" ca="1" si="446"/>
        <v>0</v>
      </c>
      <c r="GB104" s="31">
        <f t="shared" ca="1" si="447"/>
        <v>0</v>
      </c>
      <c r="GC104" s="31">
        <f t="shared" ca="1" si="448"/>
        <v>0</v>
      </c>
      <c r="GD104" s="31">
        <f t="shared" ca="1" si="449"/>
        <v>0</v>
      </c>
      <c r="GE104" s="31">
        <f t="shared" ca="1" si="450"/>
        <v>0</v>
      </c>
      <c r="GF104" s="31">
        <f t="shared" ca="1" si="451"/>
        <v>0</v>
      </c>
      <c r="GG104" s="31">
        <f t="shared" ca="1" si="452"/>
        <v>0</v>
      </c>
      <c r="GH104" s="31">
        <f t="shared" ca="1" si="453"/>
        <v>0</v>
      </c>
      <c r="GI104" s="31">
        <f t="shared" ca="1" si="454"/>
        <v>0</v>
      </c>
      <c r="GJ104" s="109">
        <f t="shared" ca="1" si="455"/>
        <v>0</v>
      </c>
      <c r="GK104" s="14"/>
      <c r="GL104" s="14"/>
      <c r="GM104" s="14"/>
      <c r="GN104" s="14"/>
      <c r="GO104" s="14"/>
      <c r="GP104" s="14"/>
      <c r="GQ104" s="14"/>
      <c r="GR104" s="14"/>
      <c r="GS104" s="14"/>
    </row>
    <row r="105" spans="1:201" ht="12.75" customHeight="1" x14ac:dyDescent="0.2">
      <c r="A105" s="161"/>
      <c r="B105" s="11"/>
      <c r="C105" s="115"/>
      <c r="D105" s="6"/>
      <c r="E105" s="278"/>
      <c r="F105" s="278"/>
      <c r="G105" s="116"/>
      <c r="H105" s="6"/>
      <c r="I105" s="6"/>
      <c r="J105" s="127"/>
      <c r="K105" s="127"/>
      <c r="L105" s="325"/>
      <c r="M105" s="325"/>
      <c r="N105" s="127"/>
      <c r="O105" s="127"/>
      <c r="P105" s="127"/>
      <c r="Q105" s="133"/>
      <c r="R105" s="127"/>
      <c r="S105" s="208"/>
      <c r="T105" s="127"/>
      <c r="U105" s="6"/>
      <c r="V105" s="6"/>
      <c r="W105" s="261"/>
      <c r="X105" s="6"/>
      <c r="Y105" s="261"/>
      <c r="Z105" s="214"/>
      <c r="AA105" s="6"/>
      <c r="AB105" s="214"/>
      <c r="AC105" s="238"/>
      <c r="AD105" s="238"/>
      <c r="AE105" s="161"/>
      <c r="AF105" s="6"/>
      <c r="AG105" s="6"/>
      <c r="AH105" s="6"/>
      <c r="AI105" s="261"/>
      <c r="AJ105" s="6"/>
      <c r="AK105" s="261"/>
      <c r="AL105" s="214"/>
      <c r="AM105" s="6"/>
      <c r="AN105" s="214"/>
      <c r="AO105" s="238"/>
      <c r="AP105" s="238"/>
      <c r="AQ105" s="17"/>
      <c r="AR105" s="235"/>
      <c r="AS105" s="221" t="s">
        <v>55</v>
      </c>
      <c r="AT105" s="54"/>
      <c r="AU105" s="254"/>
      <c r="AV105" s="259"/>
      <c r="AW105" s="38">
        <f t="shared" si="12"/>
        <v>0</v>
      </c>
      <c r="AX105" s="39">
        <f t="shared" si="13"/>
        <v>0</v>
      </c>
      <c r="AY105" s="224" t="s">
        <v>56</v>
      </c>
      <c r="AZ105" s="54"/>
      <c r="BA105" s="64"/>
      <c r="BB105" s="48"/>
      <c r="BC105" s="25">
        <f t="shared" si="14"/>
        <v>0</v>
      </c>
      <c r="BD105" s="40">
        <f t="shared" si="15"/>
        <v>0</v>
      </c>
      <c r="BE105" s="27" t="s">
        <v>57</v>
      </c>
      <c r="BF105" s="54"/>
      <c r="BG105" s="48"/>
      <c r="BH105" s="28">
        <f t="shared" si="16"/>
        <v>0</v>
      </c>
      <c r="BI105" s="29">
        <f t="shared" si="17"/>
        <v>0</v>
      </c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17"/>
      <c r="DD105" s="30">
        <f t="shared" si="372"/>
        <v>0</v>
      </c>
      <c r="DE105" s="31">
        <f t="shared" si="373"/>
        <v>0</v>
      </c>
      <c r="DF105" s="31">
        <f t="shared" si="374"/>
        <v>0</v>
      </c>
      <c r="DG105" s="31">
        <f t="shared" si="375"/>
        <v>0</v>
      </c>
      <c r="DH105" s="31">
        <f t="shared" si="376"/>
        <v>0</v>
      </c>
      <c r="DI105" s="31">
        <f t="shared" si="377"/>
        <v>0</v>
      </c>
      <c r="DJ105" s="31">
        <f t="shared" si="378"/>
        <v>0</v>
      </c>
      <c r="DK105" s="31">
        <f t="shared" si="379"/>
        <v>0</v>
      </c>
      <c r="DL105" s="31">
        <f t="shared" si="380"/>
        <v>0</v>
      </c>
      <c r="DM105" s="31">
        <f t="shared" si="381"/>
        <v>0</v>
      </c>
      <c r="DN105" s="31">
        <f t="shared" si="382"/>
        <v>0</v>
      </c>
      <c r="DO105" s="31">
        <f t="shared" si="383"/>
        <v>0</v>
      </c>
      <c r="DP105" s="31">
        <f t="shared" si="384"/>
        <v>0</v>
      </c>
      <c r="DQ105" s="31">
        <f t="shared" si="385"/>
        <v>0</v>
      </c>
      <c r="DR105" s="31">
        <f t="shared" si="386"/>
        <v>0</v>
      </c>
      <c r="DS105" s="31">
        <f t="shared" si="387"/>
        <v>0</v>
      </c>
      <c r="DT105" s="31">
        <f t="shared" si="388"/>
        <v>0</v>
      </c>
      <c r="DU105" s="31">
        <f t="shared" si="389"/>
        <v>0</v>
      </c>
      <c r="DV105" s="31">
        <f t="shared" si="390"/>
        <v>0</v>
      </c>
      <c r="DW105" s="31">
        <f t="shared" si="391"/>
        <v>0</v>
      </c>
      <c r="DX105" s="31">
        <f t="shared" si="392"/>
        <v>0</v>
      </c>
      <c r="DY105" s="31">
        <f t="shared" si="393"/>
        <v>0</v>
      </c>
      <c r="DZ105" s="31">
        <f t="shared" si="394"/>
        <v>0</v>
      </c>
      <c r="EA105" s="31">
        <f t="shared" si="395"/>
        <v>0</v>
      </c>
      <c r="EB105" s="31">
        <f t="shared" si="396"/>
        <v>0</v>
      </c>
      <c r="EC105" s="31">
        <f t="shared" si="397"/>
        <v>0</v>
      </c>
      <c r="ED105" s="31">
        <f t="shared" si="398"/>
        <v>0</v>
      </c>
      <c r="EE105" s="31">
        <f t="shared" si="399"/>
        <v>0</v>
      </c>
      <c r="EF105" s="31">
        <f t="shared" si="400"/>
        <v>0</v>
      </c>
      <c r="EG105" s="31">
        <f t="shared" si="401"/>
        <v>0</v>
      </c>
      <c r="EH105" s="31">
        <f t="shared" si="402"/>
        <v>0</v>
      </c>
      <c r="EI105" s="31">
        <f t="shared" si="403"/>
        <v>0</v>
      </c>
      <c r="EJ105" s="31">
        <f t="shared" si="404"/>
        <v>0</v>
      </c>
      <c r="EK105" s="31">
        <f t="shared" si="405"/>
        <v>0</v>
      </c>
      <c r="EL105" s="31">
        <f t="shared" si="406"/>
        <v>0</v>
      </c>
      <c r="EM105" s="31">
        <f t="shared" si="407"/>
        <v>0</v>
      </c>
      <c r="EN105" s="31">
        <f t="shared" si="408"/>
        <v>0</v>
      </c>
      <c r="EO105" s="31">
        <f t="shared" si="409"/>
        <v>0</v>
      </c>
      <c r="EP105" s="31">
        <f t="shared" si="410"/>
        <v>0</v>
      </c>
      <c r="EQ105" s="31">
        <f t="shared" si="411"/>
        <v>0</v>
      </c>
      <c r="ER105" s="31">
        <f t="shared" si="412"/>
        <v>0</v>
      </c>
      <c r="ES105" s="109">
        <f t="shared" si="413"/>
        <v>0</v>
      </c>
      <c r="ET105" s="14"/>
      <c r="EU105" s="30">
        <f t="shared" si="414"/>
        <v>0</v>
      </c>
      <c r="EV105" s="31">
        <f t="shared" ca="1" si="415"/>
        <v>0</v>
      </c>
      <c r="EW105" s="31">
        <f t="shared" ca="1" si="416"/>
        <v>0</v>
      </c>
      <c r="EX105" s="31">
        <f t="shared" ca="1" si="417"/>
        <v>0</v>
      </c>
      <c r="EY105" s="31">
        <f t="shared" ca="1" si="418"/>
        <v>0</v>
      </c>
      <c r="EZ105" s="31">
        <f t="shared" ca="1" si="419"/>
        <v>0</v>
      </c>
      <c r="FA105" s="31">
        <f t="shared" ca="1" si="420"/>
        <v>0</v>
      </c>
      <c r="FB105" s="31">
        <f t="shared" ca="1" si="421"/>
        <v>0</v>
      </c>
      <c r="FC105" s="31">
        <f t="shared" ca="1" si="422"/>
        <v>0</v>
      </c>
      <c r="FD105" s="31">
        <f t="shared" ca="1" si="423"/>
        <v>0</v>
      </c>
      <c r="FE105" s="31">
        <f t="shared" ca="1" si="424"/>
        <v>0</v>
      </c>
      <c r="FF105" s="31">
        <f t="shared" ca="1" si="425"/>
        <v>0</v>
      </c>
      <c r="FG105" s="31">
        <f t="shared" ca="1" si="426"/>
        <v>0</v>
      </c>
      <c r="FH105" s="31">
        <f t="shared" ca="1" si="427"/>
        <v>0</v>
      </c>
      <c r="FI105" s="31">
        <f t="shared" ca="1" si="428"/>
        <v>0</v>
      </c>
      <c r="FJ105" s="31">
        <f t="shared" ca="1" si="429"/>
        <v>0</v>
      </c>
      <c r="FK105" s="31">
        <f t="shared" ca="1" si="430"/>
        <v>0</v>
      </c>
      <c r="FL105" s="31">
        <f t="shared" ca="1" si="431"/>
        <v>0</v>
      </c>
      <c r="FM105" s="31">
        <f t="shared" ca="1" si="432"/>
        <v>0</v>
      </c>
      <c r="FN105" s="31">
        <f t="shared" ca="1" si="433"/>
        <v>0</v>
      </c>
      <c r="FO105" s="31">
        <f t="shared" ca="1" si="434"/>
        <v>0</v>
      </c>
      <c r="FP105" s="31">
        <f t="shared" ca="1" si="435"/>
        <v>0</v>
      </c>
      <c r="FQ105" s="31">
        <f t="shared" ca="1" si="436"/>
        <v>0</v>
      </c>
      <c r="FR105" s="31">
        <f t="shared" ca="1" si="437"/>
        <v>0</v>
      </c>
      <c r="FS105" s="31">
        <f t="shared" ca="1" si="438"/>
        <v>0</v>
      </c>
      <c r="FT105" s="31">
        <f t="shared" ca="1" si="439"/>
        <v>0</v>
      </c>
      <c r="FU105" s="31">
        <f t="shared" ca="1" si="440"/>
        <v>0</v>
      </c>
      <c r="FV105" s="31">
        <f t="shared" ca="1" si="441"/>
        <v>0</v>
      </c>
      <c r="FW105" s="31">
        <f t="shared" ca="1" si="442"/>
        <v>0</v>
      </c>
      <c r="FX105" s="31">
        <f t="shared" ca="1" si="443"/>
        <v>0</v>
      </c>
      <c r="FY105" s="31">
        <f t="shared" ca="1" si="444"/>
        <v>0</v>
      </c>
      <c r="FZ105" s="31">
        <f t="shared" ca="1" si="445"/>
        <v>0</v>
      </c>
      <c r="GA105" s="31">
        <f t="shared" ca="1" si="446"/>
        <v>0</v>
      </c>
      <c r="GB105" s="31">
        <f t="shared" ca="1" si="447"/>
        <v>0</v>
      </c>
      <c r="GC105" s="31">
        <f t="shared" ca="1" si="448"/>
        <v>0</v>
      </c>
      <c r="GD105" s="31">
        <f t="shared" ca="1" si="449"/>
        <v>0</v>
      </c>
      <c r="GE105" s="31">
        <f t="shared" ca="1" si="450"/>
        <v>0</v>
      </c>
      <c r="GF105" s="31">
        <f t="shared" ca="1" si="451"/>
        <v>0</v>
      </c>
      <c r="GG105" s="31">
        <f t="shared" ca="1" si="452"/>
        <v>0</v>
      </c>
      <c r="GH105" s="31">
        <f t="shared" ca="1" si="453"/>
        <v>0</v>
      </c>
      <c r="GI105" s="31">
        <f t="shared" ca="1" si="454"/>
        <v>0</v>
      </c>
      <c r="GJ105" s="109">
        <f t="shared" ca="1" si="455"/>
        <v>0</v>
      </c>
      <c r="GK105" s="14"/>
      <c r="GL105" s="14"/>
      <c r="GM105" s="14"/>
      <c r="GN105" s="14"/>
      <c r="GO105" s="14"/>
      <c r="GP105" s="14"/>
      <c r="GQ105" s="14"/>
      <c r="GR105" s="14"/>
      <c r="GS105" s="14"/>
    </row>
    <row r="106" spans="1:201" ht="12.75" customHeight="1" x14ac:dyDescent="0.2">
      <c r="A106" s="161"/>
      <c r="B106" s="11"/>
      <c r="C106" s="115"/>
      <c r="D106" s="6"/>
      <c r="E106" s="278"/>
      <c r="F106" s="278"/>
      <c r="G106" s="116"/>
      <c r="H106" s="6"/>
      <c r="I106" s="6"/>
      <c r="J106" s="127"/>
      <c r="K106" s="127"/>
      <c r="L106" s="325"/>
      <c r="M106" s="325"/>
      <c r="N106" s="127"/>
      <c r="O106" s="127"/>
      <c r="P106" s="127"/>
      <c r="Q106" s="127"/>
      <c r="R106" s="127"/>
      <c r="S106" s="208"/>
      <c r="T106" s="127"/>
      <c r="U106" s="6"/>
      <c r="V106" s="6"/>
      <c r="W106" s="261"/>
      <c r="X106" s="6"/>
      <c r="Y106" s="261"/>
      <c r="Z106" s="214"/>
      <c r="AA106" s="6"/>
      <c r="AB106" s="214"/>
      <c r="AC106" s="238"/>
      <c r="AD106" s="238"/>
      <c r="AE106" s="161"/>
      <c r="AF106" s="6"/>
      <c r="AG106" s="6"/>
      <c r="AH106" s="6"/>
      <c r="AI106" s="261"/>
      <c r="AJ106" s="6"/>
      <c r="AK106" s="261"/>
      <c r="AL106" s="214"/>
      <c r="AM106" s="6"/>
      <c r="AN106" s="214"/>
      <c r="AO106" s="238"/>
      <c r="AP106" s="238"/>
      <c r="AQ106" s="17"/>
      <c r="AR106" s="235"/>
      <c r="AS106" s="221" t="s">
        <v>55</v>
      </c>
      <c r="AT106" s="54"/>
      <c r="AU106" s="254"/>
      <c r="AV106" s="259"/>
      <c r="AW106" s="38">
        <f t="shared" si="12"/>
        <v>0</v>
      </c>
      <c r="AX106" s="39">
        <f t="shared" si="13"/>
        <v>0</v>
      </c>
      <c r="AY106" s="224" t="s">
        <v>56</v>
      </c>
      <c r="AZ106" s="54"/>
      <c r="BA106" s="64"/>
      <c r="BB106" s="48"/>
      <c r="BC106" s="25">
        <f t="shared" si="14"/>
        <v>0</v>
      </c>
      <c r="BD106" s="40">
        <f t="shared" si="15"/>
        <v>0</v>
      </c>
      <c r="BE106" s="27" t="s">
        <v>57</v>
      </c>
      <c r="BF106" s="54"/>
      <c r="BG106" s="48"/>
      <c r="BH106" s="28">
        <f t="shared" si="16"/>
        <v>0</v>
      </c>
      <c r="BI106" s="29">
        <f t="shared" si="17"/>
        <v>0</v>
      </c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17"/>
      <c r="DD106" s="30">
        <f t="shared" si="372"/>
        <v>0</v>
      </c>
      <c r="DE106" s="31">
        <f t="shared" si="373"/>
        <v>0</v>
      </c>
      <c r="DF106" s="31">
        <f t="shared" si="374"/>
        <v>0</v>
      </c>
      <c r="DG106" s="31">
        <f t="shared" si="375"/>
        <v>0</v>
      </c>
      <c r="DH106" s="31">
        <f t="shared" si="376"/>
        <v>0</v>
      </c>
      <c r="DI106" s="31">
        <f t="shared" si="377"/>
        <v>0</v>
      </c>
      <c r="DJ106" s="31">
        <f t="shared" si="378"/>
        <v>0</v>
      </c>
      <c r="DK106" s="31">
        <f t="shared" si="379"/>
        <v>0</v>
      </c>
      <c r="DL106" s="31">
        <f t="shared" si="380"/>
        <v>0</v>
      </c>
      <c r="DM106" s="31">
        <f t="shared" si="381"/>
        <v>0</v>
      </c>
      <c r="DN106" s="31">
        <f t="shared" si="382"/>
        <v>0</v>
      </c>
      <c r="DO106" s="31">
        <f t="shared" si="383"/>
        <v>0</v>
      </c>
      <c r="DP106" s="31">
        <f t="shared" si="384"/>
        <v>0</v>
      </c>
      <c r="DQ106" s="31">
        <f t="shared" si="385"/>
        <v>0</v>
      </c>
      <c r="DR106" s="31">
        <f t="shared" si="386"/>
        <v>0</v>
      </c>
      <c r="DS106" s="31">
        <f t="shared" si="387"/>
        <v>0</v>
      </c>
      <c r="DT106" s="31">
        <f t="shared" si="388"/>
        <v>0</v>
      </c>
      <c r="DU106" s="31">
        <f t="shared" si="389"/>
        <v>0</v>
      </c>
      <c r="DV106" s="31">
        <f t="shared" si="390"/>
        <v>0</v>
      </c>
      <c r="DW106" s="31">
        <f t="shared" si="391"/>
        <v>0</v>
      </c>
      <c r="DX106" s="31">
        <f t="shared" si="392"/>
        <v>0</v>
      </c>
      <c r="DY106" s="31">
        <f t="shared" si="393"/>
        <v>0</v>
      </c>
      <c r="DZ106" s="31">
        <f t="shared" si="394"/>
        <v>0</v>
      </c>
      <c r="EA106" s="31">
        <f t="shared" si="395"/>
        <v>0</v>
      </c>
      <c r="EB106" s="31">
        <f t="shared" si="396"/>
        <v>0</v>
      </c>
      <c r="EC106" s="31">
        <f t="shared" si="397"/>
        <v>0</v>
      </c>
      <c r="ED106" s="31">
        <f t="shared" si="398"/>
        <v>0</v>
      </c>
      <c r="EE106" s="31">
        <f t="shared" si="399"/>
        <v>0</v>
      </c>
      <c r="EF106" s="31">
        <f t="shared" si="400"/>
        <v>0</v>
      </c>
      <c r="EG106" s="31">
        <f t="shared" si="401"/>
        <v>0</v>
      </c>
      <c r="EH106" s="31">
        <f t="shared" si="402"/>
        <v>0</v>
      </c>
      <c r="EI106" s="31">
        <f t="shared" si="403"/>
        <v>0</v>
      </c>
      <c r="EJ106" s="31">
        <f t="shared" si="404"/>
        <v>0</v>
      </c>
      <c r="EK106" s="31">
        <f t="shared" si="405"/>
        <v>0</v>
      </c>
      <c r="EL106" s="31">
        <f t="shared" si="406"/>
        <v>0</v>
      </c>
      <c r="EM106" s="31">
        <f t="shared" si="407"/>
        <v>0</v>
      </c>
      <c r="EN106" s="31">
        <f t="shared" si="408"/>
        <v>0</v>
      </c>
      <c r="EO106" s="31">
        <f t="shared" si="409"/>
        <v>0</v>
      </c>
      <c r="EP106" s="31">
        <f t="shared" si="410"/>
        <v>0</v>
      </c>
      <c r="EQ106" s="31">
        <f t="shared" si="411"/>
        <v>0</v>
      </c>
      <c r="ER106" s="31">
        <f t="shared" si="412"/>
        <v>0</v>
      </c>
      <c r="ES106" s="109">
        <f t="shared" si="413"/>
        <v>0</v>
      </c>
      <c r="ET106" s="14"/>
      <c r="EU106" s="30">
        <f t="shared" si="414"/>
        <v>0</v>
      </c>
      <c r="EV106" s="31">
        <f t="shared" ca="1" si="415"/>
        <v>0</v>
      </c>
      <c r="EW106" s="31">
        <f t="shared" ca="1" si="416"/>
        <v>0</v>
      </c>
      <c r="EX106" s="31">
        <f t="shared" ca="1" si="417"/>
        <v>0</v>
      </c>
      <c r="EY106" s="31">
        <f t="shared" ca="1" si="418"/>
        <v>0</v>
      </c>
      <c r="EZ106" s="31">
        <f t="shared" ca="1" si="419"/>
        <v>0</v>
      </c>
      <c r="FA106" s="31">
        <f t="shared" ca="1" si="420"/>
        <v>0</v>
      </c>
      <c r="FB106" s="31">
        <f t="shared" ca="1" si="421"/>
        <v>0</v>
      </c>
      <c r="FC106" s="31">
        <f t="shared" ca="1" si="422"/>
        <v>0</v>
      </c>
      <c r="FD106" s="31">
        <f t="shared" ca="1" si="423"/>
        <v>0</v>
      </c>
      <c r="FE106" s="31">
        <f t="shared" ca="1" si="424"/>
        <v>0</v>
      </c>
      <c r="FF106" s="31">
        <f t="shared" ca="1" si="425"/>
        <v>0</v>
      </c>
      <c r="FG106" s="31">
        <f t="shared" ca="1" si="426"/>
        <v>0</v>
      </c>
      <c r="FH106" s="31">
        <f t="shared" ca="1" si="427"/>
        <v>0</v>
      </c>
      <c r="FI106" s="31">
        <f t="shared" ca="1" si="428"/>
        <v>0</v>
      </c>
      <c r="FJ106" s="31">
        <f t="shared" ca="1" si="429"/>
        <v>0</v>
      </c>
      <c r="FK106" s="31">
        <f t="shared" ca="1" si="430"/>
        <v>0</v>
      </c>
      <c r="FL106" s="31">
        <f t="shared" ca="1" si="431"/>
        <v>0</v>
      </c>
      <c r="FM106" s="31">
        <f t="shared" ca="1" si="432"/>
        <v>0</v>
      </c>
      <c r="FN106" s="31">
        <f t="shared" ca="1" si="433"/>
        <v>0</v>
      </c>
      <c r="FO106" s="31">
        <f t="shared" ca="1" si="434"/>
        <v>0</v>
      </c>
      <c r="FP106" s="31">
        <f t="shared" ca="1" si="435"/>
        <v>0</v>
      </c>
      <c r="FQ106" s="31">
        <f t="shared" ca="1" si="436"/>
        <v>0</v>
      </c>
      <c r="FR106" s="31">
        <f t="shared" ca="1" si="437"/>
        <v>0</v>
      </c>
      <c r="FS106" s="31">
        <f t="shared" ca="1" si="438"/>
        <v>0</v>
      </c>
      <c r="FT106" s="31">
        <f t="shared" ca="1" si="439"/>
        <v>0</v>
      </c>
      <c r="FU106" s="31">
        <f t="shared" ca="1" si="440"/>
        <v>0</v>
      </c>
      <c r="FV106" s="31">
        <f t="shared" ca="1" si="441"/>
        <v>0</v>
      </c>
      <c r="FW106" s="31">
        <f t="shared" ca="1" si="442"/>
        <v>0</v>
      </c>
      <c r="FX106" s="31">
        <f t="shared" ca="1" si="443"/>
        <v>0</v>
      </c>
      <c r="FY106" s="31">
        <f t="shared" ca="1" si="444"/>
        <v>0</v>
      </c>
      <c r="FZ106" s="31">
        <f t="shared" ca="1" si="445"/>
        <v>0</v>
      </c>
      <c r="GA106" s="31">
        <f t="shared" ca="1" si="446"/>
        <v>0</v>
      </c>
      <c r="GB106" s="31">
        <f t="shared" ca="1" si="447"/>
        <v>0</v>
      </c>
      <c r="GC106" s="31">
        <f t="shared" ca="1" si="448"/>
        <v>0</v>
      </c>
      <c r="GD106" s="31">
        <f t="shared" ca="1" si="449"/>
        <v>0</v>
      </c>
      <c r="GE106" s="31">
        <f t="shared" ca="1" si="450"/>
        <v>0</v>
      </c>
      <c r="GF106" s="31">
        <f t="shared" ca="1" si="451"/>
        <v>0</v>
      </c>
      <c r="GG106" s="31">
        <f t="shared" ca="1" si="452"/>
        <v>0</v>
      </c>
      <c r="GH106" s="31">
        <f t="shared" ca="1" si="453"/>
        <v>0</v>
      </c>
      <c r="GI106" s="31">
        <f t="shared" ca="1" si="454"/>
        <v>0</v>
      </c>
      <c r="GJ106" s="109">
        <f t="shared" ca="1" si="455"/>
        <v>0</v>
      </c>
      <c r="GK106" s="14"/>
      <c r="GL106" s="14"/>
      <c r="GM106" s="14"/>
      <c r="GN106" s="14"/>
      <c r="GO106" s="14"/>
      <c r="GP106" s="14"/>
      <c r="GQ106" s="14"/>
      <c r="GR106" s="14"/>
      <c r="GS106" s="14"/>
    </row>
    <row r="107" spans="1:201" ht="12.75" customHeight="1" x14ac:dyDescent="0.2">
      <c r="A107" s="161"/>
      <c r="B107" s="11"/>
      <c r="C107" s="115"/>
      <c r="D107" s="6"/>
      <c r="E107" s="278"/>
      <c r="F107" s="278"/>
      <c r="G107" s="116"/>
      <c r="H107" s="6"/>
      <c r="I107" s="6"/>
      <c r="J107" s="127"/>
      <c r="K107" s="127"/>
      <c r="L107" s="325"/>
      <c r="M107" s="325"/>
      <c r="N107" s="127"/>
      <c r="O107" s="127"/>
      <c r="P107" s="127"/>
      <c r="Q107" s="127"/>
      <c r="R107" s="127"/>
      <c r="S107" s="208"/>
      <c r="T107" s="127"/>
      <c r="U107" s="6"/>
      <c r="V107" s="6"/>
      <c r="W107" s="261"/>
      <c r="X107" s="6"/>
      <c r="Y107" s="261"/>
      <c r="Z107" s="214"/>
      <c r="AA107" s="6"/>
      <c r="AB107" s="214"/>
      <c r="AC107" s="238"/>
      <c r="AD107" s="238"/>
      <c r="AE107" s="161"/>
      <c r="AF107" s="6"/>
      <c r="AG107" s="6"/>
      <c r="AH107" s="6"/>
      <c r="AI107" s="261"/>
      <c r="AJ107" s="6"/>
      <c r="AK107" s="261"/>
      <c r="AL107" s="214"/>
      <c r="AM107" s="6"/>
      <c r="AN107" s="214"/>
      <c r="AO107" s="238"/>
      <c r="AP107" s="238"/>
      <c r="AQ107" s="17"/>
      <c r="AR107" s="235"/>
      <c r="AS107" s="221" t="s">
        <v>55</v>
      </c>
      <c r="AT107" s="54"/>
      <c r="AU107" s="254"/>
      <c r="AV107" s="259"/>
      <c r="AW107" s="38">
        <f t="shared" si="12"/>
        <v>0</v>
      </c>
      <c r="AX107" s="39">
        <f t="shared" si="13"/>
        <v>0</v>
      </c>
      <c r="AY107" s="224" t="s">
        <v>56</v>
      </c>
      <c r="AZ107" s="54"/>
      <c r="BA107" s="64"/>
      <c r="BB107" s="48"/>
      <c r="BC107" s="25">
        <f t="shared" si="14"/>
        <v>0</v>
      </c>
      <c r="BD107" s="40">
        <f t="shared" si="15"/>
        <v>0</v>
      </c>
      <c r="BE107" s="27" t="s">
        <v>57</v>
      </c>
      <c r="BF107" s="54"/>
      <c r="BG107" s="48"/>
      <c r="BH107" s="28">
        <f t="shared" si="16"/>
        <v>0</v>
      </c>
      <c r="BI107" s="29">
        <f t="shared" si="17"/>
        <v>0</v>
      </c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17"/>
      <c r="DD107" s="30">
        <f t="shared" si="372"/>
        <v>0</v>
      </c>
      <c r="DE107" s="31">
        <f t="shared" si="373"/>
        <v>0</v>
      </c>
      <c r="DF107" s="31">
        <f t="shared" si="374"/>
        <v>0</v>
      </c>
      <c r="DG107" s="31">
        <f t="shared" si="375"/>
        <v>0</v>
      </c>
      <c r="DH107" s="31">
        <f t="shared" si="376"/>
        <v>0</v>
      </c>
      <c r="DI107" s="31">
        <f t="shared" si="377"/>
        <v>0</v>
      </c>
      <c r="DJ107" s="31">
        <f t="shared" si="378"/>
        <v>0</v>
      </c>
      <c r="DK107" s="31">
        <f t="shared" si="379"/>
        <v>0</v>
      </c>
      <c r="DL107" s="31">
        <f t="shared" si="380"/>
        <v>0</v>
      </c>
      <c r="DM107" s="31">
        <f t="shared" si="381"/>
        <v>0</v>
      </c>
      <c r="DN107" s="31">
        <f t="shared" si="382"/>
        <v>0</v>
      </c>
      <c r="DO107" s="31">
        <f t="shared" si="383"/>
        <v>0</v>
      </c>
      <c r="DP107" s="31">
        <f t="shared" si="384"/>
        <v>0</v>
      </c>
      <c r="DQ107" s="31">
        <f t="shared" si="385"/>
        <v>0</v>
      </c>
      <c r="DR107" s="31">
        <f t="shared" si="386"/>
        <v>0</v>
      </c>
      <c r="DS107" s="31">
        <f t="shared" si="387"/>
        <v>0</v>
      </c>
      <c r="DT107" s="31">
        <f t="shared" si="388"/>
        <v>0</v>
      </c>
      <c r="DU107" s="31">
        <f t="shared" si="389"/>
        <v>0</v>
      </c>
      <c r="DV107" s="31">
        <f t="shared" si="390"/>
        <v>0</v>
      </c>
      <c r="DW107" s="31">
        <f t="shared" si="391"/>
        <v>0</v>
      </c>
      <c r="DX107" s="31">
        <f t="shared" si="392"/>
        <v>0</v>
      </c>
      <c r="DY107" s="31">
        <f t="shared" si="393"/>
        <v>0</v>
      </c>
      <c r="DZ107" s="31">
        <f t="shared" si="394"/>
        <v>0</v>
      </c>
      <c r="EA107" s="31">
        <f t="shared" si="395"/>
        <v>0</v>
      </c>
      <c r="EB107" s="31">
        <f t="shared" si="396"/>
        <v>0</v>
      </c>
      <c r="EC107" s="31">
        <f t="shared" si="397"/>
        <v>0</v>
      </c>
      <c r="ED107" s="31">
        <f t="shared" si="398"/>
        <v>0</v>
      </c>
      <c r="EE107" s="31">
        <f t="shared" si="399"/>
        <v>0</v>
      </c>
      <c r="EF107" s="31">
        <f t="shared" si="400"/>
        <v>0</v>
      </c>
      <c r="EG107" s="31">
        <f t="shared" si="401"/>
        <v>0</v>
      </c>
      <c r="EH107" s="31">
        <f t="shared" si="402"/>
        <v>0</v>
      </c>
      <c r="EI107" s="31">
        <f t="shared" si="403"/>
        <v>0</v>
      </c>
      <c r="EJ107" s="31">
        <f t="shared" si="404"/>
        <v>0</v>
      </c>
      <c r="EK107" s="31">
        <f t="shared" si="405"/>
        <v>0</v>
      </c>
      <c r="EL107" s="31">
        <f t="shared" si="406"/>
        <v>0</v>
      </c>
      <c r="EM107" s="31">
        <f t="shared" si="407"/>
        <v>0</v>
      </c>
      <c r="EN107" s="31">
        <f t="shared" si="408"/>
        <v>0</v>
      </c>
      <c r="EO107" s="31">
        <f t="shared" si="409"/>
        <v>0</v>
      </c>
      <c r="EP107" s="31">
        <f t="shared" si="410"/>
        <v>0</v>
      </c>
      <c r="EQ107" s="31">
        <f t="shared" si="411"/>
        <v>0</v>
      </c>
      <c r="ER107" s="31">
        <f t="shared" si="412"/>
        <v>0</v>
      </c>
      <c r="ES107" s="109">
        <f t="shared" si="413"/>
        <v>0</v>
      </c>
      <c r="ET107" s="14"/>
      <c r="EU107" s="30">
        <f t="shared" si="414"/>
        <v>0</v>
      </c>
      <c r="EV107" s="31">
        <f t="shared" ca="1" si="415"/>
        <v>0</v>
      </c>
      <c r="EW107" s="31">
        <f t="shared" ca="1" si="416"/>
        <v>0</v>
      </c>
      <c r="EX107" s="31">
        <f t="shared" ca="1" si="417"/>
        <v>0</v>
      </c>
      <c r="EY107" s="31">
        <f t="shared" ca="1" si="418"/>
        <v>0</v>
      </c>
      <c r="EZ107" s="31">
        <f t="shared" ca="1" si="419"/>
        <v>0</v>
      </c>
      <c r="FA107" s="31">
        <f t="shared" ca="1" si="420"/>
        <v>0</v>
      </c>
      <c r="FB107" s="31">
        <f t="shared" ca="1" si="421"/>
        <v>0</v>
      </c>
      <c r="FC107" s="31">
        <f t="shared" ca="1" si="422"/>
        <v>0</v>
      </c>
      <c r="FD107" s="31">
        <f t="shared" ca="1" si="423"/>
        <v>0</v>
      </c>
      <c r="FE107" s="31">
        <f t="shared" ca="1" si="424"/>
        <v>0</v>
      </c>
      <c r="FF107" s="31">
        <f t="shared" ca="1" si="425"/>
        <v>0</v>
      </c>
      <c r="FG107" s="31">
        <f t="shared" ca="1" si="426"/>
        <v>0</v>
      </c>
      <c r="FH107" s="31">
        <f t="shared" ca="1" si="427"/>
        <v>0</v>
      </c>
      <c r="FI107" s="31">
        <f t="shared" ca="1" si="428"/>
        <v>0</v>
      </c>
      <c r="FJ107" s="31">
        <f t="shared" ca="1" si="429"/>
        <v>0</v>
      </c>
      <c r="FK107" s="31">
        <f t="shared" ca="1" si="430"/>
        <v>0</v>
      </c>
      <c r="FL107" s="31">
        <f t="shared" ca="1" si="431"/>
        <v>0</v>
      </c>
      <c r="FM107" s="31">
        <f t="shared" ca="1" si="432"/>
        <v>0</v>
      </c>
      <c r="FN107" s="31">
        <f t="shared" ca="1" si="433"/>
        <v>0</v>
      </c>
      <c r="FO107" s="31">
        <f t="shared" ca="1" si="434"/>
        <v>0</v>
      </c>
      <c r="FP107" s="31">
        <f t="shared" ca="1" si="435"/>
        <v>0</v>
      </c>
      <c r="FQ107" s="31">
        <f t="shared" ca="1" si="436"/>
        <v>0</v>
      </c>
      <c r="FR107" s="31">
        <f t="shared" ca="1" si="437"/>
        <v>0</v>
      </c>
      <c r="FS107" s="31">
        <f t="shared" ca="1" si="438"/>
        <v>0</v>
      </c>
      <c r="FT107" s="31">
        <f t="shared" ca="1" si="439"/>
        <v>0</v>
      </c>
      <c r="FU107" s="31">
        <f t="shared" ca="1" si="440"/>
        <v>0</v>
      </c>
      <c r="FV107" s="31">
        <f t="shared" ca="1" si="441"/>
        <v>0</v>
      </c>
      <c r="FW107" s="31">
        <f t="shared" ca="1" si="442"/>
        <v>0</v>
      </c>
      <c r="FX107" s="31">
        <f t="shared" ca="1" si="443"/>
        <v>0</v>
      </c>
      <c r="FY107" s="31">
        <f t="shared" ca="1" si="444"/>
        <v>0</v>
      </c>
      <c r="FZ107" s="31">
        <f t="shared" ca="1" si="445"/>
        <v>0</v>
      </c>
      <c r="GA107" s="31">
        <f t="shared" ca="1" si="446"/>
        <v>0</v>
      </c>
      <c r="GB107" s="31">
        <f t="shared" ca="1" si="447"/>
        <v>0</v>
      </c>
      <c r="GC107" s="31">
        <f t="shared" ca="1" si="448"/>
        <v>0</v>
      </c>
      <c r="GD107" s="31">
        <f t="shared" ca="1" si="449"/>
        <v>0</v>
      </c>
      <c r="GE107" s="31">
        <f t="shared" ca="1" si="450"/>
        <v>0</v>
      </c>
      <c r="GF107" s="31">
        <f t="shared" ca="1" si="451"/>
        <v>0</v>
      </c>
      <c r="GG107" s="31">
        <f t="shared" ca="1" si="452"/>
        <v>0</v>
      </c>
      <c r="GH107" s="31">
        <f t="shared" ca="1" si="453"/>
        <v>0</v>
      </c>
      <c r="GI107" s="31">
        <f t="shared" ca="1" si="454"/>
        <v>0</v>
      </c>
      <c r="GJ107" s="109">
        <f t="shared" ca="1" si="455"/>
        <v>0</v>
      </c>
      <c r="GK107" s="14"/>
      <c r="GL107" s="14"/>
      <c r="GM107" s="14"/>
      <c r="GN107" s="14"/>
      <c r="GO107" s="14"/>
      <c r="GP107" s="14"/>
      <c r="GQ107" s="14"/>
      <c r="GR107" s="14"/>
      <c r="GS107" s="14"/>
    </row>
    <row r="108" spans="1:201" ht="12.75" customHeight="1" x14ac:dyDescent="0.2">
      <c r="A108" s="161"/>
      <c r="B108" s="11"/>
      <c r="C108" s="115"/>
      <c r="D108" s="6"/>
      <c r="E108" s="278"/>
      <c r="F108" s="278"/>
      <c r="G108" s="116"/>
      <c r="H108" s="6"/>
      <c r="I108" s="6"/>
      <c r="J108" s="127"/>
      <c r="K108" s="127"/>
      <c r="L108" s="325"/>
      <c r="M108" s="325"/>
      <c r="N108" s="127"/>
      <c r="O108" s="127"/>
      <c r="P108" s="127"/>
      <c r="Q108" s="127"/>
      <c r="R108" s="127"/>
      <c r="S108" s="208"/>
      <c r="T108" s="127"/>
      <c r="U108" s="6"/>
      <c r="V108" s="6"/>
      <c r="W108" s="261"/>
      <c r="X108" s="6"/>
      <c r="Y108" s="261"/>
      <c r="Z108" s="214"/>
      <c r="AA108" s="6"/>
      <c r="AB108" s="214"/>
      <c r="AC108" s="238"/>
      <c r="AD108" s="238"/>
      <c r="AE108" s="161"/>
      <c r="AF108" s="6"/>
      <c r="AG108" s="6"/>
      <c r="AH108" s="6"/>
      <c r="AI108" s="261"/>
      <c r="AJ108" s="6"/>
      <c r="AK108" s="261"/>
      <c r="AL108" s="214"/>
      <c r="AM108" s="6"/>
      <c r="AN108" s="214"/>
      <c r="AO108" s="238"/>
      <c r="AP108" s="238"/>
      <c r="AQ108" s="17"/>
      <c r="AR108" s="235"/>
      <c r="AS108" s="221" t="s">
        <v>55</v>
      </c>
      <c r="AT108" s="54"/>
      <c r="AU108" s="254"/>
      <c r="AV108" s="259"/>
      <c r="AW108" s="38">
        <f t="shared" si="12"/>
        <v>0</v>
      </c>
      <c r="AX108" s="39">
        <f t="shared" si="13"/>
        <v>0</v>
      </c>
      <c r="AY108" s="224" t="s">
        <v>56</v>
      </c>
      <c r="AZ108" s="54"/>
      <c r="BA108" s="64"/>
      <c r="BB108" s="48"/>
      <c r="BC108" s="25">
        <f t="shared" si="14"/>
        <v>0</v>
      </c>
      <c r="BD108" s="40">
        <f t="shared" si="15"/>
        <v>0</v>
      </c>
      <c r="BE108" s="27" t="s">
        <v>57</v>
      </c>
      <c r="BF108" s="54"/>
      <c r="BG108" s="48"/>
      <c r="BH108" s="28">
        <f t="shared" si="16"/>
        <v>0</v>
      </c>
      <c r="BI108" s="29">
        <f t="shared" si="17"/>
        <v>0</v>
      </c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17"/>
      <c r="DD108" s="30">
        <f t="shared" si="372"/>
        <v>0</v>
      </c>
      <c r="DE108" s="31">
        <f t="shared" si="373"/>
        <v>0</v>
      </c>
      <c r="DF108" s="31">
        <f t="shared" si="374"/>
        <v>0</v>
      </c>
      <c r="DG108" s="31">
        <f t="shared" si="375"/>
        <v>0</v>
      </c>
      <c r="DH108" s="31">
        <f t="shared" si="376"/>
        <v>0</v>
      </c>
      <c r="DI108" s="31">
        <f t="shared" si="377"/>
        <v>0</v>
      </c>
      <c r="DJ108" s="31">
        <f t="shared" si="378"/>
        <v>0</v>
      </c>
      <c r="DK108" s="31">
        <f t="shared" si="379"/>
        <v>0</v>
      </c>
      <c r="DL108" s="31">
        <f t="shared" si="380"/>
        <v>0</v>
      </c>
      <c r="DM108" s="31">
        <f t="shared" si="381"/>
        <v>0</v>
      </c>
      <c r="DN108" s="31">
        <f t="shared" si="382"/>
        <v>0</v>
      </c>
      <c r="DO108" s="31">
        <f t="shared" si="383"/>
        <v>0</v>
      </c>
      <c r="DP108" s="31">
        <f t="shared" si="384"/>
        <v>0</v>
      </c>
      <c r="DQ108" s="31">
        <f t="shared" si="385"/>
        <v>0</v>
      </c>
      <c r="DR108" s="31">
        <f t="shared" si="386"/>
        <v>0</v>
      </c>
      <c r="DS108" s="31">
        <f t="shared" si="387"/>
        <v>0</v>
      </c>
      <c r="DT108" s="31">
        <f t="shared" si="388"/>
        <v>0</v>
      </c>
      <c r="DU108" s="31">
        <f t="shared" si="389"/>
        <v>0</v>
      </c>
      <c r="DV108" s="31">
        <f t="shared" si="390"/>
        <v>0</v>
      </c>
      <c r="DW108" s="31">
        <f t="shared" si="391"/>
        <v>0</v>
      </c>
      <c r="DX108" s="31">
        <f t="shared" si="392"/>
        <v>0</v>
      </c>
      <c r="DY108" s="31">
        <f t="shared" si="393"/>
        <v>0</v>
      </c>
      <c r="DZ108" s="31">
        <f t="shared" si="394"/>
        <v>0</v>
      </c>
      <c r="EA108" s="31">
        <f t="shared" si="395"/>
        <v>0</v>
      </c>
      <c r="EB108" s="31">
        <f t="shared" si="396"/>
        <v>0</v>
      </c>
      <c r="EC108" s="31">
        <f t="shared" si="397"/>
        <v>0</v>
      </c>
      <c r="ED108" s="31">
        <f t="shared" si="398"/>
        <v>0</v>
      </c>
      <c r="EE108" s="31">
        <f t="shared" si="399"/>
        <v>0</v>
      </c>
      <c r="EF108" s="31">
        <f t="shared" si="400"/>
        <v>0</v>
      </c>
      <c r="EG108" s="31">
        <f t="shared" si="401"/>
        <v>0</v>
      </c>
      <c r="EH108" s="31">
        <f t="shared" si="402"/>
        <v>0</v>
      </c>
      <c r="EI108" s="31">
        <f t="shared" si="403"/>
        <v>0</v>
      </c>
      <c r="EJ108" s="31">
        <f t="shared" si="404"/>
        <v>0</v>
      </c>
      <c r="EK108" s="31">
        <f t="shared" si="405"/>
        <v>0</v>
      </c>
      <c r="EL108" s="31">
        <f t="shared" si="406"/>
        <v>0</v>
      </c>
      <c r="EM108" s="31">
        <f t="shared" si="407"/>
        <v>0</v>
      </c>
      <c r="EN108" s="31">
        <f t="shared" si="408"/>
        <v>0</v>
      </c>
      <c r="EO108" s="31">
        <f t="shared" si="409"/>
        <v>0</v>
      </c>
      <c r="EP108" s="31">
        <f t="shared" si="410"/>
        <v>0</v>
      </c>
      <c r="EQ108" s="31">
        <f t="shared" si="411"/>
        <v>0</v>
      </c>
      <c r="ER108" s="31">
        <f t="shared" si="412"/>
        <v>0</v>
      </c>
      <c r="ES108" s="109">
        <f t="shared" si="413"/>
        <v>0</v>
      </c>
      <c r="ET108" s="14"/>
      <c r="EU108" s="30">
        <f t="shared" si="414"/>
        <v>0</v>
      </c>
      <c r="EV108" s="31">
        <f t="shared" ca="1" si="415"/>
        <v>0</v>
      </c>
      <c r="EW108" s="31">
        <f t="shared" ca="1" si="416"/>
        <v>0</v>
      </c>
      <c r="EX108" s="31">
        <f t="shared" ca="1" si="417"/>
        <v>0</v>
      </c>
      <c r="EY108" s="31">
        <f t="shared" ca="1" si="418"/>
        <v>0</v>
      </c>
      <c r="EZ108" s="31">
        <f t="shared" ca="1" si="419"/>
        <v>0</v>
      </c>
      <c r="FA108" s="31">
        <f t="shared" ca="1" si="420"/>
        <v>0</v>
      </c>
      <c r="FB108" s="31">
        <f t="shared" ca="1" si="421"/>
        <v>0</v>
      </c>
      <c r="FC108" s="31">
        <f t="shared" ca="1" si="422"/>
        <v>0</v>
      </c>
      <c r="FD108" s="31">
        <f t="shared" ca="1" si="423"/>
        <v>0</v>
      </c>
      <c r="FE108" s="31">
        <f t="shared" ca="1" si="424"/>
        <v>0</v>
      </c>
      <c r="FF108" s="31">
        <f t="shared" ca="1" si="425"/>
        <v>0</v>
      </c>
      <c r="FG108" s="31">
        <f t="shared" ca="1" si="426"/>
        <v>0</v>
      </c>
      <c r="FH108" s="31">
        <f t="shared" ca="1" si="427"/>
        <v>0</v>
      </c>
      <c r="FI108" s="31">
        <f t="shared" ca="1" si="428"/>
        <v>0</v>
      </c>
      <c r="FJ108" s="31">
        <f t="shared" ca="1" si="429"/>
        <v>0</v>
      </c>
      <c r="FK108" s="31">
        <f t="shared" ca="1" si="430"/>
        <v>0</v>
      </c>
      <c r="FL108" s="31">
        <f t="shared" ca="1" si="431"/>
        <v>0</v>
      </c>
      <c r="FM108" s="31">
        <f t="shared" ca="1" si="432"/>
        <v>0</v>
      </c>
      <c r="FN108" s="31">
        <f t="shared" ca="1" si="433"/>
        <v>0</v>
      </c>
      <c r="FO108" s="31">
        <f t="shared" ca="1" si="434"/>
        <v>0</v>
      </c>
      <c r="FP108" s="31">
        <f t="shared" ca="1" si="435"/>
        <v>0</v>
      </c>
      <c r="FQ108" s="31">
        <f t="shared" ca="1" si="436"/>
        <v>0</v>
      </c>
      <c r="FR108" s="31">
        <f t="shared" ca="1" si="437"/>
        <v>0</v>
      </c>
      <c r="FS108" s="31">
        <f t="shared" ca="1" si="438"/>
        <v>0</v>
      </c>
      <c r="FT108" s="31">
        <f t="shared" ca="1" si="439"/>
        <v>0</v>
      </c>
      <c r="FU108" s="31">
        <f t="shared" ca="1" si="440"/>
        <v>0</v>
      </c>
      <c r="FV108" s="31">
        <f t="shared" ca="1" si="441"/>
        <v>0</v>
      </c>
      <c r="FW108" s="31">
        <f t="shared" ca="1" si="442"/>
        <v>0</v>
      </c>
      <c r="FX108" s="31">
        <f t="shared" ca="1" si="443"/>
        <v>0</v>
      </c>
      <c r="FY108" s="31">
        <f t="shared" ca="1" si="444"/>
        <v>0</v>
      </c>
      <c r="FZ108" s="31">
        <f t="shared" ca="1" si="445"/>
        <v>0</v>
      </c>
      <c r="GA108" s="31">
        <f t="shared" ca="1" si="446"/>
        <v>0</v>
      </c>
      <c r="GB108" s="31">
        <f t="shared" ca="1" si="447"/>
        <v>0</v>
      </c>
      <c r="GC108" s="31">
        <f t="shared" ca="1" si="448"/>
        <v>0</v>
      </c>
      <c r="GD108" s="31">
        <f t="shared" ca="1" si="449"/>
        <v>0</v>
      </c>
      <c r="GE108" s="31">
        <f t="shared" ca="1" si="450"/>
        <v>0</v>
      </c>
      <c r="GF108" s="31">
        <f t="shared" ca="1" si="451"/>
        <v>0</v>
      </c>
      <c r="GG108" s="31">
        <f t="shared" ca="1" si="452"/>
        <v>0</v>
      </c>
      <c r="GH108" s="31">
        <f t="shared" ca="1" si="453"/>
        <v>0</v>
      </c>
      <c r="GI108" s="31">
        <f t="shared" ca="1" si="454"/>
        <v>0</v>
      </c>
      <c r="GJ108" s="109">
        <f t="shared" ca="1" si="455"/>
        <v>0</v>
      </c>
      <c r="GK108" s="14"/>
      <c r="GL108" s="14"/>
      <c r="GM108" s="14"/>
      <c r="GN108" s="14"/>
      <c r="GO108" s="14"/>
      <c r="GP108" s="14"/>
      <c r="GQ108" s="14"/>
      <c r="GR108" s="14"/>
      <c r="GS108" s="14"/>
    </row>
    <row r="109" spans="1:201" ht="12.75" customHeight="1" x14ac:dyDescent="0.2">
      <c r="A109" s="161"/>
      <c r="B109" s="11"/>
      <c r="C109" s="115"/>
      <c r="D109" s="6"/>
      <c r="E109" s="278"/>
      <c r="F109" s="278"/>
      <c r="G109" s="116"/>
      <c r="H109" s="6"/>
      <c r="I109" s="6"/>
      <c r="J109" s="127"/>
      <c r="K109" s="127"/>
      <c r="L109" s="325"/>
      <c r="M109" s="325"/>
      <c r="N109" s="127"/>
      <c r="O109" s="127"/>
      <c r="P109" s="127"/>
      <c r="Q109" s="127"/>
      <c r="R109" s="127"/>
      <c r="S109" s="208"/>
      <c r="T109" s="127"/>
      <c r="U109" s="6"/>
      <c r="V109" s="6"/>
      <c r="W109" s="261"/>
      <c r="X109" s="6"/>
      <c r="Y109" s="261"/>
      <c r="Z109" s="214"/>
      <c r="AA109" s="6"/>
      <c r="AB109" s="214"/>
      <c r="AC109" s="238"/>
      <c r="AD109" s="238"/>
      <c r="AE109" s="161"/>
      <c r="AF109" s="6"/>
      <c r="AG109" s="6"/>
      <c r="AH109" s="6"/>
      <c r="AI109" s="261"/>
      <c r="AJ109" s="6"/>
      <c r="AK109" s="261"/>
      <c r="AL109" s="214"/>
      <c r="AM109" s="6"/>
      <c r="AN109" s="214"/>
      <c r="AO109" s="238"/>
      <c r="AP109" s="238"/>
      <c r="AQ109" s="17"/>
      <c r="AR109" s="235"/>
      <c r="AS109" s="221" t="s">
        <v>55</v>
      </c>
      <c r="AT109" s="54"/>
      <c r="AU109" s="254"/>
      <c r="AV109" s="259"/>
      <c r="AW109" s="38">
        <f t="shared" si="12"/>
        <v>0</v>
      </c>
      <c r="AX109" s="39">
        <f t="shared" si="13"/>
        <v>0</v>
      </c>
      <c r="AY109" s="224" t="s">
        <v>56</v>
      </c>
      <c r="AZ109" s="54"/>
      <c r="BA109" s="64"/>
      <c r="BB109" s="48"/>
      <c r="BC109" s="25">
        <f t="shared" si="14"/>
        <v>0</v>
      </c>
      <c r="BD109" s="40">
        <f t="shared" si="15"/>
        <v>0</v>
      </c>
      <c r="BE109" s="27" t="s">
        <v>57</v>
      </c>
      <c r="BF109" s="54"/>
      <c r="BG109" s="48"/>
      <c r="BH109" s="28">
        <f t="shared" si="16"/>
        <v>0</v>
      </c>
      <c r="BI109" s="29">
        <f t="shared" si="17"/>
        <v>0</v>
      </c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17"/>
      <c r="DD109" s="30">
        <f t="shared" si="372"/>
        <v>0</v>
      </c>
      <c r="DE109" s="31">
        <f t="shared" si="373"/>
        <v>0</v>
      </c>
      <c r="DF109" s="31">
        <f t="shared" si="374"/>
        <v>0</v>
      </c>
      <c r="DG109" s="31">
        <f t="shared" si="375"/>
        <v>0</v>
      </c>
      <c r="DH109" s="31">
        <f t="shared" si="376"/>
        <v>0</v>
      </c>
      <c r="DI109" s="31">
        <f t="shared" si="377"/>
        <v>0</v>
      </c>
      <c r="DJ109" s="31">
        <f t="shared" si="378"/>
        <v>0</v>
      </c>
      <c r="DK109" s="31">
        <f t="shared" si="379"/>
        <v>0</v>
      </c>
      <c r="DL109" s="31">
        <f t="shared" si="380"/>
        <v>0</v>
      </c>
      <c r="DM109" s="31">
        <f t="shared" si="381"/>
        <v>0</v>
      </c>
      <c r="DN109" s="31">
        <f t="shared" si="382"/>
        <v>0</v>
      </c>
      <c r="DO109" s="31">
        <f t="shared" si="383"/>
        <v>0</v>
      </c>
      <c r="DP109" s="31">
        <f t="shared" si="384"/>
        <v>0</v>
      </c>
      <c r="DQ109" s="31">
        <f t="shared" si="385"/>
        <v>0</v>
      </c>
      <c r="DR109" s="31">
        <f t="shared" si="386"/>
        <v>0</v>
      </c>
      <c r="DS109" s="31">
        <f t="shared" si="387"/>
        <v>0</v>
      </c>
      <c r="DT109" s="31">
        <f t="shared" si="388"/>
        <v>0</v>
      </c>
      <c r="DU109" s="31">
        <f t="shared" si="389"/>
        <v>0</v>
      </c>
      <c r="DV109" s="31">
        <f t="shared" si="390"/>
        <v>0</v>
      </c>
      <c r="DW109" s="31">
        <f t="shared" si="391"/>
        <v>0</v>
      </c>
      <c r="DX109" s="31">
        <f t="shared" si="392"/>
        <v>0</v>
      </c>
      <c r="DY109" s="31">
        <f t="shared" si="393"/>
        <v>0</v>
      </c>
      <c r="DZ109" s="31">
        <f t="shared" si="394"/>
        <v>0</v>
      </c>
      <c r="EA109" s="31">
        <f t="shared" si="395"/>
        <v>0</v>
      </c>
      <c r="EB109" s="31">
        <f t="shared" si="396"/>
        <v>0</v>
      </c>
      <c r="EC109" s="31">
        <f t="shared" si="397"/>
        <v>0</v>
      </c>
      <c r="ED109" s="31">
        <f t="shared" si="398"/>
        <v>0</v>
      </c>
      <c r="EE109" s="31">
        <f t="shared" si="399"/>
        <v>0</v>
      </c>
      <c r="EF109" s="31">
        <f t="shared" si="400"/>
        <v>0</v>
      </c>
      <c r="EG109" s="31">
        <f t="shared" si="401"/>
        <v>0</v>
      </c>
      <c r="EH109" s="31">
        <f t="shared" si="402"/>
        <v>0</v>
      </c>
      <c r="EI109" s="31">
        <f t="shared" si="403"/>
        <v>0</v>
      </c>
      <c r="EJ109" s="31">
        <f t="shared" si="404"/>
        <v>0</v>
      </c>
      <c r="EK109" s="31">
        <f t="shared" si="405"/>
        <v>0</v>
      </c>
      <c r="EL109" s="31">
        <f t="shared" si="406"/>
        <v>0</v>
      </c>
      <c r="EM109" s="31">
        <f t="shared" si="407"/>
        <v>0</v>
      </c>
      <c r="EN109" s="31">
        <f t="shared" si="408"/>
        <v>0</v>
      </c>
      <c r="EO109" s="31">
        <f t="shared" si="409"/>
        <v>0</v>
      </c>
      <c r="EP109" s="31">
        <f t="shared" si="410"/>
        <v>0</v>
      </c>
      <c r="EQ109" s="31">
        <f t="shared" si="411"/>
        <v>0</v>
      </c>
      <c r="ER109" s="31">
        <f t="shared" si="412"/>
        <v>0</v>
      </c>
      <c r="ES109" s="109">
        <f t="shared" si="413"/>
        <v>0</v>
      </c>
      <c r="ET109" s="14"/>
      <c r="EU109" s="30">
        <f t="shared" si="414"/>
        <v>0</v>
      </c>
      <c r="EV109" s="31">
        <f t="shared" ca="1" si="415"/>
        <v>0</v>
      </c>
      <c r="EW109" s="31">
        <f t="shared" ca="1" si="416"/>
        <v>0</v>
      </c>
      <c r="EX109" s="31">
        <f t="shared" ca="1" si="417"/>
        <v>0</v>
      </c>
      <c r="EY109" s="31">
        <f t="shared" ca="1" si="418"/>
        <v>0</v>
      </c>
      <c r="EZ109" s="31">
        <f t="shared" ca="1" si="419"/>
        <v>0</v>
      </c>
      <c r="FA109" s="31">
        <f t="shared" ca="1" si="420"/>
        <v>0</v>
      </c>
      <c r="FB109" s="31">
        <f t="shared" ca="1" si="421"/>
        <v>0</v>
      </c>
      <c r="FC109" s="31">
        <f t="shared" ca="1" si="422"/>
        <v>0</v>
      </c>
      <c r="FD109" s="31">
        <f t="shared" ca="1" si="423"/>
        <v>0</v>
      </c>
      <c r="FE109" s="31">
        <f t="shared" ca="1" si="424"/>
        <v>0</v>
      </c>
      <c r="FF109" s="31">
        <f t="shared" ca="1" si="425"/>
        <v>0</v>
      </c>
      <c r="FG109" s="31">
        <f t="shared" ca="1" si="426"/>
        <v>0</v>
      </c>
      <c r="FH109" s="31">
        <f t="shared" ca="1" si="427"/>
        <v>0</v>
      </c>
      <c r="FI109" s="31">
        <f t="shared" ca="1" si="428"/>
        <v>0</v>
      </c>
      <c r="FJ109" s="31">
        <f t="shared" ca="1" si="429"/>
        <v>0</v>
      </c>
      <c r="FK109" s="31">
        <f t="shared" ca="1" si="430"/>
        <v>0</v>
      </c>
      <c r="FL109" s="31">
        <f t="shared" ca="1" si="431"/>
        <v>0</v>
      </c>
      <c r="FM109" s="31">
        <f t="shared" ca="1" si="432"/>
        <v>0</v>
      </c>
      <c r="FN109" s="31">
        <f t="shared" ca="1" si="433"/>
        <v>0</v>
      </c>
      <c r="FO109" s="31">
        <f t="shared" ca="1" si="434"/>
        <v>0</v>
      </c>
      <c r="FP109" s="31">
        <f t="shared" ca="1" si="435"/>
        <v>0</v>
      </c>
      <c r="FQ109" s="31">
        <f t="shared" ca="1" si="436"/>
        <v>0</v>
      </c>
      <c r="FR109" s="31">
        <f t="shared" ca="1" si="437"/>
        <v>0</v>
      </c>
      <c r="FS109" s="31">
        <f t="shared" ca="1" si="438"/>
        <v>0</v>
      </c>
      <c r="FT109" s="31">
        <f t="shared" ca="1" si="439"/>
        <v>0</v>
      </c>
      <c r="FU109" s="31">
        <f t="shared" ca="1" si="440"/>
        <v>0</v>
      </c>
      <c r="FV109" s="31">
        <f t="shared" ca="1" si="441"/>
        <v>0</v>
      </c>
      <c r="FW109" s="31">
        <f t="shared" ca="1" si="442"/>
        <v>0</v>
      </c>
      <c r="FX109" s="31">
        <f t="shared" ca="1" si="443"/>
        <v>0</v>
      </c>
      <c r="FY109" s="31">
        <f t="shared" ca="1" si="444"/>
        <v>0</v>
      </c>
      <c r="FZ109" s="31">
        <f t="shared" ca="1" si="445"/>
        <v>0</v>
      </c>
      <c r="GA109" s="31">
        <f t="shared" ca="1" si="446"/>
        <v>0</v>
      </c>
      <c r="GB109" s="31">
        <f t="shared" ca="1" si="447"/>
        <v>0</v>
      </c>
      <c r="GC109" s="31">
        <f t="shared" ca="1" si="448"/>
        <v>0</v>
      </c>
      <c r="GD109" s="31">
        <f t="shared" ca="1" si="449"/>
        <v>0</v>
      </c>
      <c r="GE109" s="31">
        <f t="shared" ca="1" si="450"/>
        <v>0</v>
      </c>
      <c r="GF109" s="31">
        <f t="shared" ca="1" si="451"/>
        <v>0</v>
      </c>
      <c r="GG109" s="31">
        <f t="shared" ca="1" si="452"/>
        <v>0</v>
      </c>
      <c r="GH109" s="31">
        <f t="shared" ca="1" si="453"/>
        <v>0</v>
      </c>
      <c r="GI109" s="31">
        <f t="shared" ca="1" si="454"/>
        <v>0</v>
      </c>
      <c r="GJ109" s="109">
        <f t="shared" ca="1" si="455"/>
        <v>0</v>
      </c>
      <c r="GK109" s="14"/>
      <c r="GL109" s="14"/>
      <c r="GM109" s="14"/>
      <c r="GN109" s="14"/>
      <c r="GO109" s="14"/>
      <c r="GP109" s="14"/>
      <c r="GQ109" s="14"/>
      <c r="GR109" s="14"/>
      <c r="GS109" s="14"/>
    </row>
    <row r="110" spans="1:201" ht="12.75" customHeight="1" x14ac:dyDescent="0.2">
      <c r="A110" s="161"/>
      <c r="B110" s="11"/>
      <c r="C110" s="115"/>
      <c r="D110" s="6"/>
      <c r="E110" s="278"/>
      <c r="F110" s="278"/>
      <c r="G110" s="116"/>
      <c r="H110" s="6"/>
      <c r="I110" s="6"/>
      <c r="J110" s="127"/>
      <c r="K110" s="127"/>
      <c r="L110" s="325"/>
      <c r="M110" s="325"/>
      <c r="N110" s="127"/>
      <c r="O110" s="127"/>
      <c r="P110" s="127"/>
      <c r="Q110" s="127"/>
      <c r="R110" s="127"/>
      <c r="S110" s="208"/>
      <c r="T110" s="127"/>
      <c r="U110" s="6"/>
      <c r="V110" s="6"/>
      <c r="W110" s="261"/>
      <c r="X110" s="6"/>
      <c r="Y110" s="261"/>
      <c r="Z110" s="214"/>
      <c r="AA110" s="6"/>
      <c r="AB110" s="214"/>
      <c r="AC110" s="238"/>
      <c r="AD110" s="238"/>
      <c r="AE110" s="161"/>
      <c r="AF110" s="6"/>
      <c r="AG110" s="6"/>
      <c r="AH110" s="6"/>
      <c r="AI110" s="261"/>
      <c r="AJ110" s="6"/>
      <c r="AK110" s="261"/>
      <c r="AL110" s="214"/>
      <c r="AM110" s="6"/>
      <c r="AN110" s="214"/>
      <c r="AO110" s="238"/>
      <c r="AP110" s="238"/>
      <c r="AQ110" s="17"/>
      <c r="AR110" s="235"/>
      <c r="AS110" s="221" t="s">
        <v>55</v>
      </c>
      <c r="AT110" s="54"/>
      <c r="AU110" s="254"/>
      <c r="AV110" s="259"/>
      <c r="AW110" s="38">
        <f t="shared" si="12"/>
        <v>0</v>
      </c>
      <c r="AX110" s="39">
        <f t="shared" si="13"/>
        <v>0</v>
      </c>
      <c r="AY110" s="224" t="s">
        <v>56</v>
      </c>
      <c r="AZ110" s="54"/>
      <c r="BA110" s="64"/>
      <c r="BB110" s="48"/>
      <c r="BC110" s="25">
        <f t="shared" si="14"/>
        <v>0</v>
      </c>
      <c r="BD110" s="40">
        <f t="shared" si="15"/>
        <v>0</v>
      </c>
      <c r="BE110" s="27" t="s">
        <v>57</v>
      </c>
      <c r="BF110" s="54"/>
      <c r="BG110" s="48"/>
      <c r="BH110" s="28">
        <f t="shared" si="16"/>
        <v>0</v>
      </c>
      <c r="BI110" s="29">
        <f t="shared" si="17"/>
        <v>0</v>
      </c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17"/>
      <c r="DD110" s="30">
        <f t="shared" si="372"/>
        <v>0</v>
      </c>
      <c r="DE110" s="31">
        <f t="shared" si="373"/>
        <v>0</v>
      </c>
      <c r="DF110" s="31">
        <f t="shared" si="374"/>
        <v>0</v>
      </c>
      <c r="DG110" s="31">
        <f t="shared" si="375"/>
        <v>0</v>
      </c>
      <c r="DH110" s="31">
        <f t="shared" si="376"/>
        <v>0</v>
      </c>
      <c r="DI110" s="31">
        <f t="shared" si="377"/>
        <v>0</v>
      </c>
      <c r="DJ110" s="31">
        <f t="shared" si="378"/>
        <v>0</v>
      </c>
      <c r="DK110" s="31">
        <f t="shared" si="379"/>
        <v>0</v>
      </c>
      <c r="DL110" s="31">
        <f t="shared" si="380"/>
        <v>0</v>
      </c>
      <c r="DM110" s="31">
        <f t="shared" si="381"/>
        <v>0</v>
      </c>
      <c r="DN110" s="31">
        <f t="shared" si="382"/>
        <v>0</v>
      </c>
      <c r="DO110" s="31">
        <f t="shared" si="383"/>
        <v>0</v>
      </c>
      <c r="DP110" s="31">
        <f t="shared" si="384"/>
        <v>0</v>
      </c>
      <c r="DQ110" s="31">
        <f t="shared" si="385"/>
        <v>0</v>
      </c>
      <c r="DR110" s="31">
        <f t="shared" si="386"/>
        <v>0</v>
      </c>
      <c r="DS110" s="31">
        <f t="shared" si="387"/>
        <v>0</v>
      </c>
      <c r="DT110" s="31">
        <f t="shared" si="388"/>
        <v>0</v>
      </c>
      <c r="DU110" s="31">
        <f t="shared" si="389"/>
        <v>0</v>
      </c>
      <c r="DV110" s="31">
        <f t="shared" si="390"/>
        <v>0</v>
      </c>
      <c r="DW110" s="31">
        <f t="shared" si="391"/>
        <v>0</v>
      </c>
      <c r="DX110" s="31">
        <f t="shared" si="392"/>
        <v>0</v>
      </c>
      <c r="DY110" s="31">
        <f t="shared" si="393"/>
        <v>0</v>
      </c>
      <c r="DZ110" s="31">
        <f t="shared" si="394"/>
        <v>0</v>
      </c>
      <c r="EA110" s="31">
        <f t="shared" si="395"/>
        <v>0</v>
      </c>
      <c r="EB110" s="31">
        <f t="shared" si="396"/>
        <v>0</v>
      </c>
      <c r="EC110" s="31">
        <f t="shared" si="397"/>
        <v>0</v>
      </c>
      <c r="ED110" s="31">
        <f t="shared" si="398"/>
        <v>0</v>
      </c>
      <c r="EE110" s="31">
        <f t="shared" si="399"/>
        <v>0</v>
      </c>
      <c r="EF110" s="31">
        <f t="shared" si="400"/>
        <v>0</v>
      </c>
      <c r="EG110" s="31">
        <f t="shared" si="401"/>
        <v>0</v>
      </c>
      <c r="EH110" s="31">
        <f t="shared" si="402"/>
        <v>0</v>
      </c>
      <c r="EI110" s="31">
        <f t="shared" si="403"/>
        <v>0</v>
      </c>
      <c r="EJ110" s="31">
        <f t="shared" si="404"/>
        <v>0</v>
      </c>
      <c r="EK110" s="31">
        <f t="shared" si="405"/>
        <v>0</v>
      </c>
      <c r="EL110" s="31">
        <f t="shared" si="406"/>
        <v>0</v>
      </c>
      <c r="EM110" s="31">
        <f t="shared" si="407"/>
        <v>0</v>
      </c>
      <c r="EN110" s="31">
        <f t="shared" si="408"/>
        <v>0</v>
      </c>
      <c r="EO110" s="31">
        <f t="shared" si="409"/>
        <v>0</v>
      </c>
      <c r="EP110" s="31">
        <f t="shared" si="410"/>
        <v>0</v>
      </c>
      <c r="EQ110" s="31">
        <f t="shared" si="411"/>
        <v>0</v>
      </c>
      <c r="ER110" s="31">
        <f t="shared" si="412"/>
        <v>0</v>
      </c>
      <c r="ES110" s="109">
        <f t="shared" si="413"/>
        <v>0</v>
      </c>
      <c r="ET110" s="14"/>
      <c r="EU110" s="30">
        <f t="shared" si="414"/>
        <v>0</v>
      </c>
      <c r="EV110" s="31">
        <f t="shared" ca="1" si="415"/>
        <v>0</v>
      </c>
      <c r="EW110" s="31">
        <f t="shared" ca="1" si="416"/>
        <v>0</v>
      </c>
      <c r="EX110" s="31">
        <f t="shared" ca="1" si="417"/>
        <v>0</v>
      </c>
      <c r="EY110" s="31">
        <f t="shared" ca="1" si="418"/>
        <v>0</v>
      </c>
      <c r="EZ110" s="31">
        <f t="shared" ca="1" si="419"/>
        <v>0</v>
      </c>
      <c r="FA110" s="31">
        <f t="shared" ca="1" si="420"/>
        <v>0</v>
      </c>
      <c r="FB110" s="31">
        <f t="shared" ca="1" si="421"/>
        <v>0</v>
      </c>
      <c r="FC110" s="31">
        <f t="shared" ca="1" si="422"/>
        <v>0</v>
      </c>
      <c r="FD110" s="31">
        <f t="shared" ca="1" si="423"/>
        <v>0</v>
      </c>
      <c r="FE110" s="31">
        <f t="shared" ca="1" si="424"/>
        <v>0</v>
      </c>
      <c r="FF110" s="31">
        <f t="shared" ca="1" si="425"/>
        <v>0</v>
      </c>
      <c r="FG110" s="31">
        <f t="shared" ca="1" si="426"/>
        <v>0</v>
      </c>
      <c r="FH110" s="31">
        <f t="shared" ca="1" si="427"/>
        <v>0</v>
      </c>
      <c r="FI110" s="31">
        <f t="shared" ca="1" si="428"/>
        <v>0</v>
      </c>
      <c r="FJ110" s="31">
        <f t="shared" ca="1" si="429"/>
        <v>0</v>
      </c>
      <c r="FK110" s="31">
        <f t="shared" ca="1" si="430"/>
        <v>0</v>
      </c>
      <c r="FL110" s="31">
        <f t="shared" ca="1" si="431"/>
        <v>0</v>
      </c>
      <c r="FM110" s="31">
        <f t="shared" ca="1" si="432"/>
        <v>0</v>
      </c>
      <c r="FN110" s="31">
        <f t="shared" ca="1" si="433"/>
        <v>0</v>
      </c>
      <c r="FO110" s="31">
        <f t="shared" ca="1" si="434"/>
        <v>0</v>
      </c>
      <c r="FP110" s="31">
        <f t="shared" ca="1" si="435"/>
        <v>0</v>
      </c>
      <c r="FQ110" s="31">
        <f t="shared" ca="1" si="436"/>
        <v>0</v>
      </c>
      <c r="FR110" s="31">
        <f t="shared" ca="1" si="437"/>
        <v>0</v>
      </c>
      <c r="FS110" s="31">
        <f t="shared" ca="1" si="438"/>
        <v>0</v>
      </c>
      <c r="FT110" s="31">
        <f t="shared" ca="1" si="439"/>
        <v>0</v>
      </c>
      <c r="FU110" s="31">
        <f t="shared" ca="1" si="440"/>
        <v>0</v>
      </c>
      <c r="FV110" s="31">
        <f t="shared" ca="1" si="441"/>
        <v>0</v>
      </c>
      <c r="FW110" s="31">
        <f t="shared" ca="1" si="442"/>
        <v>0</v>
      </c>
      <c r="FX110" s="31">
        <f t="shared" ca="1" si="443"/>
        <v>0</v>
      </c>
      <c r="FY110" s="31">
        <f t="shared" ca="1" si="444"/>
        <v>0</v>
      </c>
      <c r="FZ110" s="31">
        <f t="shared" ca="1" si="445"/>
        <v>0</v>
      </c>
      <c r="GA110" s="31">
        <f t="shared" ca="1" si="446"/>
        <v>0</v>
      </c>
      <c r="GB110" s="31">
        <f t="shared" ca="1" si="447"/>
        <v>0</v>
      </c>
      <c r="GC110" s="31">
        <f t="shared" ca="1" si="448"/>
        <v>0</v>
      </c>
      <c r="GD110" s="31">
        <f t="shared" ca="1" si="449"/>
        <v>0</v>
      </c>
      <c r="GE110" s="31">
        <f t="shared" ca="1" si="450"/>
        <v>0</v>
      </c>
      <c r="GF110" s="31">
        <f t="shared" ca="1" si="451"/>
        <v>0</v>
      </c>
      <c r="GG110" s="31">
        <f t="shared" ca="1" si="452"/>
        <v>0</v>
      </c>
      <c r="GH110" s="31">
        <f t="shared" ca="1" si="453"/>
        <v>0</v>
      </c>
      <c r="GI110" s="31">
        <f t="shared" ca="1" si="454"/>
        <v>0</v>
      </c>
      <c r="GJ110" s="109">
        <f t="shared" ca="1" si="455"/>
        <v>0</v>
      </c>
      <c r="GK110" s="14"/>
      <c r="GL110" s="14"/>
      <c r="GM110" s="14"/>
      <c r="GN110" s="14"/>
      <c r="GO110" s="14"/>
      <c r="GP110" s="14"/>
      <c r="GQ110" s="14"/>
      <c r="GR110" s="14"/>
      <c r="GS110" s="14"/>
    </row>
    <row r="111" spans="1:201" ht="12.75" customHeight="1" x14ac:dyDescent="0.2">
      <c r="A111" s="161"/>
      <c r="B111" s="11"/>
      <c r="C111" s="115"/>
      <c r="D111" s="6"/>
      <c r="E111" s="278"/>
      <c r="F111" s="278"/>
      <c r="G111" s="116"/>
      <c r="H111" s="6"/>
      <c r="I111" s="6"/>
      <c r="J111" s="127"/>
      <c r="K111" s="127"/>
      <c r="L111" s="325"/>
      <c r="M111" s="325"/>
      <c r="N111" s="127"/>
      <c r="O111" s="127"/>
      <c r="P111" s="127"/>
      <c r="Q111" s="127"/>
      <c r="R111" s="127"/>
      <c r="S111" s="208"/>
      <c r="T111" s="127"/>
      <c r="U111" s="6"/>
      <c r="V111" s="6"/>
      <c r="W111" s="261"/>
      <c r="X111" s="6"/>
      <c r="Y111" s="261"/>
      <c r="Z111" s="214"/>
      <c r="AA111" s="6"/>
      <c r="AB111" s="214"/>
      <c r="AC111" s="238"/>
      <c r="AD111" s="238"/>
      <c r="AE111" s="161"/>
      <c r="AF111" s="6"/>
      <c r="AG111" s="6"/>
      <c r="AH111" s="6"/>
      <c r="AI111" s="261"/>
      <c r="AJ111" s="6"/>
      <c r="AK111" s="261"/>
      <c r="AL111" s="214"/>
      <c r="AM111" s="6"/>
      <c r="AN111" s="214"/>
      <c r="AO111" s="238"/>
      <c r="AP111" s="238"/>
      <c r="AQ111" s="17"/>
      <c r="AR111" s="235"/>
      <c r="AS111" s="221" t="s">
        <v>55</v>
      </c>
      <c r="AT111" s="54"/>
      <c r="AU111" s="254"/>
      <c r="AV111" s="259"/>
      <c r="AW111" s="38">
        <f t="shared" si="12"/>
        <v>0</v>
      </c>
      <c r="AX111" s="39">
        <f t="shared" si="13"/>
        <v>0</v>
      </c>
      <c r="AY111" s="224" t="s">
        <v>56</v>
      </c>
      <c r="AZ111" s="54"/>
      <c r="BA111" s="64"/>
      <c r="BB111" s="48"/>
      <c r="BC111" s="25">
        <f t="shared" si="14"/>
        <v>0</v>
      </c>
      <c r="BD111" s="40">
        <f t="shared" si="15"/>
        <v>0</v>
      </c>
      <c r="BE111" s="27" t="s">
        <v>57</v>
      </c>
      <c r="BF111" s="54"/>
      <c r="BG111" s="48"/>
      <c r="BH111" s="28">
        <f t="shared" si="16"/>
        <v>0</v>
      </c>
      <c r="BI111" s="29">
        <f t="shared" si="17"/>
        <v>0</v>
      </c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17"/>
      <c r="DD111" s="30">
        <f t="shared" si="372"/>
        <v>0</v>
      </c>
      <c r="DE111" s="31">
        <f t="shared" si="373"/>
        <v>0</v>
      </c>
      <c r="DF111" s="31">
        <f t="shared" si="374"/>
        <v>0</v>
      </c>
      <c r="DG111" s="31">
        <f t="shared" si="375"/>
        <v>0</v>
      </c>
      <c r="DH111" s="31">
        <f t="shared" si="376"/>
        <v>0</v>
      </c>
      <c r="DI111" s="31">
        <f t="shared" si="377"/>
        <v>0</v>
      </c>
      <c r="DJ111" s="31">
        <f t="shared" si="378"/>
        <v>0</v>
      </c>
      <c r="DK111" s="31">
        <f t="shared" si="379"/>
        <v>0</v>
      </c>
      <c r="DL111" s="31">
        <f t="shared" si="380"/>
        <v>0</v>
      </c>
      <c r="DM111" s="31">
        <f t="shared" si="381"/>
        <v>0</v>
      </c>
      <c r="DN111" s="31">
        <f t="shared" si="382"/>
        <v>0</v>
      </c>
      <c r="DO111" s="31">
        <f t="shared" si="383"/>
        <v>0</v>
      </c>
      <c r="DP111" s="31">
        <f t="shared" si="384"/>
        <v>0</v>
      </c>
      <c r="DQ111" s="31">
        <f t="shared" si="385"/>
        <v>0</v>
      </c>
      <c r="DR111" s="31">
        <f t="shared" si="386"/>
        <v>0</v>
      </c>
      <c r="DS111" s="31">
        <f t="shared" si="387"/>
        <v>0</v>
      </c>
      <c r="DT111" s="31">
        <f t="shared" si="388"/>
        <v>0</v>
      </c>
      <c r="DU111" s="31">
        <f t="shared" si="389"/>
        <v>0</v>
      </c>
      <c r="DV111" s="31">
        <f t="shared" si="390"/>
        <v>0</v>
      </c>
      <c r="DW111" s="31">
        <f t="shared" si="391"/>
        <v>0</v>
      </c>
      <c r="DX111" s="31">
        <f t="shared" si="392"/>
        <v>0</v>
      </c>
      <c r="DY111" s="31">
        <f t="shared" si="393"/>
        <v>0</v>
      </c>
      <c r="DZ111" s="31">
        <f t="shared" si="394"/>
        <v>0</v>
      </c>
      <c r="EA111" s="31">
        <f t="shared" si="395"/>
        <v>0</v>
      </c>
      <c r="EB111" s="31">
        <f t="shared" si="396"/>
        <v>0</v>
      </c>
      <c r="EC111" s="31">
        <f t="shared" si="397"/>
        <v>0</v>
      </c>
      <c r="ED111" s="31">
        <f t="shared" si="398"/>
        <v>0</v>
      </c>
      <c r="EE111" s="31">
        <f t="shared" si="399"/>
        <v>0</v>
      </c>
      <c r="EF111" s="31">
        <f t="shared" si="400"/>
        <v>0</v>
      </c>
      <c r="EG111" s="31">
        <f t="shared" si="401"/>
        <v>0</v>
      </c>
      <c r="EH111" s="31">
        <f t="shared" si="402"/>
        <v>0</v>
      </c>
      <c r="EI111" s="31">
        <f t="shared" si="403"/>
        <v>0</v>
      </c>
      <c r="EJ111" s="31">
        <f t="shared" si="404"/>
        <v>0</v>
      </c>
      <c r="EK111" s="31">
        <f t="shared" si="405"/>
        <v>0</v>
      </c>
      <c r="EL111" s="31">
        <f t="shared" si="406"/>
        <v>0</v>
      </c>
      <c r="EM111" s="31">
        <f t="shared" si="407"/>
        <v>0</v>
      </c>
      <c r="EN111" s="31">
        <f t="shared" si="408"/>
        <v>0</v>
      </c>
      <c r="EO111" s="31">
        <f t="shared" si="409"/>
        <v>0</v>
      </c>
      <c r="EP111" s="31">
        <f t="shared" si="410"/>
        <v>0</v>
      </c>
      <c r="EQ111" s="31">
        <f t="shared" si="411"/>
        <v>0</v>
      </c>
      <c r="ER111" s="31">
        <f t="shared" si="412"/>
        <v>0</v>
      </c>
      <c r="ES111" s="109">
        <f t="shared" si="413"/>
        <v>0</v>
      </c>
      <c r="ET111" s="14"/>
      <c r="EU111" s="30">
        <f t="shared" si="414"/>
        <v>0</v>
      </c>
      <c r="EV111" s="31">
        <f t="shared" ca="1" si="415"/>
        <v>0</v>
      </c>
      <c r="EW111" s="31">
        <f t="shared" ca="1" si="416"/>
        <v>0</v>
      </c>
      <c r="EX111" s="31">
        <f t="shared" ca="1" si="417"/>
        <v>0</v>
      </c>
      <c r="EY111" s="31">
        <f t="shared" ca="1" si="418"/>
        <v>0</v>
      </c>
      <c r="EZ111" s="31">
        <f t="shared" ca="1" si="419"/>
        <v>0</v>
      </c>
      <c r="FA111" s="31">
        <f t="shared" ca="1" si="420"/>
        <v>0</v>
      </c>
      <c r="FB111" s="31">
        <f t="shared" ca="1" si="421"/>
        <v>0</v>
      </c>
      <c r="FC111" s="31">
        <f t="shared" ca="1" si="422"/>
        <v>0</v>
      </c>
      <c r="FD111" s="31">
        <f t="shared" ca="1" si="423"/>
        <v>0</v>
      </c>
      <c r="FE111" s="31">
        <f t="shared" ca="1" si="424"/>
        <v>0</v>
      </c>
      <c r="FF111" s="31">
        <f t="shared" ca="1" si="425"/>
        <v>0</v>
      </c>
      <c r="FG111" s="31">
        <f t="shared" ca="1" si="426"/>
        <v>0</v>
      </c>
      <c r="FH111" s="31">
        <f t="shared" ca="1" si="427"/>
        <v>0</v>
      </c>
      <c r="FI111" s="31">
        <f t="shared" ca="1" si="428"/>
        <v>0</v>
      </c>
      <c r="FJ111" s="31">
        <f t="shared" ca="1" si="429"/>
        <v>0</v>
      </c>
      <c r="FK111" s="31">
        <f t="shared" ca="1" si="430"/>
        <v>0</v>
      </c>
      <c r="FL111" s="31">
        <f t="shared" ca="1" si="431"/>
        <v>0</v>
      </c>
      <c r="FM111" s="31">
        <f t="shared" ca="1" si="432"/>
        <v>0</v>
      </c>
      <c r="FN111" s="31">
        <f t="shared" ca="1" si="433"/>
        <v>0</v>
      </c>
      <c r="FO111" s="31">
        <f t="shared" ca="1" si="434"/>
        <v>0</v>
      </c>
      <c r="FP111" s="31">
        <f t="shared" ca="1" si="435"/>
        <v>0</v>
      </c>
      <c r="FQ111" s="31">
        <f t="shared" ca="1" si="436"/>
        <v>0</v>
      </c>
      <c r="FR111" s="31">
        <f t="shared" ca="1" si="437"/>
        <v>0</v>
      </c>
      <c r="FS111" s="31">
        <f t="shared" ca="1" si="438"/>
        <v>0</v>
      </c>
      <c r="FT111" s="31">
        <f t="shared" ca="1" si="439"/>
        <v>0</v>
      </c>
      <c r="FU111" s="31">
        <f t="shared" ca="1" si="440"/>
        <v>0</v>
      </c>
      <c r="FV111" s="31">
        <f t="shared" ca="1" si="441"/>
        <v>0</v>
      </c>
      <c r="FW111" s="31">
        <f t="shared" ca="1" si="442"/>
        <v>0</v>
      </c>
      <c r="FX111" s="31">
        <f t="shared" ca="1" si="443"/>
        <v>0</v>
      </c>
      <c r="FY111" s="31">
        <f t="shared" ca="1" si="444"/>
        <v>0</v>
      </c>
      <c r="FZ111" s="31">
        <f t="shared" ca="1" si="445"/>
        <v>0</v>
      </c>
      <c r="GA111" s="31">
        <f t="shared" ca="1" si="446"/>
        <v>0</v>
      </c>
      <c r="GB111" s="31">
        <f t="shared" ca="1" si="447"/>
        <v>0</v>
      </c>
      <c r="GC111" s="31">
        <f t="shared" ca="1" si="448"/>
        <v>0</v>
      </c>
      <c r="GD111" s="31">
        <f t="shared" ca="1" si="449"/>
        <v>0</v>
      </c>
      <c r="GE111" s="31">
        <f t="shared" ca="1" si="450"/>
        <v>0</v>
      </c>
      <c r="GF111" s="31">
        <f t="shared" ca="1" si="451"/>
        <v>0</v>
      </c>
      <c r="GG111" s="31">
        <f t="shared" ca="1" si="452"/>
        <v>0</v>
      </c>
      <c r="GH111" s="31">
        <f t="shared" ca="1" si="453"/>
        <v>0</v>
      </c>
      <c r="GI111" s="31">
        <f t="shared" ca="1" si="454"/>
        <v>0</v>
      </c>
      <c r="GJ111" s="109">
        <f t="shared" ca="1" si="455"/>
        <v>0</v>
      </c>
      <c r="GK111" s="14"/>
      <c r="GL111" s="14"/>
      <c r="GM111" s="14"/>
      <c r="GN111" s="14"/>
      <c r="GO111" s="14"/>
      <c r="GP111" s="14"/>
      <c r="GQ111" s="14"/>
      <c r="GR111" s="14"/>
      <c r="GS111" s="14"/>
    </row>
    <row r="112" spans="1:201" ht="12.75" customHeight="1" x14ac:dyDescent="0.2">
      <c r="A112" s="161"/>
      <c r="B112" s="11"/>
      <c r="C112" s="115"/>
      <c r="D112" s="6"/>
      <c r="E112" s="278"/>
      <c r="F112" s="278"/>
      <c r="G112" s="116"/>
      <c r="H112" s="6"/>
      <c r="I112" s="6"/>
      <c r="J112" s="6"/>
      <c r="K112" s="261"/>
      <c r="L112" s="164"/>
      <c r="M112" s="164"/>
      <c r="N112" s="6"/>
      <c r="O112" s="127"/>
      <c r="P112" s="127"/>
      <c r="Q112" s="127"/>
      <c r="R112" s="127"/>
      <c r="S112" s="208"/>
      <c r="T112" s="127"/>
      <c r="U112" s="6"/>
      <c r="V112" s="6"/>
      <c r="W112" s="261"/>
      <c r="X112" s="6"/>
      <c r="Y112" s="261"/>
      <c r="Z112" s="214"/>
      <c r="AA112" s="6"/>
      <c r="AB112" s="214"/>
      <c r="AC112" s="238"/>
      <c r="AD112" s="238"/>
      <c r="AE112" s="161"/>
      <c r="AF112" s="6"/>
      <c r="AG112" s="6"/>
      <c r="AH112" s="6"/>
      <c r="AI112" s="261"/>
      <c r="AJ112" s="6"/>
      <c r="AK112" s="261"/>
      <c r="AL112" s="214"/>
      <c r="AM112" s="6"/>
      <c r="AN112" s="214"/>
      <c r="AO112" s="238"/>
      <c r="AP112" s="238"/>
      <c r="AQ112" s="17"/>
      <c r="AR112" s="235"/>
      <c r="AS112" s="221" t="s">
        <v>55</v>
      </c>
      <c r="AT112" s="54"/>
      <c r="AU112" s="254"/>
      <c r="AV112" s="259"/>
      <c r="AW112" s="38">
        <f t="shared" si="12"/>
        <v>0</v>
      </c>
      <c r="AX112" s="39">
        <f t="shared" si="13"/>
        <v>0</v>
      </c>
      <c r="AY112" s="224" t="s">
        <v>56</v>
      </c>
      <c r="AZ112" s="54"/>
      <c r="BA112" s="64"/>
      <c r="BB112" s="48"/>
      <c r="BC112" s="25">
        <f t="shared" si="14"/>
        <v>0</v>
      </c>
      <c r="BD112" s="40">
        <f t="shared" si="15"/>
        <v>0</v>
      </c>
      <c r="BE112" s="27" t="s">
        <v>57</v>
      </c>
      <c r="BF112" s="54"/>
      <c r="BG112" s="48"/>
      <c r="BH112" s="28">
        <f t="shared" si="16"/>
        <v>0</v>
      </c>
      <c r="BI112" s="29">
        <f t="shared" si="17"/>
        <v>0</v>
      </c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17"/>
      <c r="DD112" s="30">
        <f t="shared" si="372"/>
        <v>0</v>
      </c>
      <c r="DE112" s="31">
        <f t="shared" si="373"/>
        <v>0</v>
      </c>
      <c r="DF112" s="31">
        <f t="shared" si="374"/>
        <v>0</v>
      </c>
      <c r="DG112" s="31">
        <f t="shared" si="375"/>
        <v>0</v>
      </c>
      <c r="DH112" s="31">
        <f t="shared" si="376"/>
        <v>0</v>
      </c>
      <c r="DI112" s="31">
        <f t="shared" si="377"/>
        <v>0</v>
      </c>
      <c r="DJ112" s="31">
        <f t="shared" si="378"/>
        <v>0</v>
      </c>
      <c r="DK112" s="31">
        <f t="shared" si="379"/>
        <v>0</v>
      </c>
      <c r="DL112" s="31">
        <f t="shared" si="380"/>
        <v>0</v>
      </c>
      <c r="DM112" s="31">
        <f t="shared" si="381"/>
        <v>0</v>
      </c>
      <c r="DN112" s="31">
        <f t="shared" si="382"/>
        <v>0</v>
      </c>
      <c r="DO112" s="31">
        <f t="shared" si="383"/>
        <v>0</v>
      </c>
      <c r="DP112" s="31">
        <f t="shared" si="384"/>
        <v>0</v>
      </c>
      <c r="DQ112" s="31">
        <f t="shared" si="385"/>
        <v>0</v>
      </c>
      <c r="DR112" s="31">
        <f t="shared" si="386"/>
        <v>0</v>
      </c>
      <c r="DS112" s="31">
        <f t="shared" si="387"/>
        <v>0</v>
      </c>
      <c r="DT112" s="31">
        <f t="shared" si="388"/>
        <v>0</v>
      </c>
      <c r="DU112" s="31">
        <f t="shared" si="389"/>
        <v>0</v>
      </c>
      <c r="DV112" s="31">
        <f t="shared" si="390"/>
        <v>0</v>
      </c>
      <c r="DW112" s="31">
        <f t="shared" si="391"/>
        <v>0</v>
      </c>
      <c r="DX112" s="31">
        <f t="shared" si="392"/>
        <v>0</v>
      </c>
      <c r="DY112" s="31">
        <f t="shared" si="393"/>
        <v>0</v>
      </c>
      <c r="DZ112" s="31">
        <f t="shared" si="394"/>
        <v>0</v>
      </c>
      <c r="EA112" s="31">
        <f t="shared" si="395"/>
        <v>0</v>
      </c>
      <c r="EB112" s="31">
        <f t="shared" si="396"/>
        <v>0</v>
      </c>
      <c r="EC112" s="31">
        <f t="shared" si="397"/>
        <v>0</v>
      </c>
      <c r="ED112" s="31">
        <f t="shared" si="398"/>
        <v>0</v>
      </c>
      <c r="EE112" s="31">
        <f t="shared" si="399"/>
        <v>0</v>
      </c>
      <c r="EF112" s="31">
        <f t="shared" si="400"/>
        <v>0</v>
      </c>
      <c r="EG112" s="31">
        <f t="shared" si="401"/>
        <v>0</v>
      </c>
      <c r="EH112" s="31">
        <f t="shared" si="402"/>
        <v>0</v>
      </c>
      <c r="EI112" s="31">
        <f t="shared" si="403"/>
        <v>0</v>
      </c>
      <c r="EJ112" s="31">
        <f t="shared" si="404"/>
        <v>0</v>
      </c>
      <c r="EK112" s="31">
        <f t="shared" si="405"/>
        <v>0</v>
      </c>
      <c r="EL112" s="31">
        <f t="shared" si="406"/>
        <v>0</v>
      </c>
      <c r="EM112" s="31">
        <f t="shared" si="407"/>
        <v>0</v>
      </c>
      <c r="EN112" s="31">
        <f t="shared" si="408"/>
        <v>0</v>
      </c>
      <c r="EO112" s="31">
        <f t="shared" si="409"/>
        <v>0</v>
      </c>
      <c r="EP112" s="31">
        <f t="shared" si="410"/>
        <v>0</v>
      </c>
      <c r="EQ112" s="31">
        <f t="shared" si="411"/>
        <v>0</v>
      </c>
      <c r="ER112" s="31">
        <f t="shared" si="412"/>
        <v>0</v>
      </c>
      <c r="ES112" s="109">
        <f t="shared" si="413"/>
        <v>0</v>
      </c>
      <c r="ET112" s="14"/>
      <c r="EU112" s="30">
        <f t="shared" si="414"/>
        <v>0</v>
      </c>
      <c r="EV112" s="31">
        <f t="shared" ca="1" si="415"/>
        <v>0</v>
      </c>
      <c r="EW112" s="31">
        <f t="shared" ca="1" si="416"/>
        <v>0</v>
      </c>
      <c r="EX112" s="31">
        <f t="shared" ca="1" si="417"/>
        <v>0</v>
      </c>
      <c r="EY112" s="31">
        <f t="shared" ca="1" si="418"/>
        <v>0</v>
      </c>
      <c r="EZ112" s="31">
        <f t="shared" ca="1" si="419"/>
        <v>0</v>
      </c>
      <c r="FA112" s="31">
        <f t="shared" ca="1" si="420"/>
        <v>0</v>
      </c>
      <c r="FB112" s="31">
        <f t="shared" ca="1" si="421"/>
        <v>0</v>
      </c>
      <c r="FC112" s="31">
        <f t="shared" ca="1" si="422"/>
        <v>0</v>
      </c>
      <c r="FD112" s="31">
        <f t="shared" ca="1" si="423"/>
        <v>0</v>
      </c>
      <c r="FE112" s="31">
        <f t="shared" ca="1" si="424"/>
        <v>0</v>
      </c>
      <c r="FF112" s="31">
        <f t="shared" ca="1" si="425"/>
        <v>0</v>
      </c>
      <c r="FG112" s="31">
        <f t="shared" ca="1" si="426"/>
        <v>0</v>
      </c>
      <c r="FH112" s="31">
        <f t="shared" ca="1" si="427"/>
        <v>0</v>
      </c>
      <c r="FI112" s="31">
        <f t="shared" ca="1" si="428"/>
        <v>0</v>
      </c>
      <c r="FJ112" s="31">
        <f t="shared" ca="1" si="429"/>
        <v>0</v>
      </c>
      <c r="FK112" s="31">
        <f t="shared" ca="1" si="430"/>
        <v>0</v>
      </c>
      <c r="FL112" s="31">
        <f t="shared" ca="1" si="431"/>
        <v>0</v>
      </c>
      <c r="FM112" s="31">
        <f t="shared" ca="1" si="432"/>
        <v>0</v>
      </c>
      <c r="FN112" s="31">
        <f t="shared" ca="1" si="433"/>
        <v>0</v>
      </c>
      <c r="FO112" s="31">
        <f t="shared" ca="1" si="434"/>
        <v>0</v>
      </c>
      <c r="FP112" s="31">
        <f t="shared" ca="1" si="435"/>
        <v>0</v>
      </c>
      <c r="FQ112" s="31">
        <f t="shared" ca="1" si="436"/>
        <v>0</v>
      </c>
      <c r="FR112" s="31">
        <f t="shared" ca="1" si="437"/>
        <v>0</v>
      </c>
      <c r="FS112" s="31">
        <f t="shared" ca="1" si="438"/>
        <v>0</v>
      </c>
      <c r="FT112" s="31">
        <f t="shared" ca="1" si="439"/>
        <v>0</v>
      </c>
      <c r="FU112" s="31">
        <f t="shared" ca="1" si="440"/>
        <v>0</v>
      </c>
      <c r="FV112" s="31">
        <f t="shared" ca="1" si="441"/>
        <v>0</v>
      </c>
      <c r="FW112" s="31">
        <f t="shared" ca="1" si="442"/>
        <v>0</v>
      </c>
      <c r="FX112" s="31">
        <f t="shared" ca="1" si="443"/>
        <v>0</v>
      </c>
      <c r="FY112" s="31">
        <f t="shared" ca="1" si="444"/>
        <v>0</v>
      </c>
      <c r="FZ112" s="31">
        <f t="shared" ca="1" si="445"/>
        <v>0</v>
      </c>
      <c r="GA112" s="31">
        <f t="shared" ca="1" si="446"/>
        <v>0</v>
      </c>
      <c r="GB112" s="31">
        <f t="shared" ca="1" si="447"/>
        <v>0</v>
      </c>
      <c r="GC112" s="31">
        <f t="shared" ca="1" si="448"/>
        <v>0</v>
      </c>
      <c r="GD112" s="31">
        <f t="shared" ca="1" si="449"/>
        <v>0</v>
      </c>
      <c r="GE112" s="31">
        <f t="shared" ca="1" si="450"/>
        <v>0</v>
      </c>
      <c r="GF112" s="31">
        <f t="shared" ca="1" si="451"/>
        <v>0</v>
      </c>
      <c r="GG112" s="31">
        <f t="shared" ca="1" si="452"/>
        <v>0</v>
      </c>
      <c r="GH112" s="31">
        <f t="shared" ca="1" si="453"/>
        <v>0</v>
      </c>
      <c r="GI112" s="31">
        <f t="shared" ca="1" si="454"/>
        <v>0</v>
      </c>
      <c r="GJ112" s="109">
        <f t="shared" ca="1" si="455"/>
        <v>0</v>
      </c>
      <c r="GK112" s="14"/>
      <c r="GL112" s="14"/>
      <c r="GM112" s="14"/>
      <c r="GN112" s="14"/>
      <c r="GO112" s="14"/>
      <c r="GP112" s="14"/>
      <c r="GQ112" s="14"/>
      <c r="GR112" s="14"/>
      <c r="GS112" s="14"/>
    </row>
    <row r="113" spans="1:201" ht="12.75" customHeight="1" x14ac:dyDescent="0.2">
      <c r="A113" s="161"/>
      <c r="B113" s="11"/>
      <c r="C113" s="115"/>
      <c r="D113" s="6"/>
      <c r="E113" s="278"/>
      <c r="F113" s="278"/>
      <c r="G113" s="116"/>
      <c r="H113" s="6"/>
      <c r="I113" s="6"/>
      <c r="J113" s="6"/>
      <c r="K113" s="261"/>
      <c r="L113" s="164"/>
      <c r="M113" s="164"/>
      <c r="N113" s="6"/>
      <c r="O113" s="127"/>
      <c r="P113" s="127"/>
      <c r="Q113" s="127"/>
      <c r="R113" s="127"/>
      <c r="S113" s="208"/>
      <c r="T113" s="127"/>
      <c r="U113" s="6"/>
      <c r="V113" s="6"/>
      <c r="W113" s="261"/>
      <c r="X113" s="6"/>
      <c r="Y113" s="261"/>
      <c r="Z113" s="214"/>
      <c r="AA113" s="6"/>
      <c r="AB113" s="214"/>
      <c r="AC113" s="238"/>
      <c r="AD113" s="238"/>
      <c r="AE113" s="161"/>
      <c r="AF113" s="6"/>
      <c r="AG113" s="6"/>
      <c r="AH113" s="6"/>
      <c r="AI113" s="261"/>
      <c r="AJ113" s="6"/>
      <c r="AK113" s="261"/>
      <c r="AL113" s="214"/>
      <c r="AM113" s="6"/>
      <c r="AN113" s="214"/>
      <c r="AO113" s="238"/>
      <c r="AP113" s="238"/>
      <c r="AQ113" s="17"/>
      <c r="AR113" s="235"/>
      <c r="AS113" s="221" t="s">
        <v>55</v>
      </c>
      <c r="AT113" s="54"/>
      <c r="AU113" s="254"/>
      <c r="AV113" s="259"/>
      <c r="AW113" s="38">
        <f t="shared" si="12"/>
        <v>0</v>
      </c>
      <c r="AX113" s="39">
        <f t="shared" si="13"/>
        <v>0</v>
      </c>
      <c r="AY113" s="224" t="s">
        <v>56</v>
      </c>
      <c r="AZ113" s="54"/>
      <c r="BA113" s="64"/>
      <c r="BB113" s="48"/>
      <c r="BC113" s="25">
        <f t="shared" si="14"/>
        <v>0</v>
      </c>
      <c r="BD113" s="40">
        <f t="shared" si="15"/>
        <v>0</v>
      </c>
      <c r="BE113" s="27" t="s">
        <v>57</v>
      </c>
      <c r="BF113" s="54"/>
      <c r="BG113" s="48"/>
      <c r="BH113" s="28">
        <f t="shared" si="16"/>
        <v>0</v>
      </c>
      <c r="BI113" s="29">
        <f t="shared" si="17"/>
        <v>0</v>
      </c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17"/>
      <c r="DD113" s="30">
        <f t="shared" si="372"/>
        <v>0</v>
      </c>
      <c r="DE113" s="31">
        <f t="shared" si="373"/>
        <v>0</v>
      </c>
      <c r="DF113" s="31">
        <f t="shared" si="374"/>
        <v>0</v>
      </c>
      <c r="DG113" s="31">
        <f t="shared" si="375"/>
        <v>0</v>
      </c>
      <c r="DH113" s="31">
        <f t="shared" si="376"/>
        <v>0</v>
      </c>
      <c r="DI113" s="31">
        <f t="shared" si="377"/>
        <v>0</v>
      </c>
      <c r="DJ113" s="31">
        <f t="shared" si="378"/>
        <v>0</v>
      </c>
      <c r="DK113" s="31">
        <f t="shared" si="379"/>
        <v>0</v>
      </c>
      <c r="DL113" s="31">
        <f t="shared" si="380"/>
        <v>0</v>
      </c>
      <c r="DM113" s="31">
        <f t="shared" si="381"/>
        <v>0</v>
      </c>
      <c r="DN113" s="31">
        <f t="shared" si="382"/>
        <v>0</v>
      </c>
      <c r="DO113" s="31">
        <f t="shared" si="383"/>
        <v>0</v>
      </c>
      <c r="DP113" s="31">
        <f t="shared" si="384"/>
        <v>0</v>
      </c>
      <c r="DQ113" s="31">
        <f t="shared" si="385"/>
        <v>0</v>
      </c>
      <c r="DR113" s="31">
        <f t="shared" si="386"/>
        <v>0</v>
      </c>
      <c r="DS113" s="31">
        <f t="shared" si="387"/>
        <v>0</v>
      </c>
      <c r="DT113" s="31">
        <f t="shared" si="388"/>
        <v>0</v>
      </c>
      <c r="DU113" s="31">
        <f t="shared" si="389"/>
        <v>0</v>
      </c>
      <c r="DV113" s="31">
        <f t="shared" si="390"/>
        <v>0</v>
      </c>
      <c r="DW113" s="31">
        <f t="shared" si="391"/>
        <v>0</v>
      </c>
      <c r="DX113" s="31">
        <f t="shared" si="392"/>
        <v>0</v>
      </c>
      <c r="DY113" s="31">
        <f t="shared" si="393"/>
        <v>0</v>
      </c>
      <c r="DZ113" s="31">
        <f t="shared" si="394"/>
        <v>0</v>
      </c>
      <c r="EA113" s="31">
        <f t="shared" si="395"/>
        <v>0</v>
      </c>
      <c r="EB113" s="31">
        <f t="shared" si="396"/>
        <v>0</v>
      </c>
      <c r="EC113" s="31">
        <f t="shared" si="397"/>
        <v>0</v>
      </c>
      <c r="ED113" s="31">
        <f t="shared" si="398"/>
        <v>0</v>
      </c>
      <c r="EE113" s="31">
        <f t="shared" si="399"/>
        <v>0</v>
      </c>
      <c r="EF113" s="31">
        <f t="shared" si="400"/>
        <v>0</v>
      </c>
      <c r="EG113" s="31">
        <f t="shared" si="401"/>
        <v>0</v>
      </c>
      <c r="EH113" s="31">
        <f t="shared" si="402"/>
        <v>0</v>
      </c>
      <c r="EI113" s="31">
        <f t="shared" si="403"/>
        <v>0</v>
      </c>
      <c r="EJ113" s="31">
        <f t="shared" si="404"/>
        <v>0</v>
      </c>
      <c r="EK113" s="31">
        <f t="shared" si="405"/>
        <v>0</v>
      </c>
      <c r="EL113" s="31">
        <f t="shared" si="406"/>
        <v>0</v>
      </c>
      <c r="EM113" s="31">
        <f t="shared" si="407"/>
        <v>0</v>
      </c>
      <c r="EN113" s="31">
        <f t="shared" si="408"/>
        <v>0</v>
      </c>
      <c r="EO113" s="31">
        <f t="shared" si="409"/>
        <v>0</v>
      </c>
      <c r="EP113" s="31">
        <f t="shared" si="410"/>
        <v>0</v>
      </c>
      <c r="EQ113" s="31">
        <f t="shared" si="411"/>
        <v>0</v>
      </c>
      <c r="ER113" s="31">
        <f t="shared" si="412"/>
        <v>0</v>
      </c>
      <c r="ES113" s="109">
        <f t="shared" si="413"/>
        <v>0</v>
      </c>
      <c r="ET113" s="14"/>
      <c r="EU113" s="30">
        <f t="shared" si="414"/>
        <v>0</v>
      </c>
      <c r="EV113" s="31">
        <f t="shared" ca="1" si="415"/>
        <v>0</v>
      </c>
      <c r="EW113" s="31">
        <f t="shared" ca="1" si="416"/>
        <v>0</v>
      </c>
      <c r="EX113" s="31">
        <f t="shared" ca="1" si="417"/>
        <v>0</v>
      </c>
      <c r="EY113" s="31">
        <f t="shared" ca="1" si="418"/>
        <v>0</v>
      </c>
      <c r="EZ113" s="31">
        <f t="shared" ca="1" si="419"/>
        <v>0</v>
      </c>
      <c r="FA113" s="31">
        <f t="shared" ca="1" si="420"/>
        <v>0</v>
      </c>
      <c r="FB113" s="31">
        <f t="shared" ca="1" si="421"/>
        <v>0</v>
      </c>
      <c r="FC113" s="31">
        <f t="shared" ca="1" si="422"/>
        <v>0</v>
      </c>
      <c r="FD113" s="31">
        <f t="shared" ca="1" si="423"/>
        <v>0</v>
      </c>
      <c r="FE113" s="31">
        <f t="shared" ca="1" si="424"/>
        <v>0</v>
      </c>
      <c r="FF113" s="31">
        <f t="shared" ca="1" si="425"/>
        <v>0</v>
      </c>
      <c r="FG113" s="31">
        <f t="shared" ca="1" si="426"/>
        <v>0</v>
      </c>
      <c r="FH113" s="31">
        <f t="shared" ca="1" si="427"/>
        <v>0</v>
      </c>
      <c r="FI113" s="31">
        <f t="shared" ca="1" si="428"/>
        <v>0</v>
      </c>
      <c r="FJ113" s="31">
        <f t="shared" ca="1" si="429"/>
        <v>0</v>
      </c>
      <c r="FK113" s="31">
        <f t="shared" ca="1" si="430"/>
        <v>0</v>
      </c>
      <c r="FL113" s="31">
        <f t="shared" ca="1" si="431"/>
        <v>0</v>
      </c>
      <c r="FM113" s="31">
        <f t="shared" ca="1" si="432"/>
        <v>0</v>
      </c>
      <c r="FN113" s="31">
        <f t="shared" ca="1" si="433"/>
        <v>0</v>
      </c>
      <c r="FO113" s="31">
        <f t="shared" ca="1" si="434"/>
        <v>0</v>
      </c>
      <c r="FP113" s="31">
        <f t="shared" ca="1" si="435"/>
        <v>0</v>
      </c>
      <c r="FQ113" s="31">
        <f t="shared" ca="1" si="436"/>
        <v>0</v>
      </c>
      <c r="FR113" s="31">
        <f t="shared" ca="1" si="437"/>
        <v>0</v>
      </c>
      <c r="FS113" s="31">
        <f t="shared" ca="1" si="438"/>
        <v>0</v>
      </c>
      <c r="FT113" s="31">
        <f t="shared" ca="1" si="439"/>
        <v>0</v>
      </c>
      <c r="FU113" s="31">
        <f t="shared" ca="1" si="440"/>
        <v>0</v>
      </c>
      <c r="FV113" s="31">
        <f t="shared" ca="1" si="441"/>
        <v>0</v>
      </c>
      <c r="FW113" s="31">
        <f t="shared" ca="1" si="442"/>
        <v>0</v>
      </c>
      <c r="FX113" s="31">
        <f t="shared" ca="1" si="443"/>
        <v>0</v>
      </c>
      <c r="FY113" s="31">
        <f t="shared" ca="1" si="444"/>
        <v>0</v>
      </c>
      <c r="FZ113" s="31">
        <f t="shared" ca="1" si="445"/>
        <v>0</v>
      </c>
      <c r="GA113" s="31">
        <f t="shared" ca="1" si="446"/>
        <v>0</v>
      </c>
      <c r="GB113" s="31">
        <f t="shared" ca="1" si="447"/>
        <v>0</v>
      </c>
      <c r="GC113" s="31">
        <f t="shared" ca="1" si="448"/>
        <v>0</v>
      </c>
      <c r="GD113" s="31">
        <f t="shared" ca="1" si="449"/>
        <v>0</v>
      </c>
      <c r="GE113" s="31">
        <f t="shared" ca="1" si="450"/>
        <v>0</v>
      </c>
      <c r="GF113" s="31">
        <f t="shared" ca="1" si="451"/>
        <v>0</v>
      </c>
      <c r="GG113" s="31">
        <f t="shared" ca="1" si="452"/>
        <v>0</v>
      </c>
      <c r="GH113" s="31">
        <f t="shared" ca="1" si="453"/>
        <v>0</v>
      </c>
      <c r="GI113" s="31">
        <f t="shared" ca="1" si="454"/>
        <v>0</v>
      </c>
      <c r="GJ113" s="109">
        <f t="shared" ca="1" si="455"/>
        <v>0</v>
      </c>
      <c r="GK113" s="14"/>
      <c r="GL113" s="14"/>
      <c r="GM113" s="14"/>
      <c r="GN113" s="14"/>
      <c r="GO113" s="14"/>
      <c r="GP113" s="14"/>
      <c r="GQ113" s="14"/>
      <c r="GR113" s="14"/>
      <c r="GS113" s="14"/>
    </row>
    <row r="114" spans="1:201" ht="12.75" customHeight="1" x14ac:dyDescent="0.2">
      <c r="A114" s="161"/>
      <c r="B114" s="11"/>
      <c r="C114" s="115"/>
      <c r="D114" s="6"/>
      <c r="E114" s="278"/>
      <c r="F114" s="278"/>
      <c r="G114" s="116"/>
      <c r="H114" s="6"/>
      <c r="I114" s="6"/>
      <c r="J114" s="6"/>
      <c r="K114" s="261"/>
      <c r="L114" s="164"/>
      <c r="M114" s="164"/>
      <c r="N114" s="6"/>
      <c r="O114" s="6"/>
      <c r="P114" s="6"/>
      <c r="Q114" s="6"/>
      <c r="R114" s="6"/>
      <c r="S114" s="161"/>
      <c r="T114" s="6"/>
      <c r="U114" s="6"/>
      <c r="V114" s="6"/>
      <c r="W114" s="261"/>
      <c r="X114" s="6"/>
      <c r="Y114" s="261"/>
      <c r="Z114" s="214"/>
      <c r="AA114" s="6"/>
      <c r="AB114" s="214"/>
      <c r="AC114" s="238"/>
      <c r="AD114" s="238"/>
      <c r="AE114" s="161"/>
      <c r="AF114" s="6"/>
      <c r="AG114" s="6"/>
      <c r="AH114" s="6"/>
      <c r="AI114" s="261"/>
      <c r="AJ114" s="6"/>
      <c r="AK114" s="261"/>
      <c r="AL114" s="214"/>
      <c r="AM114" s="6"/>
      <c r="AN114" s="214"/>
      <c r="AO114" s="238"/>
      <c r="AP114" s="238"/>
      <c r="AQ114" s="17"/>
      <c r="AR114" s="235"/>
      <c r="AS114" s="221" t="s">
        <v>55</v>
      </c>
      <c r="AT114" s="54"/>
      <c r="AU114" s="254"/>
      <c r="AV114" s="259"/>
      <c r="AW114" s="38">
        <f t="shared" si="12"/>
        <v>0</v>
      </c>
      <c r="AX114" s="39">
        <f t="shared" si="13"/>
        <v>0</v>
      </c>
      <c r="AY114" s="224" t="s">
        <v>56</v>
      </c>
      <c r="AZ114" s="54"/>
      <c r="BA114" s="64"/>
      <c r="BB114" s="48"/>
      <c r="BC114" s="25">
        <f t="shared" si="14"/>
        <v>0</v>
      </c>
      <c r="BD114" s="40">
        <f t="shared" si="15"/>
        <v>0</v>
      </c>
      <c r="BE114" s="27" t="s">
        <v>57</v>
      </c>
      <c r="BF114" s="54"/>
      <c r="BG114" s="48"/>
      <c r="BH114" s="28">
        <f t="shared" si="16"/>
        <v>0</v>
      </c>
      <c r="BI114" s="29">
        <f t="shared" si="17"/>
        <v>0</v>
      </c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17"/>
      <c r="DD114" s="30">
        <f t="shared" si="372"/>
        <v>0</v>
      </c>
      <c r="DE114" s="31">
        <f t="shared" si="373"/>
        <v>0</v>
      </c>
      <c r="DF114" s="31">
        <f t="shared" si="374"/>
        <v>0</v>
      </c>
      <c r="DG114" s="31">
        <f t="shared" si="375"/>
        <v>0</v>
      </c>
      <c r="DH114" s="31">
        <f t="shared" si="376"/>
        <v>0</v>
      </c>
      <c r="DI114" s="31">
        <f t="shared" si="377"/>
        <v>0</v>
      </c>
      <c r="DJ114" s="31">
        <f t="shared" si="378"/>
        <v>0</v>
      </c>
      <c r="DK114" s="31">
        <f t="shared" si="379"/>
        <v>0</v>
      </c>
      <c r="DL114" s="31">
        <f t="shared" si="380"/>
        <v>0</v>
      </c>
      <c r="DM114" s="31">
        <f t="shared" si="381"/>
        <v>0</v>
      </c>
      <c r="DN114" s="31">
        <f t="shared" si="382"/>
        <v>0</v>
      </c>
      <c r="DO114" s="31">
        <f t="shared" si="383"/>
        <v>0</v>
      </c>
      <c r="DP114" s="31">
        <f t="shared" si="384"/>
        <v>0</v>
      </c>
      <c r="DQ114" s="31">
        <f t="shared" si="385"/>
        <v>0</v>
      </c>
      <c r="DR114" s="31">
        <f t="shared" si="386"/>
        <v>0</v>
      </c>
      <c r="DS114" s="31">
        <f t="shared" si="387"/>
        <v>0</v>
      </c>
      <c r="DT114" s="31">
        <f t="shared" si="388"/>
        <v>0</v>
      </c>
      <c r="DU114" s="31">
        <f t="shared" si="389"/>
        <v>0</v>
      </c>
      <c r="DV114" s="31">
        <f t="shared" si="390"/>
        <v>0</v>
      </c>
      <c r="DW114" s="31">
        <f t="shared" si="391"/>
        <v>0</v>
      </c>
      <c r="DX114" s="31">
        <f t="shared" si="392"/>
        <v>0</v>
      </c>
      <c r="DY114" s="31">
        <f t="shared" si="393"/>
        <v>0</v>
      </c>
      <c r="DZ114" s="31">
        <f t="shared" si="394"/>
        <v>0</v>
      </c>
      <c r="EA114" s="31">
        <f t="shared" si="395"/>
        <v>0</v>
      </c>
      <c r="EB114" s="31">
        <f t="shared" si="396"/>
        <v>0</v>
      </c>
      <c r="EC114" s="31">
        <f t="shared" si="397"/>
        <v>0</v>
      </c>
      <c r="ED114" s="31">
        <f t="shared" si="398"/>
        <v>0</v>
      </c>
      <c r="EE114" s="31">
        <f t="shared" si="399"/>
        <v>0</v>
      </c>
      <c r="EF114" s="31">
        <f t="shared" si="400"/>
        <v>0</v>
      </c>
      <c r="EG114" s="31">
        <f t="shared" si="401"/>
        <v>0</v>
      </c>
      <c r="EH114" s="31">
        <f t="shared" si="402"/>
        <v>0</v>
      </c>
      <c r="EI114" s="31">
        <f t="shared" si="403"/>
        <v>0</v>
      </c>
      <c r="EJ114" s="31">
        <f t="shared" si="404"/>
        <v>0</v>
      </c>
      <c r="EK114" s="31">
        <f t="shared" si="405"/>
        <v>0</v>
      </c>
      <c r="EL114" s="31">
        <f t="shared" si="406"/>
        <v>0</v>
      </c>
      <c r="EM114" s="31">
        <f t="shared" si="407"/>
        <v>0</v>
      </c>
      <c r="EN114" s="31">
        <f t="shared" si="408"/>
        <v>0</v>
      </c>
      <c r="EO114" s="31">
        <f t="shared" si="409"/>
        <v>0</v>
      </c>
      <c r="EP114" s="31">
        <f t="shared" si="410"/>
        <v>0</v>
      </c>
      <c r="EQ114" s="31">
        <f t="shared" si="411"/>
        <v>0</v>
      </c>
      <c r="ER114" s="31">
        <f t="shared" si="412"/>
        <v>0</v>
      </c>
      <c r="ES114" s="109">
        <f t="shared" si="413"/>
        <v>0</v>
      </c>
      <c r="ET114" s="14"/>
      <c r="EU114" s="30">
        <f t="shared" si="414"/>
        <v>0</v>
      </c>
      <c r="EV114" s="31">
        <f t="shared" ca="1" si="415"/>
        <v>0</v>
      </c>
      <c r="EW114" s="31">
        <f t="shared" ca="1" si="416"/>
        <v>0</v>
      </c>
      <c r="EX114" s="31">
        <f t="shared" ca="1" si="417"/>
        <v>0</v>
      </c>
      <c r="EY114" s="31">
        <f t="shared" ca="1" si="418"/>
        <v>0</v>
      </c>
      <c r="EZ114" s="31">
        <f t="shared" ca="1" si="419"/>
        <v>0</v>
      </c>
      <c r="FA114" s="31">
        <f t="shared" ca="1" si="420"/>
        <v>0</v>
      </c>
      <c r="FB114" s="31">
        <f t="shared" ca="1" si="421"/>
        <v>0</v>
      </c>
      <c r="FC114" s="31">
        <f t="shared" ca="1" si="422"/>
        <v>0</v>
      </c>
      <c r="FD114" s="31">
        <f t="shared" ca="1" si="423"/>
        <v>0</v>
      </c>
      <c r="FE114" s="31">
        <f t="shared" ca="1" si="424"/>
        <v>0</v>
      </c>
      <c r="FF114" s="31">
        <f t="shared" ca="1" si="425"/>
        <v>0</v>
      </c>
      <c r="FG114" s="31">
        <f t="shared" ca="1" si="426"/>
        <v>0</v>
      </c>
      <c r="FH114" s="31">
        <f t="shared" ca="1" si="427"/>
        <v>0</v>
      </c>
      <c r="FI114" s="31">
        <f t="shared" ca="1" si="428"/>
        <v>0</v>
      </c>
      <c r="FJ114" s="31">
        <f t="shared" ca="1" si="429"/>
        <v>0</v>
      </c>
      <c r="FK114" s="31">
        <f t="shared" ca="1" si="430"/>
        <v>0</v>
      </c>
      <c r="FL114" s="31">
        <f t="shared" ca="1" si="431"/>
        <v>0</v>
      </c>
      <c r="FM114" s="31">
        <f t="shared" ca="1" si="432"/>
        <v>0</v>
      </c>
      <c r="FN114" s="31">
        <f t="shared" ca="1" si="433"/>
        <v>0</v>
      </c>
      <c r="FO114" s="31">
        <f t="shared" ca="1" si="434"/>
        <v>0</v>
      </c>
      <c r="FP114" s="31">
        <f t="shared" ca="1" si="435"/>
        <v>0</v>
      </c>
      <c r="FQ114" s="31">
        <f t="shared" ca="1" si="436"/>
        <v>0</v>
      </c>
      <c r="FR114" s="31">
        <f t="shared" ca="1" si="437"/>
        <v>0</v>
      </c>
      <c r="FS114" s="31">
        <f t="shared" ca="1" si="438"/>
        <v>0</v>
      </c>
      <c r="FT114" s="31">
        <f t="shared" ca="1" si="439"/>
        <v>0</v>
      </c>
      <c r="FU114" s="31">
        <f t="shared" ca="1" si="440"/>
        <v>0</v>
      </c>
      <c r="FV114" s="31">
        <f t="shared" ca="1" si="441"/>
        <v>0</v>
      </c>
      <c r="FW114" s="31">
        <f t="shared" ca="1" si="442"/>
        <v>0</v>
      </c>
      <c r="FX114" s="31">
        <f t="shared" ca="1" si="443"/>
        <v>0</v>
      </c>
      <c r="FY114" s="31">
        <f t="shared" ca="1" si="444"/>
        <v>0</v>
      </c>
      <c r="FZ114" s="31">
        <f t="shared" ca="1" si="445"/>
        <v>0</v>
      </c>
      <c r="GA114" s="31">
        <f t="shared" ca="1" si="446"/>
        <v>0</v>
      </c>
      <c r="GB114" s="31">
        <f t="shared" ca="1" si="447"/>
        <v>0</v>
      </c>
      <c r="GC114" s="31">
        <f t="shared" ca="1" si="448"/>
        <v>0</v>
      </c>
      <c r="GD114" s="31">
        <f t="shared" ca="1" si="449"/>
        <v>0</v>
      </c>
      <c r="GE114" s="31">
        <f t="shared" ca="1" si="450"/>
        <v>0</v>
      </c>
      <c r="GF114" s="31">
        <f t="shared" ca="1" si="451"/>
        <v>0</v>
      </c>
      <c r="GG114" s="31">
        <f t="shared" ca="1" si="452"/>
        <v>0</v>
      </c>
      <c r="GH114" s="31">
        <f t="shared" ca="1" si="453"/>
        <v>0</v>
      </c>
      <c r="GI114" s="31">
        <f t="shared" ca="1" si="454"/>
        <v>0</v>
      </c>
      <c r="GJ114" s="109">
        <f t="shared" ca="1" si="455"/>
        <v>0</v>
      </c>
      <c r="GK114" s="14"/>
      <c r="GL114" s="14"/>
      <c r="GM114" s="14"/>
      <c r="GN114" s="14"/>
      <c r="GO114" s="14"/>
      <c r="GP114" s="14"/>
      <c r="GQ114" s="14"/>
      <c r="GR114" s="14"/>
      <c r="GS114" s="14"/>
    </row>
    <row r="115" spans="1:201" ht="12.75" customHeight="1" x14ac:dyDescent="0.2">
      <c r="A115" s="161"/>
      <c r="B115" s="11"/>
      <c r="C115" s="115"/>
      <c r="D115" s="6"/>
      <c r="E115" s="278"/>
      <c r="F115" s="278"/>
      <c r="G115" s="116"/>
      <c r="H115" s="6"/>
      <c r="I115" s="6"/>
      <c r="J115" s="6"/>
      <c r="K115" s="261"/>
      <c r="L115" s="164"/>
      <c r="M115" s="164"/>
      <c r="N115" s="6"/>
      <c r="O115" s="6"/>
      <c r="P115" s="6"/>
      <c r="Q115" s="6"/>
      <c r="R115" s="6"/>
      <c r="S115" s="161"/>
      <c r="T115" s="6"/>
      <c r="U115" s="6"/>
      <c r="V115" s="6"/>
      <c r="W115" s="261"/>
      <c r="X115" s="6"/>
      <c r="Y115" s="261"/>
      <c r="Z115" s="214"/>
      <c r="AA115" s="6"/>
      <c r="AB115" s="214"/>
      <c r="AC115" s="238"/>
      <c r="AD115" s="238"/>
      <c r="AE115" s="161"/>
      <c r="AF115" s="6"/>
      <c r="AG115" s="6"/>
      <c r="AH115" s="6"/>
      <c r="AI115" s="261"/>
      <c r="AJ115" s="6"/>
      <c r="AK115" s="261"/>
      <c r="AL115" s="214"/>
      <c r="AM115" s="6"/>
      <c r="AN115" s="214"/>
      <c r="AO115" s="238"/>
      <c r="AP115" s="238"/>
      <c r="AQ115" s="17"/>
      <c r="AR115" s="235"/>
      <c r="AS115" s="221" t="s">
        <v>55</v>
      </c>
      <c r="AT115" s="54"/>
      <c r="AU115" s="254"/>
      <c r="AV115" s="259"/>
      <c r="AW115" s="38">
        <f t="shared" si="12"/>
        <v>0</v>
      </c>
      <c r="AX115" s="39">
        <f t="shared" si="13"/>
        <v>0</v>
      </c>
      <c r="AY115" s="224" t="s">
        <v>56</v>
      </c>
      <c r="AZ115" s="54"/>
      <c r="BA115" s="64"/>
      <c r="BB115" s="48"/>
      <c r="BC115" s="25">
        <f t="shared" si="14"/>
        <v>0</v>
      </c>
      <c r="BD115" s="40">
        <f t="shared" si="15"/>
        <v>0</v>
      </c>
      <c r="BE115" s="27" t="s">
        <v>57</v>
      </c>
      <c r="BF115" s="54"/>
      <c r="BG115" s="48"/>
      <c r="BH115" s="28">
        <f t="shared" si="16"/>
        <v>0</v>
      </c>
      <c r="BI115" s="29">
        <f t="shared" si="17"/>
        <v>0</v>
      </c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17"/>
      <c r="DD115" s="30">
        <f t="shared" si="372"/>
        <v>0</v>
      </c>
      <c r="DE115" s="31">
        <f t="shared" si="373"/>
        <v>0</v>
      </c>
      <c r="DF115" s="31">
        <f t="shared" si="374"/>
        <v>0</v>
      </c>
      <c r="DG115" s="31">
        <f t="shared" si="375"/>
        <v>0</v>
      </c>
      <c r="DH115" s="31">
        <f t="shared" si="376"/>
        <v>0</v>
      </c>
      <c r="DI115" s="31">
        <f t="shared" si="377"/>
        <v>0</v>
      </c>
      <c r="DJ115" s="31">
        <f t="shared" si="378"/>
        <v>0</v>
      </c>
      <c r="DK115" s="31">
        <f t="shared" si="379"/>
        <v>0</v>
      </c>
      <c r="DL115" s="31">
        <f t="shared" si="380"/>
        <v>0</v>
      </c>
      <c r="DM115" s="31">
        <f t="shared" si="381"/>
        <v>0</v>
      </c>
      <c r="DN115" s="31">
        <f t="shared" si="382"/>
        <v>0</v>
      </c>
      <c r="DO115" s="31">
        <f t="shared" si="383"/>
        <v>0</v>
      </c>
      <c r="DP115" s="31">
        <f t="shared" si="384"/>
        <v>0</v>
      </c>
      <c r="DQ115" s="31">
        <f t="shared" si="385"/>
        <v>0</v>
      </c>
      <c r="DR115" s="31">
        <f t="shared" si="386"/>
        <v>0</v>
      </c>
      <c r="DS115" s="31">
        <f t="shared" si="387"/>
        <v>0</v>
      </c>
      <c r="DT115" s="31">
        <f t="shared" si="388"/>
        <v>0</v>
      </c>
      <c r="DU115" s="31">
        <f t="shared" si="389"/>
        <v>0</v>
      </c>
      <c r="DV115" s="31">
        <f t="shared" si="390"/>
        <v>0</v>
      </c>
      <c r="DW115" s="31">
        <f t="shared" si="391"/>
        <v>0</v>
      </c>
      <c r="DX115" s="31">
        <f t="shared" si="392"/>
        <v>0</v>
      </c>
      <c r="DY115" s="31">
        <f t="shared" si="393"/>
        <v>0</v>
      </c>
      <c r="DZ115" s="31">
        <f t="shared" si="394"/>
        <v>0</v>
      </c>
      <c r="EA115" s="31">
        <f t="shared" si="395"/>
        <v>0</v>
      </c>
      <c r="EB115" s="31">
        <f t="shared" si="396"/>
        <v>0</v>
      </c>
      <c r="EC115" s="31">
        <f t="shared" si="397"/>
        <v>0</v>
      </c>
      <c r="ED115" s="31">
        <f t="shared" si="398"/>
        <v>0</v>
      </c>
      <c r="EE115" s="31">
        <f t="shared" si="399"/>
        <v>0</v>
      </c>
      <c r="EF115" s="31">
        <f t="shared" si="400"/>
        <v>0</v>
      </c>
      <c r="EG115" s="31">
        <f t="shared" si="401"/>
        <v>0</v>
      </c>
      <c r="EH115" s="31">
        <f t="shared" si="402"/>
        <v>0</v>
      </c>
      <c r="EI115" s="31">
        <f t="shared" si="403"/>
        <v>0</v>
      </c>
      <c r="EJ115" s="31">
        <f t="shared" si="404"/>
        <v>0</v>
      </c>
      <c r="EK115" s="31">
        <f t="shared" si="405"/>
        <v>0</v>
      </c>
      <c r="EL115" s="31">
        <f t="shared" si="406"/>
        <v>0</v>
      </c>
      <c r="EM115" s="31">
        <f t="shared" si="407"/>
        <v>0</v>
      </c>
      <c r="EN115" s="31">
        <f t="shared" si="408"/>
        <v>0</v>
      </c>
      <c r="EO115" s="31">
        <f t="shared" si="409"/>
        <v>0</v>
      </c>
      <c r="EP115" s="31">
        <f t="shared" si="410"/>
        <v>0</v>
      </c>
      <c r="EQ115" s="31">
        <f t="shared" si="411"/>
        <v>0</v>
      </c>
      <c r="ER115" s="31">
        <f t="shared" si="412"/>
        <v>0</v>
      </c>
      <c r="ES115" s="109">
        <f t="shared" si="413"/>
        <v>0</v>
      </c>
      <c r="ET115" s="14"/>
      <c r="EU115" s="30">
        <f t="shared" si="414"/>
        <v>0</v>
      </c>
      <c r="EV115" s="31">
        <f t="shared" ca="1" si="415"/>
        <v>0</v>
      </c>
      <c r="EW115" s="31">
        <f t="shared" ca="1" si="416"/>
        <v>0</v>
      </c>
      <c r="EX115" s="31">
        <f t="shared" ca="1" si="417"/>
        <v>0</v>
      </c>
      <c r="EY115" s="31">
        <f t="shared" ca="1" si="418"/>
        <v>0</v>
      </c>
      <c r="EZ115" s="31">
        <f t="shared" ca="1" si="419"/>
        <v>0</v>
      </c>
      <c r="FA115" s="31">
        <f t="shared" ca="1" si="420"/>
        <v>0</v>
      </c>
      <c r="FB115" s="31">
        <f t="shared" ca="1" si="421"/>
        <v>0</v>
      </c>
      <c r="FC115" s="31">
        <f t="shared" ca="1" si="422"/>
        <v>0</v>
      </c>
      <c r="FD115" s="31">
        <f t="shared" ca="1" si="423"/>
        <v>0</v>
      </c>
      <c r="FE115" s="31">
        <f t="shared" ca="1" si="424"/>
        <v>0</v>
      </c>
      <c r="FF115" s="31">
        <f t="shared" ca="1" si="425"/>
        <v>0</v>
      </c>
      <c r="FG115" s="31">
        <f t="shared" ca="1" si="426"/>
        <v>0</v>
      </c>
      <c r="FH115" s="31">
        <f t="shared" ca="1" si="427"/>
        <v>0</v>
      </c>
      <c r="FI115" s="31">
        <f t="shared" ca="1" si="428"/>
        <v>0</v>
      </c>
      <c r="FJ115" s="31">
        <f t="shared" ca="1" si="429"/>
        <v>0</v>
      </c>
      <c r="FK115" s="31">
        <f t="shared" ca="1" si="430"/>
        <v>0</v>
      </c>
      <c r="FL115" s="31">
        <f t="shared" ca="1" si="431"/>
        <v>0</v>
      </c>
      <c r="FM115" s="31">
        <f t="shared" ca="1" si="432"/>
        <v>0</v>
      </c>
      <c r="FN115" s="31">
        <f t="shared" ca="1" si="433"/>
        <v>0</v>
      </c>
      <c r="FO115" s="31">
        <f t="shared" ca="1" si="434"/>
        <v>0</v>
      </c>
      <c r="FP115" s="31">
        <f t="shared" ca="1" si="435"/>
        <v>0</v>
      </c>
      <c r="FQ115" s="31">
        <f t="shared" ca="1" si="436"/>
        <v>0</v>
      </c>
      <c r="FR115" s="31">
        <f t="shared" ca="1" si="437"/>
        <v>0</v>
      </c>
      <c r="FS115" s="31">
        <f t="shared" ca="1" si="438"/>
        <v>0</v>
      </c>
      <c r="FT115" s="31">
        <f t="shared" ca="1" si="439"/>
        <v>0</v>
      </c>
      <c r="FU115" s="31">
        <f t="shared" ca="1" si="440"/>
        <v>0</v>
      </c>
      <c r="FV115" s="31">
        <f t="shared" ca="1" si="441"/>
        <v>0</v>
      </c>
      <c r="FW115" s="31">
        <f t="shared" ca="1" si="442"/>
        <v>0</v>
      </c>
      <c r="FX115" s="31">
        <f t="shared" ca="1" si="443"/>
        <v>0</v>
      </c>
      <c r="FY115" s="31">
        <f t="shared" ca="1" si="444"/>
        <v>0</v>
      </c>
      <c r="FZ115" s="31">
        <f t="shared" ca="1" si="445"/>
        <v>0</v>
      </c>
      <c r="GA115" s="31">
        <f t="shared" ca="1" si="446"/>
        <v>0</v>
      </c>
      <c r="GB115" s="31">
        <f t="shared" ca="1" si="447"/>
        <v>0</v>
      </c>
      <c r="GC115" s="31">
        <f t="shared" ca="1" si="448"/>
        <v>0</v>
      </c>
      <c r="GD115" s="31">
        <f t="shared" ca="1" si="449"/>
        <v>0</v>
      </c>
      <c r="GE115" s="31">
        <f t="shared" ca="1" si="450"/>
        <v>0</v>
      </c>
      <c r="GF115" s="31">
        <f t="shared" ca="1" si="451"/>
        <v>0</v>
      </c>
      <c r="GG115" s="31">
        <f t="shared" ca="1" si="452"/>
        <v>0</v>
      </c>
      <c r="GH115" s="31">
        <f t="shared" ca="1" si="453"/>
        <v>0</v>
      </c>
      <c r="GI115" s="31">
        <f t="shared" ca="1" si="454"/>
        <v>0</v>
      </c>
      <c r="GJ115" s="109">
        <f t="shared" ca="1" si="455"/>
        <v>0</v>
      </c>
      <c r="GK115" s="14"/>
      <c r="GL115" s="14"/>
      <c r="GM115" s="14"/>
      <c r="GN115" s="14"/>
      <c r="GO115" s="14"/>
      <c r="GP115" s="14"/>
      <c r="GQ115" s="14"/>
      <c r="GR115" s="14"/>
      <c r="GS115" s="14"/>
    </row>
    <row r="116" spans="1:201" ht="12.75" customHeight="1" x14ac:dyDescent="0.2">
      <c r="A116" s="161"/>
      <c r="B116" s="11"/>
      <c r="C116" s="115"/>
      <c r="D116" s="6"/>
      <c r="E116" s="278"/>
      <c r="F116" s="278"/>
      <c r="G116" s="116"/>
      <c r="H116" s="6"/>
      <c r="I116" s="6"/>
      <c r="J116" s="6"/>
      <c r="K116" s="261"/>
      <c r="L116" s="164"/>
      <c r="M116" s="164"/>
      <c r="N116" s="6"/>
      <c r="O116" s="6"/>
      <c r="P116" s="6"/>
      <c r="Q116" s="6"/>
      <c r="R116" s="6"/>
      <c r="S116" s="161"/>
      <c r="T116" s="6"/>
      <c r="U116" s="6"/>
      <c r="V116" s="6"/>
      <c r="W116" s="261"/>
      <c r="X116" s="6"/>
      <c r="Y116" s="261"/>
      <c r="Z116" s="214"/>
      <c r="AA116" s="6"/>
      <c r="AB116" s="214"/>
      <c r="AC116" s="238"/>
      <c r="AD116" s="238"/>
      <c r="AE116" s="161"/>
      <c r="AF116" s="6"/>
      <c r="AG116" s="6"/>
      <c r="AH116" s="6"/>
      <c r="AI116" s="261"/>
      <c r="AJ116" s="6"/>
      <c r="AK116" s="261"/>
      <c r="AL116" s="214"/>
      <c r="AM116" s="6"/>
      <c r="AN116" s="214"/>
      <c r="AO116" s="238"/>
      <c r="AP116" s="238"/>
      <c r="AQ116" s="17"/>
      <c r="AR116" s="235"/>
      <c r="AS116" s="221" t="s">
        <v>55</v>
      </c>
      <c r="AT116" s="54"/>
      <c r="AU116" s="254"/>
      <c r="AV116" s="259"/>
      <c r="AW116" s="38">
        <f t="shared" si="12"/>
        <v>0</v>
      </c>
      <c r="AX116" s="39">
        <f t="shared" si="13"/>
        <v>0</v>
      </c>
      <c r="AY116" s="224" t="s">
        <v>56</v>
      </c>
      <c r="AZ116" s="54"/>
      <c r="BA116" s="64"/>
      <c r="BB116" s="48"/>
      <c r="BC116" s="25">
        <f t="shared" si="14"/>
        <v>0</v>
      </c>
      <c r="BD116" s="40">
        <f t="shared" si="15"/>
        <v>0</v>
      </c>
      <c r="BE116" s="27" t="s">
        <v>57</v>
      </c>
      <c r="BF116" s="54"/>
      <c r="BG116" s="48"/>
      <c r="BH116" s="28">
        <f t="shared" si="16"/>
        <v>0</v>
      </c>
      <c r="BI116" s="29">
        <f t="shared" si="17"/>
        <v>0</v>
      </c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17"/>
      <c r="DD116" s="30">
        <f t="shared" si="372"/>
        <v>0</v>
      </c>
      <c r="DE116" s="31">
        <f t="shared" si="373"/>
        <v>0</v>
      </c>
      <c r="DF116" s="31">
        <f t="shared" si="374"/>
        <v>0</v>
      </c>
      <c r="DG116" s="31">
        <f t="shared" si="375"/>
        <v>0</v>
      </c>
      <c r="DH116" s="31">
        <f t="shared" si="376"/>
        <v>0</v>
      </c>
      <c r="DI116" s="31">
        <f t="shared" si="377"/>
        <v>0</v>
      </c>
      <c r="DJ116" s="31">
        <f t="shared" si="378"/>
        <v>0</v>
      </c>
      <c r="DK116" s="31">
        <f t="shared" si="379"/>
        <v>0</v>
      </c>
      <c r="DL116" s="31">
        <f t="shared" si="380"/>
        <v>0</v>
      </c>
      <c r="DM116" s="31">
        <f t="shared" si="381"/>
        <v>0</v>
      </c>
      <c r="DN116" s="31">
        <f t="shared" si="382"/>
        <v>0</v>
      </c>
      <c r="DO116" s="31">
        <f t="shared" si="383"/>
        <v>0</v>
      </c>
      <c r="DP116" s="31">
        <f t="shared" si="384"/>
        <v>0</v>
      </c>
      <c r="DQ116" s="31">
        <f t="shared" si="385"/>
        <v>0</v>
      </c>
      <c r="DR116" s="31">
        <f t="shared" si="386"/>
        <v>0</v>
      </c>
      <c r="DS116" s="31">
        <f t="shared" si="387"/>
        <v>0</v>
      </c>
      <c r="DT116" s="31">
        <f t="shared" si="388"/>
        <v>0</v>
      </c>
      <c r="DU116" s="31">
        <f t="shared" si="389"/>
        <v>0</v>
      </c>
      <c r="DV116" s="31">
        <f t="shared" si="390"/>
        <v>0</v>
      </c>
      <c r="DW116" s="31">
        <f t="shared" si="391"/>
        <v>0</v>
      </c>
      <c r="DX116" s="31">
        <f t="shared" si="392"/>
        <v>0</v>
      </c>
      <c r="DY116" s="31">
        <f t="shared" si="393"/>
        <v>0</v>
      </c>
      <c r="DZ116" s="31">
        <f t="shared" si="394"/>
        <v>0</v>
      </c>
      <c r="EA116" s="31">
        <f t="shared" si="395"/>
        <v>0</v>
      </c>
      <c r="EB116" s="31">
        <f t="shared" si="396"/>
        <v>0</v>
      </c>
      <c r="EC116" s="31">
        <f t="shared" si="397"/>
        <v>0</v>
      </c>
      <c r="ED116" s="31">
        <f t="shared" si="398"/>
        <v>0</v>
      </c>
      <c r="EE116" s="31">
        <f t="shared" si="399"/>
        <v>0</v>
      </c>
      <c r="EF116" s="31">
        <f t="shared" si="400"/>
        <v>0</v>
      </c>
      <c r="EG116" s="31">
        <f t="shared" si="401"/>
        <v>0</v>
      </c>
      <c r="EH116" s="31">
        <f t="shared" si="402"/>
        <v>0</v>
      </c>
      <c r="EI116" s="31">
        <f t="shared" si="403"/>
        <v>0</v>
      </c>
      <c r="EJ116" s="31">
        <f t="shared" si="404"/>
        <v>0</v>
      </c>
      <c r="EK116" s="31">
        <f t="shared" si="405"/>
        <v>0</v>
      </c>
      <c r="EL116" s="31">
        <f t="shared" si="406"/>
        <v>0</v>
      </c>
      <c r="EM116" s="31">
        <f t="shared" si="407"/>
        <v>0</v>
      </c>
      <c r="EN116" s="31">
        <f t="shared" si="408"/>
        <v>0</v>
      </c>
      <c r="EO116" s="31">
        <f t="shared" si="409"/>
        <v>0</v>
      </c>
      <c r="EP116" s="31">
        <f t="shared" si="410"/>
        <v>0</v>
      </c>
      <c r="EQ116" s="31">
        <f t="shared" si="411"/>
        <v>0</v>
      </c>
      <c r="ER116" s="31">
        <f t="shared" si="412"/>
        <v>0</v>
      </c>
      <c r="ES116" s="109">
        <f t="shared" si="413"/>
        <v>0</v>
      </c>
      <c r="ET116" s="14"/>
      <c r="EU116" s="30">
        <f t="shared" si="414"/>
        <v>0</v>
      </c>
      <c r="EV116" s="31">
        <f t="shared" ca="1" si="415"/>
        <v>0</v>
      </c>
      <c r="EW116" s="31">
        <f t="shared" ca="1" si="416"/>
        <v>0</v>
      </c>
      <c r="EX116" s="31">
        <f t="shared" ca="1" si="417"/>
        <v>0</v>
      </c>
      <c r="EY116" s="31">
        <f t="shared" ca="1" si="418"/>
        <v>0</v>
      </c>
      <c r="EZ116" s="31">
        <f t="shared" ca="1" si="419"/>
        <v>0</v>
      </c>
      <c r="FA116" s="31">
        <f t="shared" ca="1" si="420"/>
        <v>0</v>
      </c>
      <c r="FB116" s="31">
        <f t="shared" ca="1" si="421"/>
        <v>0</v>
      </c>
      <c r="FC116" s="31">
        <f t="shared" ca="1" si="422"/>
        <v>0</v>
      </c>
      <c r="FD116" s="31">
        <f t="shared" ca="1" si="423"/>
        <v>0</v>
      </c>
      <c r="FE116" s="31">
        <f t="shared" ca="1" si="424"/>
        <v>0</v>
      </c>
      <c r="FF116" s="31">
        <f t="shared" ca="1" si="425"/>
        <v>0</v>
      </c>
      <c r="FG116" s="31">
        <f t="shared" ca="1" si="426"/>
        <v>0</v>
      </c>
      <c r="FH116" s="31">
        <f t="shared" ca="1" si="427"/>
        <v>0</v>
      </c>
      <c r="FI116" s="31">
        <f t="shared" ca="1" si="428"/>
        <v>0</v>
      </c>
      <c r="FJ116" s="31">
        <f t="shared" ca="1" si="429"/>
        <v>0</v>
      </c>
      <c r="FK116" s="31">
        <f t="shared" ca="1" si="430"/>
        <v>0</v>
      </c>
      <c r="FL116" s="31">
        <f t="shared" ca="1" si="431"/>
        <v>0</v>
      </c>
      <c r="FM116" s="31">
        <f t="shared" ca="1" si="432"/>
        <v>0</v>
      </c>
      <c r="FN116" s="31">
        <f t="shared" ca="1" si="433"/>
        <v>0</v>
      </c>
      <c r="FO116" s="31">
        <f t="shared" ca="1" si="434"/>
        <v>0</v>
      </c>
      <c r="FP116" s="31">
        <f t="shared" ca="1" si="435"/>
        <v>0</v>
      </c>
      <c r="FQ116" s="31">
        <f t="shared" ca="1" si="436"/>
        <v>0</v>
      </c>
      <c r="FR116" s="31">
        <f t="shared" ca="1" si="437"/>
        <v>0</v>
      </c>
      <c r="FS116" s="31">
        <f t="shared" ca="1" si="438"/>
        <v>0</v>
      </c>
      <c r="FT116" s="31">
        <f t="shared" ca="1" si="439"/>
        <v>0</v>
      </c>
      <c r="FU116" s="31">
        <f t="shared" ca="1" si="440"/>
        <v>0</v>
      </c>
      <c r="FV116" s="31">
        <f t="shared" ca="1" si="441"/>
        <v>0</v>
      </c>
      <c r="FW116" s="31">
        <f t="shared" ca="1" si="442"/>
        <v>0</v>
      </c>
      <c r="FX116" s="31">
        <f t="shared" ca="1" si="443"/>
        <v>0</v>
      </c>
      <c r="FY116" s="31">
        <f t="shared" ca="1" si="444"/>
        <v>0</v>
      </c>
      <c r="FZ116" s="31">
        <f t="shared" ca="1" si="445"/>
        <v>0</v>
      </c>
      <c r="GA116" s="31">
        <f t="shared" ca="1" si="446"/>
        <v>0</v>
      </c>
      <c r="GB116" s="31">
        <f t="shared" ca="1" si="447"/>
        <v>0</v>
      </c>
      <c r="GC116" s="31">
        <f t="shared" ca="1" si="448"/>
        <v>0</v>
      </c>
      <c r="GD116" s="31">
        <f t="shared" ca="1" si="449"/>
        <v>0</v>
      </c>
      <c r="GE116" s="31">
        <f t="shared" ca="1" si="450"/>
        <v>0</v>
      </c>
      <c r="GF116" s="31">
        <f t="shared" ca="1" si="451"/>
        <v>0</v>
      </c>
      <c r="GG116" s="31">
        <f t="shared" ca="1" si="452"/>
        <v>0</v>
      </c>
      <c r="GH116" s="31">
        <f t="shared" ca="1" si="453"/>
        <v>0</v>
      </c>
      <c r="GI116" s="31">
        <f t="shared" ca="1" si="454"/>
        <v>0</v>
      </c>
      <c r="GJ116" s="109">
        <f t="shared" ca="1" si="455"/>
        <v>0</v>
      </c>
      <c r="GK116" s="14"/>
      <c r="GL116" s="14"/>
      <c r="GM116" s="14"/>
      <c r="GN116" s="14"/>
      <c r="GO116" s="14"/>
      <c r="GP116" s="14"/>
      <c r="GQ116" s="14"/>
      <c r="GR116" s="14"/>
      <c r="GS116" s="14"/>
    </row>
    <row r="117" spans="1:201" ht="12.75" customHeight="1" x14ac:dyDescent="0.2">
      <c r="A117" s="161"/>
      <c r="B117" s="11"/>
      <c r="C117" s="115"/>
      <c r="D117" s="6"/>
      <c r="E117" s="278"/>
      <c r="F117" s="278"/>
      <c r="G117" s="116"/>
      <c r="H117" s="6"/>
      <c r="I117" s="6"/>
      <c r="J117" s="6"/>
      <c r="K117" s="261"/>
      <c r="L117" s="164"/>
      <c r="M117" s="164"/>
      <c r="N117" s="6"/>
      <c r="O117" s="6"/>
      <c r="P117" s="6"/>
      <c r="Q117" s="6"/>
      <c r="R117" s="6"/>
      <c r="S117" s="161"/>
      <c r="T117" s="6"/>
      <c r="U117" s="6"/>
      <c r="V117" s="6"/>
      <c r="W117" s="261"/>
      <c r="X117" s="6"/>
      <c r="Y117" s="261"/>
      <c r="Z117" s="214"/>
      <c r="AA117" s="6"/>
      <c r="AB117" s="214"/>
      <c r="AC117" s="238"/>
      <c r="AD117" s="238"/>
      <c r="AE117" s="161"/>
      <c r="AF117" s="6"/>
      <c r="AG117" s="6"/>
      <c r="AH117" s="6"/>
      <c r="AI117" s="261"/>
      <c r="AJ117" s="6"/>
      <c r="AK117" s="261"/>
      <c r="AL117" s="214"/>
      <c r="AM117" s="6"/>
      <c r="AN117" s="214"/>
      <c r="AO117" s="238"/>
      <c r="AP117" s="238"/>
      <c r="AQ117" s="17"/>
      <c r="AR117" s="235"/>
      <c r="AS117" s="221" t="s">
        <v>55</v>
      </c>
      <c r="AT117" s="54"/>
      <c r="AU117" s="254"/>
      <c r="AV117" s="259"/>
      <c r="AW117" s="38">
        <f t="shared" si="12"/>
        <v>0</v>
      </c>
      <c r="AX117" s="39">
        <f t="shared" si="13"/>
        <v>0</v>
      </c>
      <c r="AY117" s="224" t="s">
        <v>56</v>
      </c>
      <c r="AZ117" s="54"/>
      <c r="BA117" s="64"/>
      <c r="BB117" s="48"/>
      <c r="BC117" s="25">
        <f t="shared" si="14"/>
        <v>0</v>
      </c>
      <c r="BD117" s="40">
        <f t="shared" si="15"/>
        <v>0</v>
      </c>
      <c r="BE117" s="27" t="s">
        <v>57</v>
      </c>
      <c r="BF117" s="54"/>
      <c r="BG117" s="48"/>
      <c r="BH117" s="28">
        <f t="shared" si="16"/>
        <v>0</v>
      </c>
      <c r="BI117" s="29">
        <f t="shared" si="17"/>
        <v>0</v>
      </c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17"/>
      <c r="DD117" s="30">
        <f t="shared" si="372"/>
        <v>0</v>
      </c>
      <c r="DE117" s="31">
        <f t="shared" si="373"/>
        <v>0</v>
      </c>
      <c r="DF117" s="31">
        <f t="shared" si="374"/>
        <v>0</v>
      </c>
      <c r="DG117" s="31">
        <f t="shared" si="375"/>
        <v>0</v>
      </c>
      <c r="DH117" s="31">
        <f t="shared" si="376"/>
        <v>0</v>
      </c>
      <c r="DI117" s="31">
        <f t="shared" si="377"/>
        <v>0</v>
      </c>
      <c r="DJ117" s="31">
        <f t="shared" si="378"/>
        <v>0</v>
      </c>
      <c r="DK117" s="31">
        <f t="shared" si="379"/>
        <v>0</v>
      </c>
      <c r="DL117" s="31">
        <f t="shared" si="380"/>
        <v>0</v>
      </c>
      <c r="DM117" s="31">
        <f t="shared" si="381"/>
        <v>0</v>
      </c>
      <c r="DN117" s="31">
        <f t="shared" si="382"/>
        <v>0</v>
      </c>
      <c r="DO117" s="31">
        <f t="shared" si="383"/>
        <v>0</v>
      </c>
      <c r="DP117" s="31">
        <f t="shared" si="384"/>
        <v>0</v>
      </c>
      <c r="DQ117" s="31">
        <f t="shared" si="385"/>
        <v>0</v>
      </c>
      <c r="DR117" s="31">
        <f t="shared" si="386"/>
        <v>0</v>
      </c>
      <c r="DS117" s="31">
        <f t="shared" si="387"/>
        <v>0</v>
      </c>
      <c r="DT117" s="31">
        <f t="shared" si="388"/>
        <v>0</v>
      </c>
      <c r="DU117" s="31">
        <f t="shared" si="389"/>
        <v>0</v>
      </c>
      <c r="DV117" s="31">
        <f t="shared" si="390"/>
        <v>0</v>
      </c>
      <c r="DW117" s="31">
        <f t="shared" si="391"/>
        <v>0</v>
      </c>
      <c r="DX117" s="31">
        <f t="shared" si="392"/>
        <v>0</v>
      </c>
      <c r="DY117" s="31">
        <f t="shared" si="393"/>
        <v>0</v>
      </c>
      <c r="DZ117" s="31">
        <f t="shared" si="394"/>
        <v>0</v>
      </c>
      <c r="EA117" s="31">
        <f t="shared" si="395"/>
        <v>0</v>
      </c>
      <c r="EB117" s="31">
        <f t="shared" si="396"/>
        <v>0</v>
      </c>
      <c r="EC117" s="31">
        <f t="shared" si="397"/>
        <v>0</v>
      </c>
      <c r="ED117" s="31">
        <f t="shared" si="398"/>
        <v>0</v>
      </c>
      <c r="EE117" s="31">
        <f t="shared" si="399"/>
        <v>0</v>
      </c>
      <c r="EF117" s="31">
        <f t="shared" si="400"/>
        <v>0</v>
      </c>
      <c r="EG117" s="31">
        <f t="shared" si="401"/>
        <v>0</v>
      </c>
      <c r="EH117" s="31">
        <f t="shared" si="402"/>
        <v>0</v>
      </c>
      <c r="EI117" s="31">
        <f t="shared" si="403"/>
        <v>0</v>
      </c>
      <c r="EJ117" s="31">
        <f t="shared" si="404"/>
        <v>0</v>
      </c>
      <c r="EK117" s="31">
        <f t="shared" si="405"/>
        <v>0</v>
      </c>
      <c r="EL117" s="31">
        <f t="shared" si="406"/>
        <v>0</v>
      </c>
      <c r="EM117" s="31">
        <f t="shared" si="407"/>
        <v>0</v>
      </c>
      <c r="EN117" s="31">
        <f t="shared" si="408"/>
        <v>0</v>
      </c>
      <c r="EO117" s="31">
        <f t="shared" si="409"/>
        <v>0</v>
      </c>
      <c r="EP117" s="31">
        <f t="shared" si="410"/>
        <v>0</v>
      </c>
      <c r="EQ117" s="31">
        <f t="shared" si="411"/>
        <v>0</v>
      </c>
      <c r="ER117" s="31">
        <f t="shared" si="412"/>
        <v>0</v>
      </c>
      <c r="ES117" s="109">
        <f t="shared" si="413"/>
        <v>0</v>
      </c>
      <c r="ET117" s="14"/>
      <c r="EU117" s="30">
        <f t="shared" si="414"/>
        <v>0</v>
      </c>
      <c r="EV117" s="31">
        <f t="shared" ca="1" si="415"/>
        <v>0</v>
      </c>
      <c r="EW117" s="31">
        <f t="shared" ca="1" si="416"/>
        <v>0</v>
      </c>
      <c r="EX117" s="31">
        <f t="shared" ca="1" si="417"/>
        <v>0</v>
      </c>
      <c r="EY117" s="31">
        <f t="shared" ca="1" si="418"/>
        <v>0</v>
      </c>
      <c r="EZ117" s="31">
        <f t="shared" ca="1" si="419"/>
        <v>0</v>
      </c>
      <c r="FA117" s="31">
        <f t="shared" ca="1" si="420"/>
        <v>0</v>
      </c>
      <c r="FB117" s="31">
        <f t="shared" ca="1" si="421"/>
        <v>0</v>
      </c>
      <c r="FC117" s="31">
        <f t="shared" ca="1" si="422"/>
        <v>0</v>
      </c>
      <c r="FD117" s="31">
        <f t="shared" ca="1" si="423"/>
        <v>0</v>
      </c>
      <c r="FE117" s="31">
        <f t="shared" ca="1" si="424"/>
        <v>0</v>
      </c>
      <c r="FF117" s="31">
        <f t="shared" ca="1" si="425"/>
        <v>0</v>
      </c>
      <c r="FG117" s="31">
        <f t="shared" ca="1" si="426"/>
        <v>0</v>
      </c>
      <c r="FH117" s="31">
        <f t="shared" ca="1" si="427"/>
        <v>0</v>
      </c>
      <c r="FI117" s="31">
        <f t="shared" ca="1" si="428"/>
        <v>0</v>
      </c>
      <c r="FJ117" s="31">
        <f t="shared" ca="1" si="429"/>
        <v>0</v>
      </c>
      <c r="FK117" s="31">
        <f t="shared" ca="1" si="430"/>
        <v>0</v>
      </c>
      <c r="FL117" s="31">
        <f t="shared" ca="1" si="431"/>
        <v>0</v>
      </c>
      <c r="FM117" s="31">
        <f t="shared" ca="1" si="432"/>
        <v>0</v>
      </c>
      <c r="FN117" s="31">
        <f t="shared" ca="1" si="433"/>
        <v>0</v>
      </c>
      <c r="FO117" s="31">
        <f t="shared" ca="1" si="434"/>
        <v>0</v>
      </c>
      <c r="FP117" s="31">
        <f t="shared" ca="1" si="435"/>
        <v>0</v>
      </c>
      <c r="FQ117" s="31">
        <f t="shared" ca="1" si="436"/>
        <v>0</v>
      </c>
      <c r="FR117" s="31">
        <f t="shared" ca="1" si="437"/>
        <v>0</v>
      </c>
      <c r="FS117" s="31">
        <f t="shared" ca="1" si="438"/>
        <v>0</v>
      </c>
      <c r="FT117" s="31">
        <f t="shared" ca="1" si="439"/>
        <v>0</v>
      </c>
      <c r="FU117" s="31">
        <f t="shared" ca="1" si="440"/>
        <v>0</v>
      </c>
      <c r="FV117" s="31">
        <f t="shared" ca="1" si="441"/>
        <v>0</v>
      </c>
      <c r="FW117" s="31">
        <f t="shared" ca="1" si="442"/>
        <v>0</v>
      </c>
      <c r="FX117" s="31">
        <f t="shared" ca="1" si="443"/>
        <v>0</v>
      </c>
      <c r="FY117" s="31">
        <f t="shared" ca="1" si="444"/>
        <v>0</v>
      </c>
      <c r="FZ117" s="31">
        <f t="shared" ca="1" si="445"/>
        <v>0</v>
      </c>
      <c r="GA117" s="31">
        <f t="shared" ca="1" si="446"/>
        <v>0</v>
      </c>
      <c r="GB117" s="31">
        <f t="shared" ca="1" si="447"/>
        <v>0</v>
      </c>
      <c r="GC117" s="31">
        <f t="shared" ca="1" si="448"/>
        <v>0</v>
      </c>
      <c r="GD117" s="31">
        <f t="shared" ca="1" si="449"/>
        <v>0</v>
      </c>
      <c r="GE117" s="31">
        <f t="shared" ca="1" si="450"/>
        <v>0</v>
      </c>
      <c r="GF117" s="31">
        <f t="shared" ca="1" si="451"/>
        <v>0</v>
      </c>
      <c r="GG117" s="31">
        <f t="shared" ca="1" si="452"/>
        <v>0</v>
      </c>
      <c r="GH117" s="31">
        <f t="shared" ca="1" si="453"/>
        <v>0</v>
      </c>
      <c r="GI117" s="31">
        <f t="shared" ca="1" si="454"/>
        <v>0</v>
      </c>
      <c r="GJ117" s="109">
        <f t="shared" ca="1" si="455"/>
        <v>0</v>
      </c>
      <c r="GK117" s="14"/>
      <c r="GL117" s="14"/>
      <c r="GM117" s="14"/>
      <c r="GN117" s="14"/>
      <c r="GO117" s="14"/>
      <c r="GP117" s="14"/>
      <c r="GQ117" s="14"/>
      <c r="GR117" s="14"/>
      <c r="GS117" s="14"/>
    </row>
    <row r="118" spans="1:201" ht="12.75" customHeight="1" x14ac:dyDescent="0.2">
      <c r="A118" s="161"/>
      <c r="B118" s="11"/>
      <c r="C118" s="115"/>
      <c r="D118" s="6"/>
      <c r="E118" s="278"/>
      <c r="F118" s="278"/>
      <c r="G118" s="116"/>
      <c r="H118" s="6"/>
      <c r="I118" s="6"/>
      <c r="J118" s="6"/>
      <c r="K118" s="261"/>
      <c r="L118" s="164"/>
      <c r="M118" s="164"/>
      <c r="N118" s="6"/>
      <c r="O118" s="6"/>
      <c r="P118" s="6"/>
      <c r="Q118" s="6"/>
      <c r="R118" s="6"/>
      <c r="S118" s="161"/>
      <c r="T118" s="6"/>
      <c r="U118" s="6"/>
      <c r="V118" s="6"/>
      <c r="W118" s="261"/>
      <c r="X118" s="6"/>
      <c r="Y118" s="261"/>
      <c r="Z118" s="214"/>
      <c r="AA118" s="6"/>
      <c r="AB118" s="214"/>
      <c r="AC118" s="238"/>
      <c r="AD118" s="238"/>
      <c r="AE118" s="161"/>
      <c r="AF118" s="6"/>
      <c r="AG118" s="6"/>
      <c r="AH118" s="6"/>
      <c r="AI118" s="261"/>
      <c r="AJ118" s="6"/>
      <c r="AK118" s="261"/>
      <c r="AL118" s="214"/>
      <c r="AM118" s="6"/>
      <c r="AN118" s="214"/>
      <c r="AO118" s="238"/>
      <c r="AP118" s="238"/>
      <c r="AQ118" s="17"/>
      <c r="AR118" s="235"/>
      <c r="AS118" s="221" t="s">
        <v>55</v>
      </c>
      <c r="AT118" s="54"/>
      <c r="AU118" s="254"/>
      <c r="AV118" s="259"/>
      <c r="AW118" s="38">
        <f t="shared" si="12"/>
        <v>0</v>
      </c>
      <c r="AX118" s="39">
        <f t="shared" si="13"/>
        <v>0</v>
      </c>
      <c r="AY118" s="224" t="s">
        <v>56</v>
      </c>
      <c r="AZ118" s="54"/>
      <c r="BA118" s="64"/>
      <c r="BB118" s="48"/>
      <c r="BC118" s="25">
        <f t="shared" si="14"/>
        <v>0</v>
      </c>
      <c r="BD118" s="40">
        <f t="shared" si="15"/>
        <v>0</v>
      </c>
      <c r="BE118" s="27" t="s">
        <v>57</v>
      </c>
      <c r="BF118" s="54"/>
      <c r="BG118" s="48"/>
      <c r="BH118" s="28">
        <f t="shared" si="16"/>
        <v>0</v>
      </c>
      <c r="BI118" s="29">
        <f t="shared" si="17"/>
        <v>0</v>
      </c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17"/>
      <c r="DD118" s="30">
        <f t="shared" si="372"/>
        <v>0</v>
      </c>
      <c r="DE118" s="31">
        <f t="shared" si="373"/>
        <v>0</v>
      </c>
      <c r="DF118" s="31">
        <f t="shared" si="374"/>
        <v>0</v>
      </c>
      <c r="DG118" s="31">
        <f t="shared" si="375"/>
        <v>0</v>
      </c>
      <c r="DH118" s="31">
        <f t="shared" si="376"/>
        <v>0</v>
      </c>
      <c r="DI118" s="31">
        <f t="shared" si="377"/>
        <v>0</v>
      </c>
      <c r="DJ118" s="31">
        <f t="shared" si="378"/>
        <v>0</v>
      </c>
      <c r="DK118" s="31">
        <f t="shared" si="379"/>
        <v>0</v>
      </c>
      <c r="DL118" s="31">
        <f t="shared" si="380"/>
        <v>0</v>
      </c>
      <c r="DM118" s="31">
        <f t="shared" si="381"/>
        <v>0</v>
      </c>
      <c r="DN118" s="31">
        <f t="shared" si="382"/>
        <v>0</v>
      </c>
      <c r="DO118" s="31">
        <f t="shared" si="383"/>
        <v>0</v>
      </c>
      <c r="DP118" s="31">
        <f t="shared" si="384"/>
        <v>0</v>
      </c>
      <c r="DQ118" s="31">
        <f t="shared" si="385"/>
        <v>0</v>
      </c>
      <c r="DR118" s="31">
        <f t="shared" si="386"/>
        <v>0</v>
      </c>
      <c r="DS118" s="31">
        <f t="shared" si="387"/>
        <v>0</v>
      </c>
      <c r="DT118" s="31">
        <f t="shared" si="388"/>
        <v>0</v>
      </c>
      <c r="DU118" s="31">
        <f t="shared" si="389"/>
        <v>0</v>
      </c>
      <c r="DV118" s="31">
        <f t="shared" si="390"/>
        <v>0</v>
      </c>
      <c r="DW118" s="31">
        <f t="shared" si="391"/>
        <v>0</v>
      </c>
      <c r="DX118" s="31">
        <f t="shared" si="392"/>
        <v>0</v>
      </c>
      <c r="DY118" s="31">
        <f t="shared" si="393"/>
        <v>0</v>
      </c>
      <c r="DZ118" s="31">
        <f t="shared" si="394"/>
        <v>0</v>
      </c>
      <c r="EA118" s="31">
        <f t="shared" si="395"/>
        <v>0</v>
      </c>
      <c r="EB118" s="31">
        <f t="shared" si="396"/>
        <v>0</v>
      </c>
      <c r="EC118" s="31">
        <f t="shared" si="397"/>
        <v>0</v>
      </c>
      <c r="ED118" s="31">
        <f t="shared" si="398"/>
        <v>0</v>
      </c>
      <c r="EE118" s="31">
        <f t="shared" si="399"/>
        <v>0</v>
      </c>
      <c r="EF118" s="31">
        <f t="shared" si="400"/>
        <v>0</v>
      </c>
      <c r="EG118" s="31">
        <f t="shared" si="401"/>
        <v>0</v>
      </c>
      <c r="EH118" s="31">
        <f t="shared" si="402"/>
        <v>0</v>
      </c>
      <c r="EI118" s="31">
        <f t="shared" si="403"/>
        <v>0</v>
      </c>
      <c r="EJ118" s="31">
        <f t="shared" si="404"/>
        <v>0</v>
      </c>
      <c r="EK118" s="31">
        <f t="shared" si="405"/>
        <v>0</v>
      </c>
      <c r="EL118" s="31">
        <f t="shared" si="406"/>
        <v>0</v>
      </c>
      <c r="EM118" s="31">
        <f t="shared" si="407"/>
        <v>0</v>
      </c>
      <c r="EN118" s="31">
        <f t="shared" si="408"/>
        <v>0</v>
      </c>
      <c r="EO118" s="31">
        <f t="shared" si="409"/>
        <v>0</v>
      </c>
      <c r="EP118" s="31">
        <f t="shared" si="410"/>
        <v>0</v>
      </c>
      <c r="EQ118" s="31">
        <f t="shared" si="411"/>
        <v>0</v>
      </c>
      <c r="ER118" s="31">
        <f t="shared" si="412"/>
        <v>0</v>
      </c>
      <c r="ES118" s="109">
        <f t="shared" si="413"/>
        <v>0</v>
      </c>
      <c r="ET118" s="14"/>
      <c r="EU118" s="30">
        <f t="shared" si="414"/>
        <v>0</v>
      </c>
      <c r="EV118" s="31">
        <f t="shared" ca="1" si="415"/>
        <v>0</v>
      </c>
      <c r="EW118" s="31">
        <f t="shared" ca="1" si="416"/>
        <v>0</v>
      </c>
      <c r="EX118" s="31">
        <f t="shared" ca="1" si="417"/>
        <v>0</v>
      </c>
      <c r="EY118" s="31">
        <f t="shared" ca="1" si="418"/>
        <v>0</v>
      </c>
      <c r="EZ118" s="31">
        <f t="shared" ca="1" si="419"/>
        <v>0</v>
      </c>
      <c r="FA118" s="31">
        <f t="shared" ca="1" si="420"/>
        <v>0</v>
      </c>
      <c r="FB118" s="31">
        <f t="shared" ca="1" si="421"/>
        <v>0</v>
      </c>
      <c r="FC118" s="31">
        <f t="shared" ca="1" si="422"/>
        <v>0</v>
      </c>
      <c r="FD118" s="31">
        <f t="shared" ca="1" si="423"/>
        <v>0</v>
      </c>
      <c r="FE118" s="31">
        <f t="shared" ca="1" si="424"/>
        <v>0</v>
      </c>
      <c r="FF118" s="31">
        <f t="shared" ca="1" si="425"/>
        <v>0</v>
      </c>
      <c r="FG118" s="31">
        <f t="shared" ca="1" si="426"/>
        <v>0</v>
      </c>
      <c r="FH118" s="31">
        <f t="shared" ca="1" si="427"/>
        <v>0</v>
      </c>
      <c r="FI118" s="31">
        <f t="shared" ca="1" si="428"/>
        <v>0</v>
      </c>
      <c r="FJ118" s="31">
        <f t="shared" ca="1" si="429"/>
        <v>0</v>
      </c>
      <c r="FK118" s="31">
        <f t="shared" ca="1" si="430"/>
        <v>0</v>
      </c>
      <c r="FL118" s="31">
        <f t="shared" ca="1" si="431"/>
        <v>0</v>
      </c>
      <c r="FM118" s="31">
        <f t="shared" ca="1" si="432"/>
        <v>0</v>
      </c>
      <c r="FN118" s="31">
        <f t="shared" ca="1" si="433"/>
        <v>0</v>
      </c>
      <c r="FO118" s="31">
        <f t="shared" ca="1" si="434"/>
        <v>0</v>
      </c>
      <c r="FP118" s="31">
        <f t="shared" ca="1" si="435"/>
        <v>0</v>
      </c>
      <c r="FQ118" s="31">
        <f t="shared" ca="1" si="436"/>
        <v>0</v>
      </c>
      <c r="FR118" s="31">
        <f t="shared" ca="1" si="437"/>
        <v>0</v>
      </c>
      <c r="FS118" s="31">
        <f t="shared" ca="1" si="438"/>
        <v>0</v>
      </c>
      <c r="FT118" s="31">
        <f t="shared" ca="1" si="439"/>
        <v>0</v>
      </c>
      <c r="FU118" s="31">
        <f t="shared" ca="1" si="440"/>
        <v>0</v>
      </c>
      <c r="FV118" s="31">
        <f t="shared" ca="1" si="441"/>
        <v>0</v>
      </c>
      <c r="FW118" s="31">
        <f t="shared" ca="1" si="442"/>
        <v>0</v>
      </c>
      <c r="FX118" s="31">
        <f t="shared" ca="1" si="443"/>
        <v>0</v>
      </c>
      <c r="FY118" s="31">
        <f t="shared" ca="1" si="444"/>
        <v>0</v>
      </c>
      <c r="FZ118" s="31">
        <f t="shared" ca="1" si="445"/>
        <v>0</v>
      </c>
      <c r="GA118" s="31">
        <f t="shared" ca="1" si="446"/>
        <v>0</v>
      </c>
      <c r="GB118" s="31">
        <f t="shared" ca="1" si="447"/>
        <v>0</v>
      </c>
      <c r="GC118" s="31">
        <f t="shared" ca="1" si="448"/>
        <v>0</v>
      </c>
      <c r="GD118" s="31">
        <f t="shared" ca="1" si="449"/>
        <v>0</v>
      </c>
      <c r="GE118" s="31">
        <f t="shared" ca="1" si="450"/>
        <v>0</v>
      </c>
      <c r="GF118" s="31">
        <f t="shared" ca="1" si="451"/>
        <v>0</v>
      </c>
      <c r="GG118" s="31">
        <f t="shared" ca="1" si="452"/>
        <v>0</v>
      </c>
      <c r="GH118" s="31">
        <f t="shared" ca="1" si="453"/>
        <v>0</v>
      </c>
      <c r="GI118" s="31">
        <f t="shared" ca="1" si="454"/>
        <v>0</v>
      </c>
      <c r="GJ118" s="109">
        <f t="shared" ca="1" si="455"/>
        <v>0</v>
      </c>
      <c r="GK118" s="14"/>
      <c r="GL118" s="14"/>
      <c r="GM118" s="14"/>
      <c r="GN118" s="14"/>
      <c r="GO118" s="14"/>
      <c r="GP118" s="14"/>
      <c r="GQ118" s="14"/>
      <c r="GR118" s="14"/>
      <c r="GS118" s="14"/>
    </row>
    <row r="119" spans="1:201" ht="12.75" customHeight="1" x14ac:dyDescent="0.2">
      <c r="A119" s="161"/>
      <c r="B119" s="11"/>
      <c r="C119" s="115"/>
      <c r="D119" s="6"/>
      <c r="E119" s="278"/>
      <c r="F119" s="278"/>
      <c r="G119" s="116"/>
      <c r="H119" s="6"/>
      <c r="I119" s="6"/>
      <c r="J119" s="6"/>
      <c r="K119" s="261"/>
      <c r="L119" s="164"/>
      <c r="M119" s="164"/>
      <c r="N119" s="6"/>
      <c r="O119" s="6"/>
      <c r="P119" s="6"/>
      <c r="Q119" s="6"/>
      <c r="R119" s="6"/>
      <c r="S119" s="161"/>
      <c r="T119" s="6"/>
      <c r="U119" s="6"/>
      <c r="V119" s="6"/>
      <c r="W119" s="261"/>
      <c r="X119" s="6"/>
      <c r="Y119" s="261"/>
      <c r="Z119" s="214"/>
      <c r="AA119" s="6"/>
      <c r="AB119" s="214"/>
      <c r="AC119" s="238"/>
      <c r="AD119" s="238"/>
      <c r="AE119" s="161"/>
      <c r="AF119" s="6"/>
      <c r="AG119" s="6"/>
      <c r="AH119" s="6"/>
      <c r="AI119" s="261"/>
      <c r="AJ119" s="6"/>
      <c r="AK119" s="261"/>
      <c r="AL119" s="214"/>
      <c r="AM119" s="6"/>
      <c r="AN119" s="214"/>
      <c r="AO119" s="238"/>
      <c r="AP119" s="238"/>
      <c r="AQ119" s="17"/>
      <c r="AR119" s="235"/>
      <c r="AS119" s="221" t="s">
        <v>55</v>
      </c>
      <c r="AT119" s="54"/>
      <c r="AU119" s="254"/>
      <c r="AV119" s="259"/>
      <c r="AW119" s="38">
        <f t="shared" si="12"/>
        <v>0</v>
      </c>
      <c r="AX119" s="39">
        <f t="shared" si="13"/>
        <v>0</v>
      </c>
      <c r="AY119" s="224" t="s">
        <v>56</v>
      </c>
      <c r="AZ119" s="54"/>
      <c r="BA119" s="64"/>
      <c r="BB119" s="48"/>
      <c r="BC119" s="25">
        <f t="shared" si="14"/>
        <v>0</v>
      </c>
      <c r="BD119" s="40">
        <f t="shared" si="15"/>
        <v>0</v>
      </c>
      <c r="BE119" s="27" t="s">
        <v>57</v>
      </c>
      <c r="BF119" s="54"/>
      <c r="BG119" s="48"/>
      <c r="BH119" s="28">
        <f t="shared" si="16"/>
        <v>0</v>
      </c>
      <c r="BI119" s="29">
        <f t="shared" si="17"/>
        <v>0</v>
      </c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17"/>
      <c r="DD119" s="30">
        <f t="shared" si="372"/>
        <v>0</v>
      </c>
      <c r="DE119" s="31">
        <f t="shared" si="373"/>
        <v>0</v>
      </c>
      <c r="DF119" s="31">
        <f t="shared" si="374"/>
        <v>0</v>
      </c>
      <c r="DG119" s="31">
        <f t="shared" si="375"/>
        <v>0</v>
      </c>
      <c r="DH119" s="31">
        <f t="shared" si="376"/>
        <v>0</v>
      </c>
      <c r="DI119" s="31">
        <f t="shared" si="377"/>
        <v>0</v>
      </c>
      <c r="DJ119" s="31">
        <f t="shared" si="378"/>
        <v>0</v>
      </c>
      <c r="DK119" s="31">
        <f t="shared" si="379"/>
        <v>0</v>
      </c>
      <c r="DL119" s="31">
        <f t="shared" si="380"/>
        <v>0</v>
      </c>
      <c r="DM119" s="31">
        <f t="shared" si="381"/>
        <v>0</v>
      </c>
      <c r="DN119" s="31">
        <f t="shared" si="382"/>
        <v>0</v>
      </c>
      <c r="DO119" s="31">
        <f t="shared" si="383"/>
        <v>0</v>
      </c>
      <c r="DP119" s="31">
        <f t="shared" si="384"/>
        <v>0</v>
      </c>
      <c r="DQ119" s="31">
        <f t="shared" si="385"/>
        <v>0</v>
      </c>
      <c r="DR119" s="31">
        <f t="shared" si="386"/>
        <v>0</v>
      </c>
      <c r="DS119" s="31">
        <f t="shared" si="387"/>
        <v>0</v>
      </c>
      <c r="DT119" s="31">
        <f t="shared" si="388"/>
        <v>0</v>
      </c>
      <c r="DU119" s="31">
        <f t="shared" si="389"/>
        <v>0</v>
      </c>
      <c r="DV119" s="31">
        <f t="shared" si="390"/>
        <v>0</v>
      </c>
      <c r="DW119" s="31">
        <f t="shared" si="391"/>
        <v>0</v>
      </c>
      <c r="DX119" s="31">
        <f t="shared" si="392"/>
        <v>0</v>
      </c>
      <c r="DY119" s="31">
        <f t="shared" si="393"/>
        <v>0</v>
      </c>
      <c r="DZ119" s="31">
        <f t="shared" si="394"/>
        <v>0</v>
      </c>
      <c r="EA119" s="31">
        <f t="shared" si="395"/>
        <v>0</v>
      </c>
      <c r="EB119" s="31">
        <f t="shared" si="396"/>
        <v>0</v>
      </c>
      <c r="EC119" s="31">
        <f t="shared" si="397"/>
        <v>0</v>
      </c>
      <c r="ED119" s="31">
        <f t="shared" si="398"/>
        <v>0</v>
      </c>
      <c r="EE119" s="31">
        <f t="shared" si="399"/>
        <v>0</v>
      </c>
      <c r="EF119" s="31">
        <f t="shared" si="400"/>
        <v>0</v>
      </c>
      <c r="EG119" s="31">
        <f t="shared" si="401"/>
        <v>0</v>
      </c>
      <c r="EH119" s="31">
        <f t="shared" si="402"/>
        <v>0</v>
      </c>
      <c r="EI119" s="31">
        <f t="shared" si="403"/>
        <v>0</v>
      </c>
      <c r="EJ119" s="31">
        <f t="shared" si="404"/>
        <v>0</v>
      </c>
      <c r="EK119" s="31">
        <f t="shared" si="405"/>
        <v>0</v>
      </c>
      <c r="EL119" s="31">
        <f t="shared" si="406"/>
        <v>0</v>
      </c>
      <c r="EM119" s="31">
        <f t="shared" si="407"/>
        <v>0</v>
      </c>
      <c r="EN119" s="31">
        <f t="shared" si="408"/>
        <v>0</v>
      </c>
      <c r="EO119" s="31">
        <f t="shared" si="409"/>
        <v>0</v>
      </c>
      <c r="EP119" s="31">
        <f t="shared" si="410"/>
        <v>0</v>
      </c>
      <c r="EQ119" s="31">
        <f t="shared" si="411"/>
        <v>0</v>
      </c>
      <c r="ER119" s="31">
        <f t="shared" si="412"/>
        <v>0</v>
      </c>
      <c r="ES119" s="109">
        <f t="shared" si="413"/>
        <v>0</v>
      </c>
      <c r="ET119" s="14"/>
      <c r="EU119" s="30">
        <f t="shared" si="414"/>
        <v>0</v>
      </c>
      <c r="EV119" s="31">
        <f t="shared" ca="1" si="415"/>
        <v>0</v>
      </c>
      <c r="EW119" s="31">
        <f t="shared" ca="1" si="416"/>
        <v>0</v>
      </c>
      <c r="EX119" s="31">
        <f t="shared" ca="1" si="417"/>
        <v>0</v>
      </c>
      <c r="EY119" s="31">
        <f t="shared" ca="1" si="418"/>
        <v>0</v>
      </c>
      <c r="EZ119" s="31">
        <f t="shared" ca="1" si="419"/>
        <v>0</v>
      </c>
      <c r="FA119" s="31">
        <f t="shared" ca="1" si="420"/>
        <v>0</v>
      </c>
      <c r="FB119" s="31">
        <f t="shared" ca="1" si="421"/>
        <v>0</v>
      </c>
      <c r="FC119" s="31">
        <f t="shared" ca="1" si="422"/>
        <v>0</v>
      </c>
      <c r="FD119" s="31">
        <f t="shared" ca="1" si="423"/>
        <v>0</v>
      </c>
      <c r="FE119" s="31">
        <f t="shared" ca="1" si="424"/>
        <v>0</v>
      </c>
      <c r="FF119" s="31">
        <f t="shared" ca="1" si="425"/>
        <v>0</v>
      </c>
      <c r="FG119" s="31">
        <f t="shared" ca="1" si="426"/>
        <v>0</v>
      </c>
      <c r="FH119" s="31">
        <f t="shared" ca="1" si="427"/>
        <v>0</v>
      </c>
      <c r="FI119" s="31">
        <f t="shared" ca="1" si="428"/>
        <v>0</v>
      </c>
      <c r="FJ119" s="31">
        <f t="shared" ca="1" si="429"/>
        <v>0</v>
      </c>
      <c r="FK119" s="31">
        <f t="shared" ca="1" si="430"/>
        <v>0</v>
      </c>
      <c r="FL119" s="31">
        <f t="shared" ca="1" si="431"/>
        <v>0</v>
      </c>
      <c r="FM119" s="31">
        <f t="shared" ca="1" si="432"/>
        <v>0</v>
      </c>
      <c r="FN119" s="31">
        <f t="shared" ca="1" si="433"/>
        <v>0</v>
      </c>
      <c r="FO119" s="31">
        <f t="shared" ca="1" si="434"/>
        <v>0</v>
      </c>
      <c r="FP119" s="31">
        <f t="shared" ca="1" si="435"/>
        <v>0</v>
      </c>
      <c r="FQ119" s="31">
        <f t="shared" ca="1" si="436"/>
        <v>0</v>
      </c>
      <c r="FR119" s="31">
        <f t="shared" ca="1" si="437"/>
        <v>0</v>
      </c>
      <c r="FS119" s="31">
        <f t="shared" ca="1" si="438"/>
        <v>0</v>
      </c>
      <c r="FT119" s="31">
        <f t="shared" ca="1" si="439"/>
        <v>0</v>
      </c>
      <c r="FU119" s="31">
        <f t="shared" ca="1" si="440"/>
        <v>0</v>
      </c>
      <c r="FV119" s="31">
        <f t="shared" ca="1" si="441"/>
        <v>0</v>
      </c>
      <c r="FW119" s="31">
        <f t="shared" ca="1" si="442"/>
        <v>0</v>
      </c>
      <c r="FX119" s="31">
        <f t="shared" ca="1" si="443"/>
        <v>0</v>
      </c>
      <c r="FY119" s="31">
        <f t="shared" ca="1" si="444"/>
        <v>0</v>
      </c>
      <c r="FZ119" s="31">
        <f t="shared" ca="1" si="445"/>
        <v>0</v>
      </c>
      <c r="GA119" s="31">
        <f t="shared" ca="1" si="446"/>
        <v>0</v>
      </c>
      <c r="GB119" s="31">
        <f t="shared" ca="1" si="447"/>
        <v>0</v>
      </c>
      <c r="GC119" s="31">
        <f t="shared" ca="1" si="448"/>
        <v>0</v>
      </c>
      <c r="GD119" s="31">
        <f t="shared" ca="1" si="449"/>
        <v>0</v>
      </c>
      <c r="GE119" s="31">
        <f t="shared" ca="1" si="450"/>
        <v>0</v>
      </c>
      <c r="GF119" s="31">
        <f t="shared" ca="1" si="451"/>
        <v>0</v>
      </c>
      <c r="GG119" s="31">
        <f t="shared" ca="1" si="452"/>
        <v>0</v>
      </c>
      <c r="GH119" s="31">
        <f t="shared" ca="1" si="453"/>
        <v>0</v>
      </c>
      <c r="GI119" s="31">
        <f t="shared" ca="1" si="454"/>
        <v>0</v>
      </c>
      <c r="GJ119" s="109">
        <f t="shared" ca="1" si="455"/>
        <v>0</v>
      </c>
      <c r="GK119" s="14"/>
      <c r="GL119" s="14"/>
      <c r="GM119" s="14"/>
      <c r="GN119" s="14"/>
      <c r="GO119" s="14"/>
      <c r="GP119" s="14"/>
      <c r="GQ119" s="14"/>
      <c r="GR119" s="14"/>
      <c r="GS119" s="14"/>
    </row>
    <row r="120" spans="1:201" ht="12.75" customHeight="1" x14ac:dyDescent="0.2">
      <c r="A120" s="161"/>
      <c r="B120" s="11"/>
      <c r="C120" s="115"/>
      <c r="D120" s="6"/>
      <c r="E120" s="278"/>
      <c r="F120" s="278"/>
      <c r="G120" s="116"/>
      <c r="H120" s="6"/>
      <c r="I120" s="6"/>
      <c r="J120" s="6"/>
      <c r="K120" s="261"/>
      <c r="L120" s="164"/>
      <c r="M120" s="164"/>
      <c r="N120" s="6"/>
      <c r="O120" s="6"/>
      <c r="P120" s="6"/>
      <c r="Q120" s="6"/>
      <c r="R120" s="6"/>
      <c r="S120" s="161"/>
      <c r="T120" s="6"/>
      <c r="U120" s="6"/>
      <c r="V120" s="6"/>
      <c r="W120" s="261"/>
      <c r="X120" s="6"/>
      <c r="Y120" s="261"/>
      <c r="Z120" s="214"/>
      <c r="AA120" s="6"/>
      <c r="AB120" s="214"/>
      <c r="AC120" s="238"/>
      <c r="AD120" s="238"/>
      <c r="AE120" s="161"/>
      <c r="AF120" s="6"/>
      <c r="AG120" s="6"/>
      <c r="AH120" s="6"/>
      <c r="AI120" s="261"/>
      <c r="AJ120" s="6"/>
      <c r="AK120" s="261"/>
      <c r="AL120" s="214"/>
      <c r="AM120" s="6"/>
      <c r="AN120" s="214"/>
      <c r="AO120" s="238"/>
      <c r="AP120" s="238"/>
      <c r="AQ120" s="17"/>
      <c r="AR120" s="235"/>
      <c r="AS120" s="221" t="s">
        <v>55</v>
      </c>
      <c r="AT120" s="54"/>
      <c r="AU120" s="254"/>
      <c r="AV120" s="259"/>
      <c r="AW120" s="38">
        <f t="shared" si="12"/>
        <v>0</v>
      </c>
      <c r="AX120" s="39">
        <f t="shared" si="13"/>
        <v>0</v>
      </c>
      <c r="AY120" s="224" t="s">
        <v>56</v>
      </c>
      <c r="AZ120" s="54"/>
      <c r="BA120" s="64"/>
      <c r="BB120" s="48"/>
      <c r="BC120" s="25">
        <f t="shared" si="14"/>
        <v>0</v>
      </c>
      <c r="BD120" s="40">
        <f t="shared" si="15"/>
        <v>0</v>
      </c>
      <c r="BE120" s="27" t="s">
        <v>57</v>
      </c>
      <c r="BF120" s="54"/>
      <c r="BG120" s="48"/>
      <c r="BH120" s="28">
        <f t="shared" si="16"/>
        <v>0</v>
      </c>
      <c r="BI120" s="29">
        <f t="shared" si="17"/>
        <v>0</v>
      </c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17"/>
      <c r="DD120" s="30">
        <f t="shared" si="372"/>
        <v>0</v>
      </c>
      <c r="DE120" s="31">
        <f t="shared" si="373"/>
        <v>0</v>
      </c>
      <c r="DF120" s="31">
        <f t="shared" si="374"/>
        <v>0</v>
      </c>
      <c r="DG120" s="31">
        <f t="shared" si="375"/>
        <v>0</v>
      </c>
      <c r="DH120" s="31">
        <f t="shared" si="376"/>
        <v>0</v>
      </c>
      <c r="DI120" s="31">
        <f t="shared" si="377"/>
        <v>0</v>
      </c>
      <c r="DJ120" s="31">
        <f t="shared" si="378"/>
        <v>0</v>
      </c>
      <c r="DK120" s="31">
        <f t="shared" si="379"/>
        <v>0</v>
      </c>
      <c r="DL120" s="31">
        <f t="shared" si="380"/>
        <v>0</v>
      </c>
      <c r="DM120" s="31">
        <f t="shared" si="381"/>
        <v>0</v>
      </c>
      <c r="DN120" s="31">
        <f t="shared" si="382"/>
        <v>0</v>
      </c>
      <c r="DO120" s="31">
        <f t="shared" si="383"/>
        <v>0</v>
      </c>
      <c r="DP120" s="31">
        <f t="shared" si="384"/>
        <v>0</v>
      </c>
      <c r="DQ120" s="31">
        <f t="shared" si="385"/>
        <v>0</v>
      </c>
      <c r="DR120" s="31">
        <f t="shared" si="386"/>
        <v>0</v>
      </c>
      <c r="DS120" s="31">
        <f t="shared" si="387"/>
        <v>0</v>
      </c>
      <c r="DT120" s="31">
        <f t="shared" si="388"/>
        <v>0</v>
      </c>
      <c r="DU120" s="31">
        <f t="shared" si="389"/>
        <v>0</v>
      </c>
      <c r="DV120" s="31">
        <f t="shared" si="390"/>
        <v>0</v>
      </c>
      <c r="DW120" s="31">
        <f t="shared" si="391"/>
        <v>0</v>
      </c>
      <c r="DX120" s="31">
        <f t="shared" si="392"/>
        <v>0</v>
      </c>
      <c r="DY120" s="31">
        <f t="shared" si="393"/>
        <v>0</v>
      </c>
      <c r="DZ120" s="31">
        <f t="shared" si="394"/>
        <v>0</v>
      </c>
      <c r="EA120" s="31">
        <f t="shared" si="395"/>
        <v>0</v>
      </c>
      <c r="EB120" s="31">
        <f t="shared" si="396"/>
        <v>0</v>
      </c>
      <c r="EC120" s="31">
        <f t="shared" si="397"/>
        <v>0</v>
      </c>
      <c r="ED120" s="31">
        <f t="shared" si="398"/>
        <v>0</v>
      </c>
      <c r="EE120" s="31">
        <f t="shared" si="399"/>
        <v>0</v>
      </c>
      <c r="EF120" s="31">
        <f t="shared" si="400"/>
        <v>0</v>
      </c>
      <c r="EG120" s="31">
        <f t="shared" si="401"/>
        <v>0</v>
      </c>
      <c r="EH120" s="31">
        <f t="shared" si="402"/>
        <v>0</v>
      </c>
      <c r="EI120" s="31">
        <f t="shared" si="403"/>
        <v>0</v>
      </c>
      <c r="EJ120" s="31">
        <f t="shared" si="404"/>
        <v>0</v>
      </c>
      <c r="EK120" s="31">
        <f t="shared" si="405"/>
        <v>0</v>
      </c>
      <c r="EL120" s="31">
        <f t="shared" si="406"/>
        <v>0</v>
      </c>
      <c r="EM120" s="31">
        <f t="shared" si="407"/>
        <v>0</v>
      </c>
      <c r="EN120" s="31">
        <f t="shared" si="408"/>
        <v>0</v>
      </c>
      <c r="EO120" s="31">
        <f t="shared" si="409"/>
        <v>0</v>
      </c>
      <c r="EP120" s="31">
        <f t="shared" si="410"/>
        <v>0</v>
      </c>
      <c r="EQ120" s="31">
        <f t="shared" si="411"/>
        <v>0</v>
      </c>
      <c r="ER120" s="31">
        <f t="shared" si="412"/>
        <v>0</v>
      </c>
      <c r="ES120" s="109">
        <f t="shared" si="413"/>
        <v>0</v>
      </c>
      <c r="ET120" s="14"/>
      <c r="EU120" s="30">
        <f t="shared" si="414"/>
        <v>0</v>
      </c>
      <c r="EV120" s="31">
        <f t="shared" ca="1" si="415"/>
        <v>0</v>
      </c>
      <c r="EW120" s="31">
        <f t="shared" ca="1" si="416"/>
        <v>0</v>
      </c>
      <c r="EX120" s="31">
        <f t="shared" ca="1" si="417"/>
        <v>0</v>
      </c>
      <c r="EY120" s="31">
        <f t="shared" ca="1" si="418"/>
        <v>0</v>
      </c>
      <c r="EZ120" s="31">
        <f t="shared" ca="1" si="419"/>
        <v>0</v>
      </c>
      <c r="FA120" s="31">
        <f t="shared" ca="1" si="420"/>
        <v>0</v>
      </c>
      <c r="FB120" s="31">
        <f t="shared" ca="1" si="421"/>
        <v>0</v>
      </c>
      <c r="FC120" s="31">
        <f t="shared" ca="1" si="422"/>
        <v>0</v>
      </c>
      <c r="FD120" s="31">
        <f t="shared" ca="1" si="423"/>
        <v>0</v>
      </c>
      <c r="FE120" s="31">
        <f t="shared" ca="1" si="424"/>
        <v>0</v>
      </c>
      <c r="FF120" s="31">
        <f t="shared" ca="1" si="425"/>
        <v>0</v>
      </c>
      <c r="FG120" s="31">
        <f t="shared" ca="1" si="426"/>
        <v>0</v>
      </c>
      <c r="FH120" s="31">
        <f t="shared" ca="1" si="427"/>
        <v>0</v>
      </c>
      <c r="FI120" s="31">
        <f t="shared" ca="1" si="428"/>
        <v>0</v>
      </c>
      <c r="FJ120" s="31">
        <f t="shared" ca="1" si="429"/>
        <v>0</v>
      </c>
      <c r="FK120" s="31">
        <f t="shared" ca="1" si="430"/>
        <v>0</v>
      </c>
      <c r="FL120" s="31">
        <f t="shared" ca="1" si="431"/>
        <v>0</v>
      </c>
      <c r="FM120" s="31">
        <f t="shared" ca="1" si="432"/>
        <v>0</v>
      </c>
      <c r="FN120" s="31">
        <f t="shared" ca="1" si="433"/>
        <v>0</v>
      </c>
      <c r="FO120" s="31">
        <f t="shared" ca="1" si="434"/>
        <v>0</v>
      </c>
      <c r="FP120" s="31">
        <f t="shared" ca="1" si="435"/>
        <v>0</v>
      </c>
      <c r="FQ120" s="31">
        <f t="shared" ca="1" si="436"/>
        <v>0</v>
      </c>
      <c r="FR120" s="31">
        <f t="shared" ca="1" si="437"/>
        <v>0</v>
      </c>
      <c r="FS120" s="31">
        <f t="shared" ca="1" si="438"/>
        <v>0</v>
      </c>
      <c r="FT120" s="31">
        <f t="shared" ca="1" si="439"/>
        <v>0</v>
      </c>
      <c r="FU120" s="31">
        <f t="shared" ca="1" si="440"/>
        <v>0</v>
      </c>
      <c r="FV120" s="31">
        <f t="shared" ca="1" si="441"/>
        <v>0</v>
      </c>
      <c r="FW120" s="31">
        <f t="shared" ca="1" si="442"/>
        <v>0</v>
      </c>
      <c r="FX120" s="31">
        <f t="shared" ca="1" si="443"/>
        <v>0</v>
      </c>
      <c r="FY120" s="31">
        <f t="shared" ca="1" si="444"/>
        <v>0</v>
      </c>
      <c r="FZ120" s="31">
        <f t="shared" ca="1" si="445"/>
        <v>0</v>
      </c>
      <c r="GA120" s="31">
        <f t="shared" ca="1" si="446"/>
        <v>0</v>
      </c>
      <c r="GB120" s="31">
        <f t="shared" ca="1" si="447"/>
        <v>0</v>
      </c>
      <c r="GC120" s="31">
        <f t="shared" ca="1" si="448"/>
        <v>0</v>
      </c>
      <c r="GD120" s="31">
        <f t="shared" ca="1" si="449"/>
        <v>0</v>
      </c>
      <c r="GE120" s="31">
        <f t="shared" ca="1" si="450"/>
        <v>0</v>
      </c>
      <c r="GF120" s="31">
        <f t="shared" ca="1" si="451"/>
        <v>0</v>
      </c>
      <c r="GG120" s="31">
        <f t="shared" ca="1" si="452"/>
        <v>0</v>
      </c>
      <c r="GH120" s="31">
        <f t="shared" ca="1" si="453"/>
        <v>0</v>
      </c>
      <c r="GI120" s="31">
        <f t="shared" ca="1" si="454"/>
        <v>0</v>
      </c>
      <c r="GJ120" s="109">
        <f t="shared" ca="1" si="455"/>
        <v>0</v>
      </c>
      <c r="GK120" s="14"/>
      <c r="GL120" s="14"/>
      <c r="GM120" s="14"/>
      <c r="GN120" s="14"/>
      <c r="GO120" s="14"/>
      <c r="GP120" s="14"/>
      <c r="GQ120" s="14"/>
      <c r="GR120" s="14"/>
      <c r="GS120" s="14"/>
    </row>
    <row r="121" spans="1:201" ht="12.75" customHeight="1" x14ac:dyDescent="0.2">
      <c r="A121" s="161"/>
      <c r="B121" s="11"/>
      <c r="C121" s="115"/>
      <c r="D121" s="6"/>
      <c r="E121" s="278"/>
      <c r="F121" s="278"/>
      <c r="G121" s="116"/>
      <c r="H121" s="6"/>
      <c r="I121" s="6"/>
      <c r="J121" s="6"/>
      <c r="K121" s="261"/>
      <c r="L121" s="164"/>
      <c r="M121" s="164"/>
      <c r="N121" s="6"/>
      <c r="O121" s="6"/>
      <c r="P121" s="6"/>
      <c r="Q121" s="6"/>
      <c r="R121" s="6"/>
      <c r="S121" s="161"/>
      <c r="T121" s="6"/>
      <c r="U121" s="6"/>
      <c r="V121" s="6"/>
      <c r="W121" s="261"/>
      <c r="X121" s="6"/>
      <c r="Y121" s="261"/>
      <c r="Z121" s="214"/>
      <c r="AA121" s="6"/>
      <c r="AB121" s="214"/>
      <c r="AC121" s="238"/>
      <c r="AD121" s="238"/>
      <c r="AE121" s="161"/>
      <c r="AF121" s="6"/>
      <c r="AG121" s="6"/>
      <c r="AH121" s="6"/>
      <c r="AI121" s="261"/>
      <c r="AJ121" s="6"/>
      <c r="AK121" s="261"/>
      <c r="AL121" s="214"/>
      <c r="AM121" s="6"/>
      <c r="AN121" s="214"/>
      <c r="AO121" s="238"/>
      <c r="AP121" s="238"/>
      <c r="AQ121" s="17"/>
      <c r="AR121" s="235"/>
      <c r="AS121" s="221" t="s">
        <v>55</v>
      </c>
      <c r="AT121" s="54"/>
      <c r="AU121" s="254"/>
      <c r="AV121" s="259"/>
      <c r="AW121" s="38">
        <f t="shared" si="12"/>
        <v>0</v>
      </c>
      <c r="AX121" s="39">
        <f t="shared" si="13"/>
        <v>0</v>
      </c>
      <c r="AY121" s="224" t="s">
        <v>56</v>
      </c>
      <c r="AZ121" s="54"/>
      <c r="BA121" s="64"/>
      <c r="BB121" s="48"/>
      <c r="BC121" s="25">
        <f t="shared" si="14"/>
        <v>0</v>
      </c>
      <c r="BD121" s="40">
        <f t="shared" si="15"/>
        <v>0</v>
      </c>
      <c r="BE121" s="27" t="s">
        <v>57</v>
      </c>
      <c r="BF121" s="54"/>
      <c r="BG121" s="48"/>
      <c r="BH121" s="28">
        <f t="shared" si="16"/>
        <v>0</v>
      </c>
      <c r="BI121" s="29">
        <f t="shared" si="17"/>
        <v>0</v>
      </c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17"/>
      <c r="DD121" s="30">
        <f t="shared" si="372"/>
        <v>0</v>
      </c>
      <c r="DE121" s="31">
        <f t="shared" si="373"/>
        <v>0</v>
      </c>
      <c r="DF121" s="31">
        <f t="shared" si="374"/>
        <v>0</v>
      </c>
      <c r="DG121" s="31">
        <f t="shared" si="375"/>
        <v>0</v>
      </c>
      <c r="DH121" s="31">
        <f t="shared" si="376"/>
        <v>0</v>
      </c>
      <c r="DI121" s="31">
        <f t="shared" si="377"/>
        <v>0</v>
      </c>
      <c r="DJ121" s="31">
        <f t="shared" si="378"/>
        <v>0</v>
      </c>
      <c r="DK121" s="31">
        <f t="shared" si="379"/>
        <v>0</v>
      </c>
      <c r="DL121" s="31">
        <f t="shared" si="380"/>
        <v>0</v>
      </c>
      <c r="DM121" s="31">
        <f t="shared" si="381"/>
        <v>0</v>
      </c>
      <c r="DN121" s="31">
        <f t="shared" si="382"/>
        <v>0</v>
      </c>
      <c r="DO121" s="31">
        <f t="shared" si="383"/>
        <v>0</v>
      </c>
      <c r="DP121" s="31">
        <f t="shared" si="384"/>
        <v>0</v>
      </c>
      <c r="DQ121" s="31">
        <f t="shared" si="385"/>
        <v>0</v>
      </c>
      <c r="DR121" s="31">
        <f t="shared" si="386"/>
        <v>0</v>
      </c>
      <c r="DS121" s="31">
        <f t="shared" si="387"/>
        <v>0</v>
      </c>
      <c r="DT121" s="31">
        <f t="shared" si="388"/>
        <v>0</v>
      </c>
      <c r="DU121" s="31">
        <f t="shared" si="389"/>
        <v>0</v>
      </c>
      <c r="DV121" s="31">
        <f t="shared" si="390"/>
        <v>0</v>
      </c>
      <c r="DW121" s="31">
        <f t="shared" si="391"/>
        <v>0</v>
      </c>
      <c r="DX121" s="31">
        <f t="shared" si="392"/>
        <v>0</v>
      </c>
      <c r="DY121" s="31">
        <f t="shared" si="393"/>
        <v>0</v>
      </c>
      <c r="DZ121" s="31">
        <f t="shared" si="394"/>
        <v>0</v>
      </c>
      <c r="EA121" s="31">
        <f t="shared" si="395"/>
        <v>0</v>
      </c>
      <c r="EB121" s="31">
        <f t="shared" si="396"/>
        <v>0</v>
      </c>
      <c r="EC121" s="31">
        <f t="shared" si="397"/>
        <v>0</v>
      </c>
      <c r="ED121" s="31">
        <f t="shared" si="398"/>
        <v>0</v>
      </c>
      <c r="EE121" s="31">
        <f t="shared" si="399"/>
        <v>0</v>
      </c>
      <c r="EF121" s="31">
        <f t="shared" si="400"/>
        <v>0</v>
      </c>
      <c r="EG121" s="31">
        <f t="shared" si="401"/>
        <v>0</v>
      </c>
      <c r="EH121" s="31">
        <f t="shared" si="402"/>
        <v>0</v>
      </c>
      <c r="EI121" s="31">
        <f t="shared" si="403"/>
        <v>0</v>
      </c>
      <c r="EJ121" s="31">
        <f t="shared" si="404"/>
        <v>0</v>
      </c>
      <c r="EK121" s="31">
        <f t="shared" si="405"/>
        <v>0</v>
      </c>
      <c r="EL121" s="31">
        <f t="shared" si="406"/>
        <v>0</v>
      </c>
      <c r="EM121" s="31">
        <f t="shared" si="407"/>
        <v>0</v>
      </c>
      <c r="EN121" s="31">
        <f t="shared" si="408"/>
        <v>0</v>
      </c>
      <c r="EO121" s="31">
        <f t="shared" si="409"/>
        <v>0</v>
      </c>
      <c r="EP121" s="31">
        <f t="shared" si="410"/>
        <v>0</v>
      </c>
      <c r="EQ121" s="31">
        <f t="shared" si="411"/>
        <v>0</v>
      </c>
      <c r="ER121" s="31">
        <f t="shared" si="412"/>
        <v>0</v>
      </c>
      <c r="ES121" s="109">
        <f t="shared" si="413"/>
        <v>0</v>
      </c>
      <c r="ET121" s="14"/>
      <c r="EU121" s="30">
        <f t="shared" si="414"/>
        <v>0</v>
      </c>
      <c r="EV121" s="31">
        <f t="shared" ca="1" si="415"/>
        <v>0</v>
      </c>
      <c r="EW121" s="31">
        <f t="shared" ca="1" si="416"/>
        <v>0</v>
      </c>
      <c r="EX121" s="31">
        <f t="shared" ca="1" si="417"/>
        <v>0</v>
      </c>
      <c r="EY121" s="31">
        <f t="shared" ca="1" si="418"/>
        <v>0</v>
      </c>
      <c r="EZ121" s="31">
        <f t="shared" ca="1" si="419"/>
        <v>0</v>
      </c>
      <c r="FA121" s="31">
        <f t="shared" ca="1" si="420"/>
        <v>0</v>
      </c>
      <c r="FB121" s="31">
        <f t="shared" ca="1" si="421"/>
        <v>0</v>
      </c>
      <c r="FC121" s="31">
        <f t="shared" ca="1" si="422"/>
        <v>0</v>
      </c>
      <c r="FD121" s="31">
        <f t="shared" ca="1" si="423"/>
        <v>0</v>
      </c>
      <c r="FE121" s="31">
        <f t="shared" ca="1" si="424"/>
        <v>0</v>
      </c>
      <c r="FF121" s="31">
        <f t="shared" ca="1" si="425"/>
        <v>0</v>
      </c>
      <c r="FG121" s="31">
        <f t="shared" ca="1" si="426"/>
        <v>0</v>
      </c>
      <c r="FH121" s="31">
        <f t="shared" ca="1" si="427"/>
        <v>0</v>
      </c>
      <c r="FI121" s="31">
        <f t="shared" ca="1" si="428"/>
        <v>0</v>
      </c>
      <c r="FJ121" s="31">
        <f t="shared" ca="1" si="429"/>
        <v>0</v>
      </c>
      <c r="FK121" s="31">
        <f t="shared" ca="1" si="430"/>
        <v>0</v>
      </c>
      <c r="FL121" s="31">
        <f t="shared" ca="1" si="431"/>
        <v>0</v>
      </c>
      <c r="FM121" s="31">
        <f t="shared" ca="1" si="432"/>
        <v>0</v>
      </c>
      <c r="FN121" s="31">
        <f t="shared" ca="1" si="433"/>
        <v>0</v>
      </c>
      <c r="FO121" s="31">
        <f t="shared" ca="1" si="434"/>
        <v>0</v>
      </c>
      <c r="FP121" s="31">
        <f t="shared" ca="1" si="435"/>
        <v>0</v>
      </c>
      <c r="FQ121" s="31">
        <f t="shared" ca="1" si="436"/>
        <v>0</v>
      </c>
      <c r="FR121" s="31">
        <f t="shared" ca="1" si="437"/>
        <v>0</v>
      </c>
      <c r="FS121" s="31">
        <f t="shared" ca="1" si="438"/>
        <v>0</v>
      </c>
      <c r="FT121" s="31">
        <f t="shared" ca="1" si="439"/>
        <v>0</v>
      </c>
      <c r="FU121" s="31">
        <f t="shared" ca="1" si="440"/>
        <v>0</v>
      </c>
      <c r="FV121" s="31">
        <f t="shared" ca="1" si="441"/>
        <v>0</v>
      </c>
      <c r="FW121" s="31">
        <f t="shared" ca="1" si="442"/>
        <v>0</v>
      </c>
      <c r="FX121" s="31">
        <f t="shared" ca="1" si="443"/>
        <v>0</v>
      </c>
      <c r="FY121" s="31">
        <f t="shared" ca="1" si="444"/>
        <v>0</v>
      </c>
      <c r="FZ121" s="31">
        <f t="shared" ca="1" si="445"/>
        <v>0</v>
      </c>
      <c r="GA121" s="31">
        <f t="shared" ca="1" si="446"/>
        <v>0</v>
      </c>
      <c r="GB121" s="31">
        <f t="shared" ca="1" si="447"/>
        <v>0</v>
      </c>
      <c r="GC121" s="31">
        <f t="shared" ca="1" si="448"/>
        <v>0</v>
      </c>
      <c r="GD121" s="31">
        <f t="shared" ca="1" si="449"/>
        <v>0</v>
      </c>
      <c r="GE121" s="31">
        <f t="shared" ca="1" si="450"/>
        <v>0</v>
      </c>
      <c r="GF121" s="31">
        <f t="shared" ca="1" si="451"/>
        <v>0</v>
      </c>
      <c r="GG121" s="31">
        <f t="shared" ca="1" si="452"/>
        <v>0</v>
      </c>
      <c r="GH121" s="31">
        <f t="shared" ca="1" si="453"/>
        <v>0</v>
      </c>
      <c r="GI121" s="31">
        <f t="shared" ca="1" si="454"/>
        <v>0</v>
      </c>
      <c r="GJ121" s="109">
        <f t="shared" ca="1" si="455"/>
        <v>0</v>
      </c>
      <c r="GK121" s="14"/>
      <c r="GL121" s="14"/>
      <c r="GM121" s="14"/>
      <c r="GN121" s="14"/>
      <c r="GO121" s="14"/>
      <c r="GP121" s="14"/>
      <c r="GQ121" s="14"/>
      <c r="GR121" s="14"/>
      <c r="GS121" s="14"/>
    </row>
    <row r="122" spans="1:201" ht="12.75" customHeight="1" x14ac:dyDescent="0.2">
      <c r="A122" s="161"/>
      <c r="B122" s="11"/>
      <c r="C122" s="115"/>
      <c r="D122" s="6"/>
      <c r="E122" s="278"/>
      <c r="F122" s="278"/>
      <c r="G122" s="116"/>
      <c r="H122" s="6"/>
      <c r="I122" s="6"/>
      <c r="J122" s="6"/>
      <c r="K122" s="261"/>
      <c r="L122" s="164"/>
      <c r="M122" s="164"/>
      <c r="N122" s="6"/>
      <c r="O122" s="6"/>
      <c r="P122" s="6"/>
      <c r="Q122" s="6"/>
      <c r="R122" s="6"/>
      <c r="S122" s="161"/>
      <c r="T122" s="6"/>
      <c r="U122" s="6"/>
      <c r="V122" s="6"/>
      <c r="W122" s="261"/>
      <c r="X122" s="6"/>
      <c r="Y122" s="261"/>
      <c r="Z122" s="214"/>
      <c r="AA122" s="6"/>
      <c r="AB122" s="214"/>
      <c r="AC122" s="238"/>
      <c r="AD122" s="238"/>
      <c r="AE122" s="161"/>
      <c r="AF122" s="6"/>
      <c r="AG122" s="6"/>
      <c r="AH122" s="6"/>
      <c r="AI122" s="261"/>
      <c r="AJ122" s="6"/>
      <c r="AK122" s="261"/>
      <c r="AL122" s="214"/>
      <c r="AM122" s="6"/>
      <c r="AN122" s="214"/>
      <c r="AO122" s="238"/>
      <c r="AP122" s="238"/>
      <c r="AQ122" s="17"/>
      <c r="AR122" s="235"/>
      <c r="AS122" s="221" t="s">
        <v>55</v>
      </c>
      <c r="AT122" s="54"/>
      <c r="AU122" s="254"/>
      <c r="AV122" s="259"/>
      <c r="AW122" s="38">
        <f t="shared" si="12"/>
        <v>0</v>
      </c>
      <c r="AX122" s="39">
        <f t="shared" si="13"/>
        <v>0</v>
      </c>
      <c r="AY122" s="224" t="s">
        <v>56</v>
      </c>
      <c r="AZ122" s="54"/>
      <c r="BA122" s="64"/>
      <c r="BB122" s="48"/>
      <c r="BC122" s="25">
        <f t="shared" si="14"/>
        <v>0</v>
      </c>
      <c r="BD122" s="40">
        <f t="shared" si="15"/>
        <v>0</v>
      </c>
      <c r="BE122" s="27" t="s">
        <v>57</v>
      </c>
      <c r="BF122" s="54"/>
      <c r="BG122" s="48"/>
      <c r="BH122" s="28">
        <f t="shared" si="16"/>
        <v>0</v>
      </c>
      <c r="BI122" s="29">
        <f t="shared" si="17"/>
        <v>0</v>
      </c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17"/>
      <c r="DD122" s="30">
        <f t="shared" si="372"/>
        <v>0</v>
      </c>
      <c r="DE122" s="31">
        <f t="shared" si="373"/>
        <v>0</v>
      </c>
      <c r="DF122" s="31">
        <f t="shared" si="374"/>
        <v>0</v>
      </c>
      <c r="DG122" s="31">
        <f t="shared" si="375"/>
        <v>0</v>
      </c>
      <c r="DH122" s="31">
        <f t="shared" si="376"/>
        <v>0</v>
      </c>
      <c r="DI122" s="31">
        <f t="shared" si="377"/>
        <v>0</v>
      </c>
      <c r="DJ122" s="31">
        <f t="shared" si="378"/>
        <v>0</v>
      </c>
      <c r="DK122" s="31">
        <f t="shared" si="379"/>
        <v>0</v>
      </c>
      <c r="DL122" s="31">
        <f t="shared" si="380"/>
        <v>0</v>
      </c>
      <c r="DM122" s="31">
        <f t="shared" si="381"/>
        <v>0</v>
      </c>
      <c r="DN122" s="31">
        <f t="shared" si="382"/>
        <v>0</v>
      </c>
      <c r="DO122" s="31">
        <f t="shared" si="383"/>
        <v>0</v>
      </c>
      <c r="DP122" s="31">
        <f t="shared" si="384"/>
        <v>0</v>
      </c>
      <c r="DQ122" s="31">
        <f t="shared" si="385"/>
        <v>0</v>
      </c>
      <c r="DR122" s="31">
        <f t="shared" si="386"/>
        <v>0</v>
      </c>
      <c r="DS122" s="31">
        <f t="shared" si="387"/>
        <v>0</v>
      </c>
      <c r="DT122" s="31">
        <f t="shared" si="388"/>
        <v>0</v>
      </c>
      <c r="DU122" s="31">
        <f t="shared" si="389"/>
        <v>0</v>
      </c>
      <c r="DV122" s="31">
        <f t="shared" si="390"/>
        <v>0</v>
      </c>
      <c r="DW122" s="31">
        <f t="shared" si="391"/>
        <v>0</v>
      </c>
      <c r="DX122" s="31">
        <f t="shared" si="392"/>
        <v>0</v>
      </c>
      <c r="DY122" s="31">
        <f t="shared" si="393"/>
        <v>0</v>
      </c>
      <c r="DZ122" s="31">
        <f t="shared" si="394"/>
        <v>0</v>
      </c>
      <c r="EA122" s="31">
        <f t="shared" si="395"/>
        <v>0</v>
      </c>
      <c r="EB122" s="31">
        <f t="shared" si="396"/>
        <v>0</v>
      </c>
      <c r="EC122" s="31">
        <f t="shared" si="397"/>
        <v>0</v>
      </c>
      <c r="ED122" s="31">
        <f t="shared" si="398"/>
        <v>0</v>
      </c>
      <c r="EE122" s="31">
        <f t="shared" si="399"/>
        <v>0</v>
      </c>
      <c r="EF122" s="31">
        <f t="shared" si="400"/>
        <v>0</v>
      </c>
      <c r="EG122" s="31">
        <f t="shared" si="401"/>
        <v>0</v>
      </c>
      <c r="EH122" s="31">
        <f t="shared" si="402"/>
        <v>0</v>
      </c>
      <c r="EI122" s="31">
        <f t="shared" si="403"/>
        <v>0</v>
      </c>
      <c r="EJ122" s="31">
        <f t="shared" si="404"/>
        <v>0</v>
      </c>
      <c r="EK122" s="31">
        <f t="shared" si="405"/>
        <v>0</v>
      </c>
      <c r="EL122" s="31">
        <f t="shared" si="406"/>
        <v>0</v>
      </c>
      <c r="EM122" s="31">
        <f t="shared" si="407"/>
        <v>0</v>
      </c>
      <c r="EN122" s="31">
        <f t="shared" si="408"/>
        <v>0</v>
      </c>
      <c r="EO122" s="31">
        <f t="shared" si="409"/>
        <v>0</v>
      </c>
      <c r="EP122" s="31">
        <f t="shared" si="410"/>
        <v>0</v>
      </c>
      <c r="EQ122" s="31">
        <f t="shared" si="411"/>
        <v>0</v>
      </c>
      <c r="ER122" s="31">
        <f t="shared" si="412"/>
        <v>0</v>
      </c>
      <c r="ES122" s="109">
        <f t="shared" si="413"/>
        <v>0</v>
      </c>
      <c r="ET122" s="14"/>
      <c r="EU122" s="30">
        <f t="shared" si="414"/>
        <v>0</v>
      </c>
      <c r="EV122" s="31">
        <f t="shared" ca="1" si="415"/>
        <v>0</v>
      </c>
      <c r="EW122" s="31">
        <f t="shared" ca="1" si="416"/>
        <v>0</v>
      </c>
      <c r="EX122" s="31">
        <f t="shared" ca="1" si="417"/>
        <v>0</v>
      </c>
      <c r="EY122" s="31">
        <f t="shared" ca="1" si="418"/>
        <v>0</v>
      </c>
      <c r="EZ122" s="31">
        <f t="shared" ca="1" si="419"/>
        <v>0</v>
      </c>
      <c r="FA122" s="31">
        <f t="shared" ca="1" si="420"/>
        <v>0</v>
      </c>
      <c r="FB122" s="31">
        <f t="shared" ca="1" si="421"/>
        <v>0</v>
      </c>
      <c r="FC122" s="31">
        <f t="shared" ca="1" si="422"/>
        <v>0</v>
      </c>
      <c r="FD122" s="31">
        <f t="shared" ca="1" si="423"/>
        <v>0</v>
      </c>
      <c r="FE122" s="31">
        <f t="shared" ca="1" si="424"/>
        <v>0</v>
      </c>
      <c r="FF122" s="31">
        <f t="shared" ca="1" si="425"/>
        <v>0</v>
      </c>
      <c r="FG122" s="31">
        <f t="shared" ca="1" si="426"/>
        <v>0</v>
      </c>
      <c r="FH122" s="31">
        <f t="shared" ca="1" si="427"/>
        <v>0</v>
      </c>
      <c r="FI122" s="31">
        <f t="shared" ca="1" si="428"/>
        <v>0</v>
      </c>
      <c r="FJ122" s="31">
        <f t="shared" ca="1" si="429"/>
        <v>0</v>
      </c>
      <c r="FK122" s="31">
        <f t="shared" ca="1" si="430"/>
        <v>0</v>
      </c>
      <c r="FL122" s="31">
        <f t="shared" ca="1" si="431"/>
        <v>0</v>
      </c>
      <c r="FM122" s="31">
        <f t="shared" ca="1" si="432"/>
        <v>0</v>
      </c>
      <c r="FN122" s="31">
        <f t="shared" ca="1" si="433"/>
        <v>0</v>
      </c>
      <c r="FO122" s="31">
        <f t="shared" ca="1" si="434"/>
        <v>0</v>
      </c>
      <c r="FP122" s="31">
        <f t="shared" ca="1" si="435"/>
        <v>0</v>
      </c>
      <c r="FQ122" s="31">
        <f t="shared" ca="1" si="436"/>
        <v>0</v>
      </c>
      <c r="FR122" s="31">
        <f t="shared" ca="1" si="437"/>
        <v>0</v>
      </c>
      <c r="FS122" s="31">
        <f t="shared" ca="1" si="438"/>
        <v>0</v>
      </c>
      <c r="FT122" s="31">
        <f t="shared" ca="1" si="439"/>
        <v>0</v>
      </c>
      <c r="FU122" s="31">
        <f t="shared" ca="1" si="440"/>
        <v>0</v>
      </c>
      <c r="FV122" s="31">
        <f t="shared" ca="1" si="441"/>
        <v>0</v>
      </c>
      <c r="FW122" s="31">
        <f t="shared" ca="1" si="442"/>
        <v>0</v>
      </c>
      <c r="FX122" s="31">
        <f t="shared" ca="1" si="443"/>
        <v>0</v>
      </c>
      <c r="FY122" s="31">
        <f t="shared" ca="1" si="444"/>
        <v>0</v>
      </c>
      <c r="FZ122" s="31">
        <f t="shared" ca="1" si="445"/>
        <v>0</v>
      </c>
      <c r="GA122" s="31">
        <f t="shared" ca="1" si="446"/>
        <v>0</v>
      </c>
      <c r="GB122" s="31">
        <f t="shared" ca="1" si="447"/>
        <v>0</v>
      </c>
      <c r="GC122" s="31">
        <f t="shared" ca="1" si="448"/>
        <v>0</v>
      </c>
      <c r="GD122" s="31">
        <f t="shared" ca="1" si="449"/>
        <v>0</v>
      </c>
      <c r="GE122" s="31">
        <f t="shared" ca="1" si="450"/>
        <v>0</v>
      </c>
      <c r="GF122" s="31">
        <f t="shared" ca="1" si="451"/>
        <v>0</v>
      </c>
      <c r="GG122" s="31">
        <f t="shared" ca="1" si="452"/>
        <v>0</v>
      </c>
      <c r="GH122" s="31">
        <f t="shared" ca="1" si="453"/>
        <v>0</v>
      </c>
      <c r="GI122" s="31">
        <f t="shared" ca="1" si="454"/>
        <v>0</v>
      </c>
      <c r="GJ122" s="109">
        <f t="shared" ca="1" si="455"/>
        <v>0</v>
      </c>
      <c r="GK122" s="14"/>
      <c r="GL122" s="14"/>
      <c r="GM122" s="14"/>
      <c r="GN122" s="14"/>
      <c r="GO122" s="14"/>
      <c r="GP122" s="14"/>
      <c r="GQ122" s="14"/>
      <c r="GR122" s="14"/>
      <c r="GS122" s="14"/>
    </row>
    <row r="123" spans="1:201" ht="12.75" customHeight="1" x14ac:dyDescent="0.2">
      <c r="A123" s="161"/>
      <c r="B123" s="11"/>
      <c r="C123" s="115"/>
      <c r="D123" s="6"/>
      <c r="E123" s="278"/>
      <c r="F123" s="278"/>
      <c r="G123" s="116"/>
      <c r="H123" s="6"/>
      <c r="I123" s="6"/>
      <c r="J123" s="6"/>
      <c r="K123" s="261"/>
      <c r="L123" s="164"/>
      <c r="M123" s="164"/>
      <c r="N123" s="6"/>
      <c r="O123" s="6"/>
      <c r="P123" s="6"/>
      <c r="Q123" s="6"/>
      <c r="R123" s="6"/>
      <c r="S123" s="161"/>
      <c r="T123" s="6"/>
      <c r="U123" s="6"/>
      <c r="V123" s="6"/>
      <c r="W123" s="261"/>
      <c r="X123" s="6"/>
      <c r="Y123" s="261"/>
      <c r="Z123" s="214"/>
      <c r="AA123" s="6"/>
      <c r="AB123" s="214"/>
      <c r="AC123" s="238"/>
      <c r="AD123" s="238"/>
      <c r="AE123" s="161"/>
      <c r="AF123" s="6"/>
      <c r="AG123" s="6"/>
      <c r="AH123" s="6"/>
      <c r="AI123" s="261"/>
      <c r="AJ123" s="6"/>
      <c r="AK123" s="261"/>
      <c r="AL123" s="214"/>
      <c r="AM123" s="6"/>
      <c r="AN123" s="214"/>
      <c r="AO123" s="238"/>
      <c r="AP123" s="238"/>
      <c r="AQ123" s="17"/>
      <c r="AR123" s="235"/>
      <c r="AS123" s="221" t="s">
        <v>55</v>
      </c>
      <c r="AT123" s="54"/>
      <c r="AU123" s="254"/>
      <c r="AV123" s="259"/>
      <c r="AW123" s="38">
        <f t="shared" si="12"/>
        <v>0</v>
      </c>
      <c r="AX123" s="39">
        <f t="shared" si="13"/>
        <v>0</v>
      </c>
      <c r="AY123" s="224" t="s">
        <v>56</v>
      </c>
      <c r="AZ123" s="54"/>
      <c r="BA123" s="64"/>
      <c r="BB123" s="48"/>
      <c r="BC123" s="25">
        <f t="shared" si="14"/>
        <v>0</v>
      </c>
      <c r="BD123" s="40">
        <f t="shared" si="15"/>
        <v>0</v>
      </c>
      <c r="BE123" s="27" t="s">
        <v>57</v>
      </c>
      <c r="BF123" s="54"/>
      <c r="BG123" s="48"/>
      <c r="BH123" s="28">
        <f t="shared" si="16"/>
        <v>0</v>
      </c>
      <c r="BI123" s="29">
        <f t="shared" si="17"/>
        <v>0</v>
      </c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17"/>
      <c r="DD123" s="30">
        <f t="shared" si="372"/>
        <v>0</v>
      </c>
      <c r="DE123" s="31">
        <f t="shared" si="373"/>
        <v>0</v>
      </c>
      <c r="DF123" s="31">
        <f t="shared" si="374"/>
        <v>0</v>
      </c>
      <c r="DG123" s="31">
        <f t="shared" si="375"/>
        <v>0</v>
      </c>
      <c r="DH123" s="31">
        <f t="shared" si="376"/>
        <v>0</v>
      </c>
      <c r="DI123" s="31">
        <f t="shared" si="377"/>
        <v>0</v>
      </c>
      <c r="DJ123" s="31">
        <f t="shared" si="378"/>
        <v>0</v>
      </c>
      <c r="DK123" s="31">
        <f t="shared" si="379"/>
        <v>0</v>
      </c>
      <c r="DL123" s="31">
        <f t="shared" si="380"/>
        <v>0</v>
      </c>
      <c r="DM123" s="31">
        <f t="shared" si="381"/>
        <v>0</v>
      </c>
      <c r="DN123" s="31">
        <f t="shared" si="382"/>
        <v>0</v>
      </c>
      <c r="DO123" s="31">
        <f t="shared" si="383"/>
        <v>0</v>
      </c>
      <c r="DP123" s="31">
        <f t="shared" si="384"/>
        <v>0</v>
      </c>
      <c r="DQ123" s="31">
        <f t="shared" si="385"/>
        <v>0</v>
      </c>
      <c r="DR123" s="31">
        <f t="shared" si="386"/>
        <v>0</v>
      </c>
      <c r="DS123" s="31">
        <f t="shared" si="387"/>
        <v>0</v>
      </c>
      <c r="DT123" s="31">
        <f t="shared" si="388"/>
        <v>0</v>
      </c>
      <c r="DU123" s="31">
        <f t="shared" si="389"/>
        <v>0</v>
      </c>
      <c r="DV123" s="31">
        <f t="shared" si="390"/>
        <v>0</v>
      </c>
      <c r="DW123" s="31">
        <f t="shared" si="391"/>
        <v>0</v>
      </c>
      <c r="DX123" s="31">
        <f t="shared" si="392"/>
        <v>0</v>
      </c>
      <c r="DY123" s="31">
        <f t="shared" si="393"/>
        <v>0</v>
      </c>
      <c r="DZ123" s="31">
        <f t="shared" si="394"/>
        <v>0</v>
      </c>
      <c r="EA123" s="31">
        <f t="shared" si="395"/>
        <v>0</v>
      </c>
      <c r="EB123" s="31">
        <f t="shared" si="396"/>
        <v>0</v>
      </c>
      <c r="EC123" s="31">
        <f t="shared" si="397"/>
        <v>0</v>
      </c>
      <c r="ED123" s="31">
        <f t="shared" si="398"/>
        <v>0</v>
      </c>
      <c r="EE123" s="31">
        <f t="shared" si="399"/>
        <v>0</v>
      </c>
      <c r="EF123" s="31">
        <f t="shared" si="400"/>
        <v>0</v>
      </c>
      <c r="EG123" s="31">
        <f t="shared" si="401"/>
        <v>0</v>
      </c>
      <c r="EH123" s="31">
        <f t="shared" si="402"/>
        <v>0</v>
      </c>
      <c r="EI123" s="31">
        <f t="shared" si="403"/>
        <v>0</v>
      </c>
      <c r="EJ123" s="31">
        <f t="shared" si="404"/>
        <v>0</v>
      </c>
      <c r="EK123" s="31">
        <f t="shared" si="405"/>
        <v>0</v>
      </c>
      <c r="EL123" s="31">
        <f t="shared" si="406"/>
        <v>0</v>
      </c>
      <c r="EM123" s="31">
        <f t="shared" si="407"/>
        <v>0</v>
      </c>
      <c r="EN123" s="31">
        <f t="shared" si="408"/>
        <v>0</v>
      </c>
      <c r="EO123" s="31">
        <f t="shared" si="409"/>
        <v>0</v>
      </c>
      <c r="EP123" s="31">
        <f t="shared" si="410"/>
        <v>0</v>
      </c>
      <c r="EQ123" s="31">
        <f t="shared" si="411"/>
        <v>0</v>
      </c>
      <c r="ER123" s="31">
        <f t="shared" si="412"/>
        <v>0</v>
      </c>
      <c r="ES123" s="109">
        <f t="shared" si="413"/>
        <v>0</v>
      </c>
      <c r="ET123" s="14"/>
      <c r="EU123" s="30">
        <f t="shared" si="414"/>
        <v>0</v>
      </c>
      <c r="EV123" s="31">
        <f t="shared" ca="1" si="415"/>
        <v>0</v>
      </c>
      <c r="EW123" s="31">
        <f t="shared" ca="1" si="416"/>
        <v>0</v>
      </c>
      <c r="EX123" s="31">
        <f t="shared" ca="1" si="417"/>
        <v>0</v>
      </c>
      <c r="EY123" s="31">
        <f t="shared" ca="1" si="418"/>
        <v>0</v>
      </c>
      <c r="EZ123" s="31">
        <f t="shared" ca="1" si="419"/>
        <v>0</v>
      </c>
      <c r="FA123" s="31">
        <f t="shared" ca="1" si="420"/>
        <v>0</v>
      </c>
      <c r="FB123" s="31">
        <f t="shared" ca="1" si="421"/>
        <v>0</v>
      </c>
      <c r="FC123" s="31">
        <f t="shared" ca="1" si="422"/>
        <v>0</v>
      </c>
      <c r="FD123" s="31">
        <f t="shared" ca="1" si="423"/>
        <v>0</v>
      </c>
      <c r="FE123" s="31">
        <f t="shared" ca="1" si="424"/>
        <v>0</v>
      </c>
      <c r="FF123" s="31">
        <f t="shared" ca="1" si="425"/>
        <v>0</v>
      </c>
      <c r="FG123" s="31">
        <f t="shared" ca="1" si="426"/>
        <v>0</v>
      </c>
      <c r="FH123" s="31">
        <f t="shared" ca="1" si="427"/>
        <v>0</v>
      </c>
      <c r="FI123" s="31">
        <f t="shared" ca="1" si="428"/>
        <v>0</v>
      </c>
      <c r="FJ123" s="31">
        <f t="shared" ca="1" si="429"/>
        <v>0</v>
      </c>
      <c r="FK123" s="31">
        <f t="shared" ca="1" si="430"/>
        <v>0</v>
      </c>
      <c r="FL123" s="31">
        <f t="shared" ca="1" si="431"/>
        <v>0</v>
      </c>
      <c r="FM123" s="31">
        <f t="shared" ca="1" si="432"/>
        <v>0</v>
      </c>
      <c r="FN123" s="31">
        <f t="shared" ca="1" si="433"/>
        <v>0</v>
      </c>
      <c r="FO123" s="31">
        <f t="shared" ca="1" si="434"/>
        <v>0</v>
      </c>
      <c r="FP123" s="31">
        <f t="shared" ca="1" si="435"/>
        <v>0</v>
      </c>
      <c r="FQ123" s="31">
        <f t="shared" ca="1" si="436"/>
        <v>0</v>
      </c>
      <c r="FR123" s="31">
        <f t="shared" ca="1" si="437"/>
        <v>0</v>
      </c>
      <c r="FS123" s="31">
        <f t="shared" ca="1" si="438"/>
        <v>0</v>
      </c>
      <c r="FT123" s="31">
        <f t="shared" ca="1" si="439"/>
        <v>0</v>
      </c>
      <c r="FU123" s="31">
        <f t="shared" ca="1" si="440"/>
        <v>0</v>
      </c>
      <c r="FV123" s="31">
        <f t="shared" ca="1" si="441"/>
        <v>0</v>
      </c>
      <c r="FW123" s="31">
        <f t="shared" ca="1" si="442"/>
        <v>0</v>
      </c>
      <c r="FX123" s="31">
        <f t="shared" ca="1" si="443"/>
        <v>0</v>
      </c>
      <c r="FY123" s="31">
        <f t="shared" ca="1" si="444"/>
        <v>0</v>
      </c>
      <c r="FZ123" s="31">
        <f t="shared" ca="1" si="445"/>
        <v>0</v>
      </c>
      <c r="GA123" s="31">
        <f t="shared" ca="1" si="446"/>
        <v>0</v>
      </c>
      <c r="GB123" s="31">
        <f t="shared" ca="1" si="447"/>
        <v>0</v>
      </c>
      <c r="GC123" s="31">
        <f t="shared" ca="1" si="448"/>
        <v>0</v>
      </c>
      <c r="GD123" s="31">
        <f t="shared" ca="1" si="449"/>
        <v>0</v>
      </c>
      <c r="GE123" s="31">
        <f t="shared" ca="1" si="450"/>
        <v>0</v>
      </c>
      <c r="GF123" s="31">
        <f t="shared" ca="1" si="451"/>
        <v>0</v>
      </c>
      <c r="GG123" s="31">
        <f t="shared" ca="1" si="452"/>
        <v>0</v>
      </c>
      <c r="GH123" s="31">
        <f t="shared" ca="1" si="453"/>
        <v>0</v>
      </c>
      <c r="GI123" s="31">
        <f t="shared" ca="1" si="454"/>
        <v>0</v>
      </c>
      <c r="GJ123" s="109">
        <f t="shared" ca="1" si="455"/>
        <v>0</v>
      </c>
      <c r="GK123" s="14"/>
      <c r="GL123" s="14"/>
      <c r="GM123" s="14"/>
      <c r="GN123" s="14"/>
      <c r="GO123" s="14"/>
      <c r="GP123" s="14"/>
      <c r="GQ123" s="14"/>
      <c r="GR123" s="14"/>
      <c r="GS123" s="14"/>
    </row>
    <row r="124" spans="1:201" ht="12.75" customHeight="1" x14ac:dyDescent="0.2">
      <c r="A124" s="161"/>
      <c r="B124" s="11"/>
      <c r="C124" s="115"/>
      <c r="D124" s="6"/>
      <c r="E124" s="278"/>
      <c r="F124" s="278"/>
      <c r="G124" s="116"/>
      <c r="H124" s="6"/>
      <c r="I124" s="6"/>
      <c r="J124" s="6"/>
      <c r="K124" s="261"/>
      <c r="L124" s="164"/>
      <c r="M124" s="164"/>
      <c r="N124" s="6"/>
      <c r="O124" s="6"/>
      <c r="P124" s="6"/>
      <c r="Q124" s="6"/>
      <c r="R124" s="6"/>
      <c r="S124" s="161"/>
      <c r="T124" s="6"/>
      <c r="U124" s="6"/>
      <c r="V124" s="6"/>
      <c r="W124" s="261"/>
      <c r="X124" s="6"/>
      <c r="Y124" s="261"/>
      <c r="Z124" s="214"/>
      <c r="AA124" s="6"/>
      <c r="AB124" s="214"/>
      <c r="AC124" s="238"/>
      <c r="AD124" s="238"/>
      <c r="AE124" s="161"/>
      <c r="AF124" s="6"/>
      <c r="AG124" s="6"/>
      <c r="AH124" s="6"/>
      <c r="AI124" s="261"/>
      <c r="AJ124" s="6"/>
      <c r="AK124" s="261"/>
      <c r="AL124" s="214"/>
      <c r="AM124" s="6"/>
      <c r="AN124" s="214"/>
      <c r="AO124" s="238"/>
      <c r="AP124" s="238"/>
      <c r="AQ124" s="17"/>
      <c r="AR124" s="235"/>
      <c r="AS124" s="221" t="s">
        <v>55</v>
      </c>
      <c r="AT124" s="54"/>
      <c r="AU124" s="254"/>
      <c r="AV124" s="259"/>
      <c r="AW124" s="38">
        <f t="shared" si="12"/>
        <v>0</v>
      </c>
      <c r="AX124" s="39">
        <f t="shared" si="13"/>
        <v>0</v>
      </c>
      <c r="AY124" s="224" t="s">
        <v>56</v>
      </c>
      <c r="AZ124" s="54"/>
      <c r="BA124" s="64"/>
      <c r="BB124" s="48"/>
      <c r="BC124" s="25">
        <f t="shared" si="14"/>
        <v>0</v>
      </c>
      <c r="BD124" s="40">
        <f t="shared" si="15"/>
        <v>0</v>
      </c>
      <c r="BE124" s="27" t="s">
        <v>57</v>
      </c>
      <c r="BF124" s="54"/>
      <c r="BG124" s="48"/>
      <c r="BH124" s="28">
        <f t="shared" si="16"/>
        <v>0</v>
      </c>
      <c r="BI124" s="29">
        <f t="shared" si="17"/>
        <v>0</v>
      </c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17"/>
      <c r="DD124" s="30">
        <f t="shared" si="372"/>
        <v>0</v>
      </c>
      <c r="DE124" s="31">
        <f t="shared" si="373"/>
        <v>0</v>
      </c>
      <c r="DF124" s="31">
        <f t="shared" si="374"/>
        <v>0</v>
      </c>
      <c r="DG124" s="31">
        <f t="shared" si="375"/>
        <v>0</v>
      </c>
      <c r="DH124" s="31">
        <f t="shared" si="376"/>
        <v>0</v>
      </c>
      <c r="DI124" s="31">
        <f t="shared" si="377"/>
        <v>0</v>
      </c>
      <c r="DJ124" s="31">
        <f t="shared" si="378"/>
        <v>0</v>
      </c>
      <c r="DK124" s="31">
        <f t="shared" si="379"/>
        <v>0</v>
      </c>
      <c r="DL124" s="31">
        <f t="shared" si="380"/>
        <v>0</v>
      </c>
      <c r="DM124" s="31">
        <f t="shared" si="381"/>
        <v>0</v>
      </c>
      <c r="DN124" s="31">
        <f t="shared" si="382"/>
        <v>0</v>
      </c>
      <c r="DO124" s="31">
        <f t="shared" si="383"/>
        <v>0</v>
      </c>
      <c r="DP124" s="31">
        <f t="shared" si="384"/>
        <v>0</v>
      </c>
      <c r="DQ124" s="31">
        <f t="shared" si="385"/>
        <v>0</v>
      </c>
      <c r="DR124" s="31">
        <f t="shared" si="386"/>
        <v>0</v>
      </c>
      <c r="DS124" s="31">
        <f t="shared" si="387"/>
        <v>0</v>
      </c>
      <c r="DT124" s="31">
        <f t="shared" si="388"/>
        <v>0</v>
      </c>
      <c r="DU124" s="31">
        <f t="shared" si="389"/>
        <v>0</v>
      </c>
      <c r="DV124" s="31">
        <f t="shared" si="390"/>
        <v>0</v>
      </c>
      <c r="DW124" s="31">
        <f t="shared" si="391"/>
        <v>0</v>
      </c>
      <c r="DX124" s="31">
        <f t="shared" si="392"/>
        <v>0</v>
      </c>
      <c r="DY124" s="31">
        <f t="shared" si="393"/>
        <v>0</v>
      </c>
      <c r="DZ124" s="31">
        <f t="shared" si="394"/>
        <v>0</v>
      </c>
      <c r="EA124" s="31">
        <f t="shared" si="395"/>
        <v>0</v>
      </c>
      <c r="EB124" s="31">
        <f t="shared" si="396"/>
        <v>0</v>
      </c>
      <c r="EC124" s="31">
        <f t="shared" si="397"/>
        <v>0</v>
      </c>
      <c r="ED124" s="31">
        <f t="shared" si="398"/>
        <v>0</v>
      </c>
      <c r="EE124" s="31">
        <f t="shared" si="399"/>
        <v>0</v>
      </c>
      <c r="EF124" s="31">
        <f t="shared" si="400"/>
        <v>0</v>
      </c>
      <c r="EG124" s="31">
        <f t="shared" si="401"/>
        <v>0</v>
      </c>
      <c r="EH124" s="31">
        <f t="shared" si="402"/>
        <v>0</v>
      </c>
      <c r="EI124" s="31">
        <f t="shared" si="403"/>
        <v>0</v>
      </c>
      <c r="EJ124" s="31">
        <f t="shared" si="404"/>
        <v>0</v>
      </c>
      <c r="EK124" s="31">
        <f t="shared" si="405"/>
        <v>0</v>
      </c>
      <c r="EL124" s="31">
        <f t="shared" si="406"/>
        <v>0</v>
      </c>
      <c r="EM124" s="31">
        <f t="shared" si="407"/>
        <v>0</v>
      </c>
      <c r="EN124" s="31">
        <f t="shared" si="408"/>
        <v>0</v>
      </c>
      <c r="EO124" s="31">
        <f t="shared" si="409"/>
        <v>0</v>
      </c>
      <c r="EP124" s="31">
        <f t="shared" si="410"/>
        <v>0</v>
      </c>
      <c r="EQ124" s="31">
        <f t="shared" si="411"/>
        <v>0</v>
      </c>
      <c r="ER124" s="31">
        <f t="shared" si="412"/>
        <v>0</v>
      </c>
      <c r="ES124" s="109">
        <f t="shared" si="413"/>
        <v>0</v>
      </c>
      <c r="ET124" s="14"/>
      <c r="EU124" s="30">
        <f t="shared" si="414"/>
        <v>0</v>
      </c>
      <c r="EV124" s="31">
        <f t="shared" ca="1" si="415"/>
        <v>0</v>
      </c>
      <c r="EW124" s="31">
        <f t="shared" ca="1" si="416"/>
        <v>0</v>
      </c>
      <c r="EX124" s="31">
        <f t="shared" ca="1" si="417"/>
        <v>0</v>
      </c>
      <c r="EY124" s="31">
        <f t="shared" ca="1" si="418"/>
        <v>0</v>
      </c>
      <c r="EZ124" s="31">
        <f t="shared" ca="1" si="419"/>
        <v>0</v>
      </c>
      <c r="FA124" s="31">
        <f t="shared" ca="1" si="420"/>
        <v>0</v>
      </c>
      <c r="FB124" s="31">
        <f t="shared" ca="1" si="421"/>
        <v>0</v>
      </c>
      <c r="FC124" s="31">
        <f t="shared" ca="1" si="422"/>
        <v>0</v>
      </c>
      <c r="FD124" s="31">
        <f t="shared" ca="1" si="423"/>
        <v>0</v>
      </c>
      <c r="FE124" s="31">
        <f t="shared" ca="1" si="424"/>
        <v>0</v>
      </c>
      <c r="FF124" s="31">
        <f t="shared" ca="1" si="425"/>
        <v>0</v>
      </c>
      <c r="FG124" s="31">
        <f t="shared" ca="1" si="426"/>
        <v>0</v>
      </c>
      <c r="FH124" s="31">
        <f t="shared" ca="1" si="427"/>
        <v>0</v>
      </c>
      <c r="FI124" s="31">
        <f t="shared" ca="1" si="428"/>
        <v>0</v>
      </c>
      <c r="FJ124" s="31">
        <f t="shared" ca="1" si="429"/>
        <v>0</v>
      </c>
      <c r="FK124" s="31">
        <f t="shared" ca="1" si="430"/>
        <v>0</v>
      </c>
      <c r="FL124" s="31">
        <f t="shared" ca="1" si="431"/>
        <v>0</v>
      </c>
      <c r="FM124" s="31">
        <f t="shared" ca="1" si="432"/>
        <v>0</v>
      </c>
      <c r="FN124" s="31">
        <f t="shared" ca="1" si="433"/>
        <v>0</v>
      </c>
      <c r="FO124" s="31">
        <f t="shared" ca="1" si="434"/>
        <v>0</v>
      </c>
      <c r="FP124" s="31">
        <f t="shared" ca="1" si="435"/>
        <v>0</v>
      </c>
      <c r="FQ124" s="31">
        <f t="shared" ca="1" si="436"/>
        <v>0</v>
      </c>
      <c r="FR124" s="31">
        <f t="shared" ca="1" si="437"/>
        <v>0</v>
      </c>
      <c r="FS124" s="31">
        <f t="shared" ca="1" si="438"/>
        <v>0</v>
      </c>
      <c r="FT124" s="31">
        <f t="shared" ca="1" si="439"/>
        <v>0</v>
      </c>
      <c r="FU124" s="31">
        <f t="shared" ca="1" si="440"/>
        <v>0</v>
      </c>
      <c r="FV124" s="31">
        <f t="shared" ca="1" si="441"/>
        <v>0</v>
      </c>
      <c r="FW124" s="31">
        <f t="shared" ca="1" si="442"/>
        <v>0</v>
      </c>
      <c r="FX124" s="31">
        <f t="shared" ca="1" si="443"/>
        <v>0</v>
      </c>
      <c r="FY124" s="31">
        <f t="shared" ca="1" si="444"/>
        <v>0</v>
      </c>
      <c r="FZ124" s="31">
        <f t="shared" ca="1" si="445"/>
        <v>0</v>
      </c>
      <c r="GA124" s="31">
        <f t="shared" ca="1" si="446"/>
        <v>0</v>
      </c>
      <c r="GB124" s="31">
        <f t="shared" ca="1" si="447"/>
        <v>0</v>
      </c>
      <c r="GC124" s="31">
        <f t="shared" ca="1" si="448"/>
        <v>0</v>
      </c>
      <c r="GD124" s="31">
        <f t="shared" ca="1" si="449"/>
        <v>0</v>
      </c>
      <c r="GE124" s="31">
        <f t="shared" ca="1" si="450"/>
        <v>0</v>
      </c>
      <c r="GF124" s="31">
        <f t="shared" ca="1" si="451"/>
        <v>0</v>
      </c>
      <c r="GG124" s="31">
        <f t="shared" ca="1" si="452"/>
        <v>0</v>
      </c>
      <c r="GH124" s="31">
        <f t="shared" ca="1" si="453"/>
        <v>0</v>
      </c>
      <c r="GI124" s="31">
        <f t="shared" ca="1" si="454"/>
        <v>0</v>
      </c>
      <c r="GJ124" s="109">
        <f t="shared" ca="1" si="455"/>
        <v>0</v>
      </c>
      <c r="GK124" s="14"/>
      <c r="GL124" s="14"/>
      <c r="GM124" s="14"/>
      <c r="GN124" s="14"/>
      <c r="GO124" s="14"/>
      <c r="GP124" s="14"/>
      <c r="GQ124" s="14"/>
      <c r="GR124" s="14"/>
      <c r="GS124" s="14"/>
    </row>
    <row r="125" spans="1:201" ht="12.75" customHeight="1" x14ac:dyDescent="0.2">
      <c r="A125" s="161"/>
      <c r="B125" s="11"/>
      <c r="C125" s="115"/>
      <c r="D125" s="6"/>
      <c r="E125" s="278"/>
      <c r="F125" s="278"/>
      <c r="G125" s="116"/>
      <c r="H125" s="6"/>
      <c r="I125" s="6"/>
      <c r="J125" s="6"/>
      <c r="K125" s="261"/>
      <c r="L125" s="164"/>
      <c r="M125" s="164"/>
      <c r="N125" s="6"/>
      <c r="O125" s="6"/>
      <c r="P125" s="6"/>
      <c r="Q125" s="6"/>
      <c r="R125" s="6"/>
      <c r="S125" s="161"/>
      <c r="T125" s="6"/>
      <c r="U125" s="6"/>
      <c r="V125" s="6"/>
      <c r="W125" s="261"/>
      <c r="X125" s="6"/>
      <c r="Y125" s="261"/>
      <c r="Z125" s="214"/>
      <c r="AA125" s="6"/>
      <c r="AB125" s="214"/>
      <c r="AC125" s="238"/>
      <c r="AD125" s="238"/>
      <c r="AE125" s="161"/>
      <c r="AF125" s="6"/>
      <c r="AG125" s="6"/>
      <c r="AH125" s="6"/>
      <c r="AI125" s="261"/>
      <c r="AJ125" s="6"/>
      <c r="AK125" s="261"/>
      <c r="AL125" s="214"/>
      <c r="AM125" s="6"/>
      <c r="AN125" s="214"/>
      <c r="AO125" s="238"/>
      <c r="AP125" s="238"/>
      <c r="AQ125" s="17"/>
      <c r="AR125" s="235"/>
      <c r="AS125" s="221" t="s">
        <v>55</v>
      </c>
      <c r="AT125" s="54"/>
      <c r="AU125" s="254"/>
      <c r="AV125" s="259"/>
      <c r="AW125" s="38">
        <f t="shared" si="12"/>
        <v>0</v>
      </c>
      <c r="AX125" s="39">
        <f t="shared" si="13"/>
        <v>0</v>
      </c>
      <c r="AY125" s="224" t="s">
        <v>56</v>
      </c>
      <c r="AZ125" s="54"/>
      <c r="BA125" s="64"/>
      <c r="BB125" s="48"/>
      <c r="BC125" s="25">
        <f t="shared" si="14"/>
        <v>0</v>
      </c>
      <c r="BD125" s="40">
        <f t="shared" si="15"/>
        <v>0</v>
      </c>
      <c r="BE125" s="27" t="s">
        <v>57</v>
      </c>
      <c r="BF125" s="54"/>
      <c r="BG125" s="48"/>
      <c r="BH125" s="28">
        <f t="shared" si="16"/>
        <v>0</v>
      </c>
      <c r="BI125" s="29">
        <f t="shared" si="17"/>
        <v>0</v>
      </c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17"/>
      <c r="DD125" s="30">
        <f t="shared" si="372"/>
        <v>0</v>
      </c>
      <c r="DE125" s="31">
        <f t="shared" si="373"/>
        <v>0</v>
      </c>
      <c r="DF125" s="31">
        <f t="shared" si="374"/>
        <v>0</v>
      </c>
      <c r="DG125" s="31">
        <f t="shared" si="375"/>
        <v>0</v>
      </c>
      <c r="DH125" s="31">
        <f t="shared" si="376"/>
        <v>0</v>
      </c>
      <c r="DI125" s="31">
        <f t="shared" si="377"/>
        <v>0</v>
      </c>
      <c r="DJ125" s="31">
        <f t="shared" si="378"/>
        <v>0</v>
      </c>
      <c r="DK125" s="31">
        <f t="shared" si="379"/>
        <v>0</v>
      </c>
      <c r="DL125" s="31">
        <f t="shared" si="380"/>
        <v>0</v>
      </c>
      <c r="DM125" s="31">
        <f t="shared" si="381"/>
        <v>0</v>
      </c>
      <c r="DN125" s="31">
        <f t="shared" si="382"/>
        <v>0</v>
      </c>
      <c r="DO125" s="31">
        <f t="shared" si="383"/>
        <v>0</v>
      </c>
      <c r="DP125" s="31">
        <f t="shared" si="384"/>
        <v>0</v>
      </c>
      <c r="DQ125" s="31">
        <f t="shared" si="385"/>
        <v>0</v>
      </c>
      <c r="DR125" s="31">
        <f t="shared" si="386"/>
        <v>0</v>
      </c>
      <c r="DS125" s="31">
        <f t="shared" si="387"/>
        <v>0</v>
      </c>
      <c r="DT125" s="31">
        <f t="shared" si="388"/>
        <v>0</v>
      </c>
      <c r="DU125" s="31">
        <f t="shared" si="389"/>
        <v>0</v>
      </c>
      <c r="DV125" s="31">
        <f t="shared" si="390"/>
        <v>0</v>
      </c>
      <c r="DW125" s="31">
        <f t="shared" si="391"/>
        <v>0</v>
      </c>
      <c r="DX125" s="31">
        <f t="shared" si="392"/>
        <v>0</v>
      </c>
      <c r="DY125" s="31">
        <f t="shared" si="393"/>
        <v>0</v>
      </c>
      <c r="DZ125" s="31">
        <f t="shared" si="394"/>
        <v>0</v>
      </c>
      <c r="EA125" s="31">
        <f t="shared" si="395"/>
        <v>0</v>
      </c>
      <c r="EB125" s="31">
        <f t="shared" si="396"/>
        <v>0</v>
      </c>
      <c r="EC125" s="31">
        <f t="shared" si="397"/>
        <v>0</v>
      </c>
      <c r="ED125" s="31">
        <f t="shared" si="398"/>
        <v>0</v>
      </c>
      <c r="EE125" s="31">
        <f t="shared" si="399"/>
        <v>0</v>
      </c>
      <c r="EF125" s="31">
        <f t="shared" si="400"/>
        <v>0</v>
      </c>
      <c r="EG125" s="31">
        <f t="shared" si="401"/>
        <v>0</v>
      </c>
      <c r="EH125" s="31">
        <f t="shared" si="402"/>
        <v>0</v>
      </c>
      <c r="EI125" s="31">
        <f t="shared" si="403"/>
        <v>0</v>
      </c>
      <c r="EJ125" s="31">
        <f t="shared" si="404"/>
        <v>0</v>
      </c>
      <c r="EK125" s="31">
        <f t="shared" si="405"/>
        <v>0</v>
      </c>
      <c r="EL125" s="31">
        <f t="shared" si="406"/>
        <v>0</v>
      </c>
      <c r="EM125" s="31">
        <f t="shared" si="407"/>
        <v>0</v>
      </c>
      <c r="EN125" s="31">
        <f t="shared" si="408"/>
        <v>0</v>
      </c>
      <c r="EO125" s="31">
        <f t="shared" si="409"/>
        <v>0</v>
      </c>
      <c r="EP125" s="31">
        <f t="shared" si="410"/>
        <v>0</v>
      </c>
      <c r="EQ125" s="31">
        <f t="shared" si="411"/>
        <v>0</v>
      </c>
      <c r="ER125" s="31">
        <f t="shared" si="412"/>
        <v>0</v>
      </c>
      <c r="ES125" s="109">
        <f t="shared" si="413"/>
        <v>0</v>
      </c>
      <c r="ET125" s="14"/>
      <c r="EU125" s="30">
        <f t="shared" si="414"/>
        <v>0</v>
      </c>
      <c r="EV125" s="31">
        <f t="shared" ca="1" si="415"/>
        <v>0</v>
      </c>
      <c r="EW125" s="31">
        <f t="shared" ca="1" si="416"/>
        <v>0</v>
      </c>
      <c r="EX125" s="31">
        <f t="shared" ca="1" si="417"/>
        <v>0</v>
      </c>
      <c r="EY125" s="31">
        <f t="shared" ca="1" si="418"/>
        <v>0</v>
      </c>
      <c r="EZ125" s="31">
        <f t="shared" ca="1" si="419"/>
        <v>0</v>
      </c>
      <c r="FA125" s="31">
        <f t="shared" ca="1" si="420"/>
        <v>0</v>
      </c>
      <c r="FB125" s="31">
        <f t="shared" ca="1" si="421"/>
        <v>0</v>
      </c>
      <c r="FC125" s="31">
        <f t="shared" ca="1" si="422"/>
        <v>0</v>
      </c>
      <c r="FD125" s="31">
        <f t="shared" ca="1" si="423"/>
        <v>0</v>
      </c>
      <c r="FE125" s="31">
        <f t="shared" ca="1" si="424"/>
        <v>0</v>
      </c>
      <c r="FF125" s="31">
        <f t="shared" ca="1" si="425"/>
        <v>0</v>
      </c>
      <c r="FG125" s="31">
        <f t="shared" ca="1" si="426"/>
        <v>0</v>
      </c>
      <c r="FH125" s="31">
        <f t="shared" ca="1" si="427"/>
        <v>0</v>
      </c>
      <c r="FI125" s="31">
        <f t="shared" ca="1" si="428"/>
        <v>0</v>
      </c>
      <c r="FJ125" s="31">
        <f t="shared" ca="1" si="429"/>
        <v>0</v>
      </c>
      <c r="FK125" s="31">
        <f t="shared" ca="1" si="430"/>
        <v>0</v>
      </c>
      <c r="FL125" s="31">
        <f t="shared" ca="1" si="431"/>
        <v>0</v>
      </c>
      <c r="FM125" s="31">
        <f t="shared" ca="1" si="432"/>
        <v>0</v>
      </c>
      <c r="FN125" s="31">
        <f t="shared" ca="1" si="433"/>
        <v>0</v>
      </c>
      <c r="FO125" s="31">
        <f t="shared" ca="1" si="434"/>
        <v>0</v>
      </c>
      <c r="FP125" s="31">
        <f t="shared" ca="1" si="435"/>
        <v>0</v>
      </c>
      <c r="FQ125" s="31">
        <f t="shared" ca="1" si="436"/>
        <v>0</v>
      </c>
      <c r="FR125" s="31">
        <f t="shared" ca="1" si="437"/>
        <v>0</v>
      </c>
      <c r="FS125" s="31">
        <f t="shared" ca="1" si="438"/>
        <v>0</v>
      </c>
      <c r="FT125" s="31">
        <f t="shared" ca="1" si="439"/>
        <v>0</v>
      </c>
      <c r="FU125" s="31">
        <f t="shared" ca="1" si="440"/>
        <v>0</v>
      </c>
      <c r="FV125" s="31">
        <f t="shared" ca="1" si="441"/>
        <v>0</v>
      </c>
      <c r="FW125" s="31">
        <f t="shared" ca="1" si="442"/>
        <v>0</v>
      </c>
      <c r="FX125" s="31">
        <f t="shared" ca="1" si="443"/>
        <v>0</v>
      </c>
      <c r="FY125" s="31">
        <f t="shared" ca="1" si="444"/>
        <v>0</v>
      </c>
      <c r="FZ125" s="31">
        <f t="shared" ca="1" si="445"/>
        <v>0</v>
      </c>
      <c r="GA125" s="31">
        <f t="shared" ca="1" si="446"/>
        <v>0</v>
      </c>
      <c r="GB125" s="31">
        <f t="shared" ca="1" si="447"/>
        <v>0</v>
      </c>
      <c r="GC125" s="31">
        <f t="shared" ca="1" si="448"/>
        <v>0</v>
      </c>
      <c r="GD125" s="31">
        <f t="shared" ca="1" si="449"/>
        <v>0</v>
      </c>
      <c r="GE125" s="31">
        <f t="shared" ca="1" si="450"/>
        <v>0</v>
      </c>
      <c r="GF125" s="31">
        <f t="shared" ca="1" si="451"/>
        <v>0</v>
      </c>
      <c r="GG125" s="31">
        <f t="shared" ca="1" si="452"/>
        <v>0</v>
      </c>
      <c r="GH125" s="31">
        <f t="shared" ca="1" si="453"/>
        <v>0</v>
      </c>
      <c r="GI125" s="31">
        <f t="shared" ca="1" si="454"/>
        <v>0</v>
      </c>
      <c r="GJ125" s="109">
        <f t="shared" ca="1" si="455"/>
        <v>0</v>
      </c>
      <c r="GK125" s="14"/>
      <c r="GL125" s="14"/>
      <c r="GM125" s="14"/>
      <c r="GN125" s="14"/>
      <c r="GO125" s="14"/>
      <c r="GP125" s="14"/>
      <c r="GQ125" s="14"/>
      <c r="GR125" s="14"/>
      <c r="GS125" s="14"/>
    </row>
    <row r="126" spans="1:201" ht="12.75" customHeight="1" x14ac:dyDescent="0.2">
      <c r="A126" s="161"/>
      <c r="B126" s="11"/>
      <c r="C126" s="115"/>
      <c r="D126" s="6"/>
      <c r="E126" s="278"/>
      <c r="F126" s="278"/>
      <c r="G126" s="116"/>
      <c r="H126" s="6"/>
      <c r="I126" s="6"/>
      <c r="J126" s="6"/>
      <c r="K126" s="261"/>
      <c r="L126" s="164"/>
      <c r="M126" s="164"/>
      <c r="N126" s="6"/>
      <c r="O126" s="6"/>
      <c r="P126" s="6"/>
      <c r="Q126" s="6"/>
      <c r="R126" s="6"/>
      <c r="S126" s="161"/>
      <c r="T126" s="6"/>
      <c r="U126" s="6"/>
      <c r="V126" s="6"/>
      <c r="W126" s="261"/>
      <c r="X126" s="6"/>
      <c r="Y126" s="261"/>
      <c r="Z126" s="214"/>
      <c r="AA126" s="6"/>
      <c r="AB126" s="214"/>
      <c r="AC126" s="238"/>
      <c r="AD126" s="238"/>
      <c r="AE126" s="161"/>
      <c r="AF126" s="6"/>
      <c r="AG126" s="6"/>
      <c r="AH126" s="6"/>
      <c r="AI126" s="261"/>
      <c r="AJ126" s="6"/>
      <c r="AK126" s="261"/>
      <c r="AL126" s="214"/>
      <c r="AM126" s="6"/>
      <c r="AN126" s="214"/>
      <c r="AO126" s="238"/>
      <c r="AP126" s="238"/>
      <c r="AQ126" s="17"/>
      <c r="AR126" s="235"/>
      <c r="AS126" s="221" t="s">
        <v>55</v>
      </c>
      <c r="AT126" s="54"/>
      <c r="AU126" s="254"/>
      <c r="AV126" s="259"/>
      <c r="AW126" s="38">
        <f t="shared" si="12"/>
        <v>0</v>
      </c>
      <c r="AX126" s="39">
        <f t="shared" si="13"/>
        <v>0</v>
      </c>
      <c r="AY126" s="224" t="s">
        <v>56</v>
      </c>
      <c r="AZ126" s="54"/>
      <c r="BA126" s="64"/>
      <c r="BB126" s="48"/>
      <c r="BC126" s="25">
        <f t="shared" si="14"/>
        <v>0</v>
      </c>
      <c r="BD126" s="40">
        <f t="shared" si="15"/>
        <v>0</v>
      </c>
      <c r="BE126" s="27" t="s">
        <v>57</v>
      </c>
      <c r="BF126" s="54"/>
      <c r="BG126" s="48"/>
      <c r="BH126" s="28">
        <f t="shared" si="16"/>
        <v>0</v>
      </c>
      <c r="BI126" s="29">
        <f t="shared" si="17"/>
        <v>0</v>
      </c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17"/>
      <c r="DD126" s="30">
        <f t="shared" si="372"/>
        <v>0</v>
      </c>
      <c r="DE126" s="31">
        <f t="shared" si="373"/>
        <v>0</v>
      </c>
      <c r="DF126" s="31">
        <f t="shared" si="374"/>
        <v>0</v>
      </c>
      <c r="DG126" s="31">
        <f t="shared" si="375"/>
        <v>0</v>
      </c>
      <c r="DH126" s="31">
        <f t="shared" si="376"/>
        <v>0</v>
      </c>
      <c r="DI126" s="31">
        <f t="shared" si="377"/>
        <v>0</v>
      </c>
      <c r="DJ126" s="31">
        <f t="shared" si="378"/>
        <v>0</v>
      </c>
      <c r="DK126" s="31">
        <f t="shared" si="379"/>
        <v>0</v>
      </c>
      <c r="DL126" s="31">
        <f t="shared" si="380"/>
        <v>0</v>
      </c>
      <c r="DM126" s="31">
        <f t="shared" si="381"/>
        <v>0</v>
      </c>
      <c r="DN126" s="31">
        <f t="shared" si="382"/>
        <v>0</v>
      </c>
      <c r="DO126" s="31">
        <f t="shared" si="383"/>
        <v>0</v>
      </c>
      <c r="DP126" s="31">
        <f t="shared" si="384"/>
        <v>0</v>
      </c>
      <c r="DQ126" s="31">
        <f t="shared" si="385"/>
        <v>0</v>
      </c>
      <c r="DR126" s="31">
        <f t="shared" si="386"/>
        <v>0</v>
      </c>
      <c r="DS126" s="31">
        <f t="shared" si="387"/>
        <v>0</v>
      </c>
      <c r="DT126" s="31">
        <f t="shared" si="388"/>
        <v>0</v>
      </c>
      <c r="DU126" s="31">
        <f t="shared" si="389"/>
        <v>0</v>
      </c>
      <c r="DV126" s="31">
        <f t="shared" si="390"/>
        <v>0</v>
      </c>
      <c r="DW126" s="31">
        <f t="shared" si="391"/>
        <v>0</v>
      </c>
      <c r="DX126" s="31">
        <f t="shared" si="392"/>
        <v>0</v>
      </c>
      <c r="DY126" s="31">
        <f t="shared" si="393"/>
        <v>0</v>
      </c>
      <c r="DZ126" s="31">
        <f t="shared" si="394"/>
        <v>0</v>
      </c>
      <c r="EA126" s="31">
        <f t="shared" si="395"/>
        <v>0</v>
      </c>
      <c r="EB126" s="31">
        <f t="shared" si="396"/>
        <v>0</v>
      </c>
      <c r="EC126" s="31">
        <f t="shared" si="397"/>
        <v>0</v>
      </c>
      <c r="ED126" s="31">
        <f t="shared" si="398"/>
        <v>0</v>
      </c>
      <c r="EE126" s="31">
        <f t="shared" si="399"/>
        <v>0</v>
      </c>
      <c r="EF126" s="31">
        <f t="shared" si="400"/>
        <v>0</v>
      </c>
      <c r="EG126" s="31">
        <f t="shared" si="401"/>
        <v>0</v>
      </c>
      <c r="EH126" s="31">
        <f t="shared" si="402"/>
        <v>0</v>
      </c>
      <c r="EI126" s="31">
        <f t="shared" si="403"/>
        <v>0</v>
      </c>
      <c r="EJ126" s="31">
        <f t="shared" si="404"/>
        <v>0</v>
      </c>
      <c r="EK126" s="31">
        <f t="shared" si="405"/>
        <v>0</v>
      </c>
      <c r="EL126" s="31">
        <f t="shared" si="406"/>
        <v>0</v>
      </c>
      <c r="EM126" s="31">
        <f t="shared" si="407"/>
        <v>0</v>
      </c>
      <c r="EN126" s="31">
        <f t="shared" si="408"/>
        <v>0</v>
      </c>
      <c r="EO126" s="31">
        <f t="shared" si="409"/>
        <v>0</v>
      </c>
      <c r="EP126" s="31">
        <f t="shared" si="410"/>
        <v>0</v>
      </c>
      <c r="EQ126" s="31">
        <f t="shared" si="411"/>
        <v>0</v>
      </c>
      <c r="ER126" s="31">
        <f t="shared" si="412"/>
        <v>0</v>
      </c>
      <c r="ES126" s="109">
        <f t="shared" si="413"/>
        <v>0</v>
      </c>
      <c r="ET126" s="14"/>
      <c r="EU126" s="30">
        <f t="shared" si="414"/>
        <v>0</v>
      </c>
      <c r="EV126" s="31">
        <f t="shared" ca="1" si="415"/>
        <v>0</v>
      </c>
      <c r="EW126" s="31">
        <f t="shared" ca="1" si="416"/>
        <v>0</v>
      </c>
      <c r="EX126" s="31">
        <f t="shared" ca="1" si="417"/>
        <v>0</v>
      </c>
      <c r="EY126" s="31">
        <f t="shared" ca="1" si="418"/>
        <v>0</v>
      </c>
      <c r="EZ126" s="31">
        <f t="shared" ca="1" si="419"/>
        <v>0</v>
      </c>
      <c r="FA126" s="31">
        <f t="shared" ca="1" si="420"/>
        <v>0</v>
      </c>
      <c r="FB126" s="31">
        <f t="shared" ca="1" si="421"/>
        <v>0</v>
      </c>
      <c r="FC126" s="31">
        <f t="shared" ca="1" si="422"/>
        <v>0</v>
      </c>
      <c r="FD126" s="31">
        <f t="shared" ca="1" si="423"/>
        <v>0</v>
      </c>
      <c r="FE126" s="31">
        <f t="shared" ca="1" si="424"/>
        <v>0</v>
      </c>
      <c r="FF126" s="31">
        <f t="shared" ca="1" si="425"/>
        <v>0</v>
      </c>
      <c r="FG126" s="31">
        <f t="shared" ca="1" si="426"/>
        <v>0</v>
      </c>
      <c r="FH126" s="31">
        <f t="shared" ca="1" si="427"/>
        <v>0</v>
      </c>
      <c r="FI126" s="31">
        <f t="shared" ca="1" si="428"/>
        <v>0</v>
      </c>
      <c r="FJ126" s="31">
        <f t="shared" ca="1" si="429"/>
        <v>0</v>
      </c>
      <c r="FK126" s="31">
        <f t="shared" ca="1" si="430"/>
        <v>0</v>
      </c>
      <c r="FL126" s="31">
        <f t="shared" ca="1" si="431"/>
        <v>0</v>
      </c>
      <c r="FM126" s="31">
        <f t="shared" ca="1" si="432"/>
        <v>0</v>
      </c>
      <c r="FN126" s="31">
        <f t="shared" ca="1" si="433"/>
        <v>0</v>
      </c>
      <c r="FO126" s="31">
        <f t="shared" ca="1" si="434"/>
        <v>0</v>
      </c>
      <c r="FP126" s="31">
        <f t="shared" ca="1" si="435"/>
        <v>0</v>
      </c>
      <c r="FQ126" s="31">
        <f t="shared" ca="1" si="436"/>
        <v>0</v>
      </c>
      <c r="FR126" s="31">
        <f t="shared" ca="1" si="437"/>
        <v>0</v>
      </c>
      <c r="FS126" s="31">
        <f t="shared" ca="1" si="438"/>
        <v>0</v>
      </c>
      <c r="FT126" s="31">
        <f t="shared" ca="1" si="439"/>
        <v>0</v>
      </c>
      <c r="FU126" s="31">
        <f t="shared" ca="1" si="440"/>
        <v>0</v>
      </c>
      <c r="FV126" s="31">
        <f t="shared" ca="1" si="441"/>
        <v>0</v>
      </c>
      <c r="FW126" s="31">
        <f t="shared" ca="1" si="442"/>
        <v>0</v>
      </c>
      <c r="FX126" s="31">
        <f t="shared" ca="1" si="443"/>
        <v>0</v>
      </c>
      <c r="FY126" s="31">
        <f t="shared" ca="1" si="444"/>
        <v>0</v>
      </c>
      <c r="FZ126" s="31">
        <f t="shared" ca="1" si="445"/>
        <v>0</v>
      </c>
      <c r="GA126" s="31">
        <f t="shared" ca="1" si="446"/>
        <v>0</v>
      </c>
      <c r="GB126" s="31">
        <f t="shared" ca="1" si="447"/>
        <v>0</v>
      </c>
      <c r="GC126" s="31">
        <f t="shared" ca="1" si="448"/>
        <v>0</v>
      </c>
      <c r="GD126" s="31">
        <f t="shared" ca="1" si="449"/>
        <v>0</v>
      </c>
      <c r="GE126" s="31">
        <f t="shared" ca="1" si="450"/>
        <v>0</v>
      </c>
      <c r="GF126" s="31">
        <f t="shared" ca="1" si="451"/>
        <v>0</v>
      </c>
      <c r="GG126" s="31">
        <f t="shared" ca="1" si="452"/>
        <v>0</v>
      </c>
      <c r="GH126" s="31">
        <f t="shared" ca="1" si="453"/>
        <v>0</v>
      </c>
      <c r="GI126" s="31">
        <f t="shared" ca="1" si="454"/>
        <v>0</v>
      </c>
      <c r="GJ126" s="109">
        <f t="shared" ca="1" si="455"/>
        <v>0</v>
      </c>
      <c r="GK126" s="14"/>
      <c r="GL126" s="14"/>
      <c r="GM126" s="14"/>
      <c r="GN126" s="14"/>
      <c r="GO126" s="14"/>
      <c r="GP126" s="14"/>
      <c r="GQ126" s="14"/>
      <c r="GR126" s="14"/>
      <c r="GS126" s="14"/>
    </row>
    <row r="127" spans="1:201" ht="12.75" customHeight="1" x14ac:dyDescent="0.2">
      <c r="A127" s="161"/>
      <c r="B127" s="11"/>
      <c r="C127" s="115"/>
      <c r="D127" s="6"/>
      <c r="E127" s="278"/>
      <c r="F127" s="278"/>
      <c r="G127" s="116"/>
      <c r="H127" s="6"/>
      <c r="I127" s="6"/>
      <c r="J127" s="6"/>
      <c r="K127" s="261"/>
      <c r="L127" s="164"/>
      <c r="M127" s="164"/>
      <c r="N127" s="6"/>
      <c r="O127" s="6"/>
      <c r="P127" s="6"/>
      <c r="Q127" s="6"/>
      <c r="R127" s="6"/>
      <c r="S127" s="161"/>
      <c r="T127" s="6"/>
      <c r="U127" s="6"/>
      <c r="V127" s="6"/>
      <c r="W127" s="261"/>
      <c r="X127" s="6"/>
      <c r="Y127" s="261"/>
      <c r="Z127" s="214"/>
      <c r="AA127" s="6"/>
      <c r="AB127" s="214"/>
      <c r="AC127" s="238"/>
      <c r="AD127" s="238"/>
      <c r="AE127" s="161"/>
      <c r="AF127" s="6"/>
      <c r="AG127" s="6"/>
      <c r="AH127" s="6"/>
      <c r="AI127" s="261"/>
      <c r="AJ127" s="6"/>
      <c r="AK127" s="261"/>
      <c r="AL127" s="214"/>
      <c r="AM127" s="6"/>
      <c r="AN127" s="214"/>
      <c r="AO127" s="238"/>
      <c r="AP127" s="238"/>
      <c r="AQ127" s="17"/>
      <c r="AR127" s="235"/>
      <c r="AS127" s="221" t="s">
        <v>55</v>
      </c>
      <c r="AT127" s="54"/>
      <c r="AU127" s="254"/>
      <c r="AV127" s="259"/>
      <c r="AW127" s="38">
        <f t="shared" si="12"/>
        <v>0</v>
      </c>
      <c r="AX127" s="39">
        <f t="shared" si="13"/>
        <v>0</v>
      </c>
      <c r="AY127" s="224" t="s">
        <v>56</v>
      </c>
      <c r="AZ127" s="54"/>
      <c r="BA127" s="64"/>
      <c r="BB127" s="48"/>
      <c r="BC127" s="25">
        <f t="shared" si="14"/>
        <v>0</v>
      </c>
      <c r="BD127" s="40">
        <f t="shared" si="15"/>
        <v>0</v>
      </c>
      <c r="BE127" s="27" t="s">
        <v>57</v>
      </c>
      <c r="BF127" s="54"/>
      <c r="BG127" s="48"/>
      <c r="BH127" s="28">
        <f t="shared" si="16"/>
        <v>0</v>
      </c>
      <c r="BI127" s="29">
        <f t="shared" si="17"/>
        <v>0</v>
      </c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17"/>
      <c r="DD127" s="30">
        <f t="shared" si="372"/>
        <v>0</v>
      </c>
      <c r="DE127" s="31">
        <f t="shared" si="373"/>
        <v>0</v>
      </c>
      <c r="DF127" s="31">
        <f t="shared" si="374"/>
        <v>0</v>
      </c>
      <c r="DG127" s="31">
        <f t="shared" si="375"/>
        <v>0</v>
      </c>
      <c r="DH127" s="31">
        <f t="shared" si="376"/>
        <v>0</v>
      </c>
      <c r="DI127" s="31">
        <f t="shared" si="377"/>
        <v>0</v>
      </c>
      <c r="DJ127" s="31">
        <f t="shared" si="378"/>
        <v>0</v>
      </c>
      <c r="DK127" s="31">
        <f t="shared" si="379"/>
        <v>0</v>
      </c>
      <c r="DL127" s="31">
        <f t="shared" si="380"/>
        <v>0</v>
      </c>
      <c r="DM127" s="31">
        <f t="shared" si="381"/>
        <v>0</v>
      </c>
      <c r="DN127" s="31">
        <f t="shared" si="382"/>
        <v>0</v>
      </c>
      <c r="DO127" s="31">
        <f t="shared" si="383"/>
        <v>0</v>
      </c>
      <c r="DP127" s="31">
        <f t="shared" si="384"/>
        <v>0</v>
      </c>
      <c r="DQ127" s="31">
        <f t="shared" si="385"/>
        <v>0</v>
      </c>
      <c r="DR127" s="31">
        <f t="shared" si="386"/>
        <v>0</v>
      </c>
      <c r="DS127" s="31">
        <f t="shared" si="387"/>
        <v>0</v>
      </c>
      <c r="DT127" s="31">
        <f t="shared" si="388"/>
        <v>0</v>
      </c>
      <c r="DU127" s="31">
        <f t="shared" si="389"/>
        <v>0</v>
      </c>
      <c r="DV127" s="31">
        <f t="shared" si="390"/>
        <v>0</v>
      </c>
      <c r="DW127" s="31">
        <f t="shared" si="391"/>
        <v>0</v>
      </c>
      <c r="DX127" s="31">
        <f t="shared" si="392"/>
        <v>0</v>
      </c>
      <c r="DY127" s="31">
        <f t="shared" si="393"/>
        <v>0</v>
      </c>
      <c r="DZ127" s="31">
        <f t="shared" si="394"/>
        <v>0</v>
      </c>
      <c r="EA127" s="31">
        <f t="shared" si="395"/>
        <v>0</v>
      </c>
      <c r="EB127" s="31">
        <f t="shared" si="396"/>
        <v>0</v>
      </c>
      <c r="EC127" s="31">
        <f t="shared" si="397"/>
        <v>0</v>
      </c>
      <c r="ED127" s="31">
        <f t="shared" si="398"/>
        <v>0</v>
      </c>
      <c r="EE127" s="31">
        <f t="shared" si="399"/>
        <v>0</v>
      </c>
      <c r="EF127" s="31">
        <f t="shared" si="400"/>
        <v>0</v>
      </c>
      <c r="EG127" s="31">
        <f t="shared" si="401"/>
        <v>0</v>
      </c>
      <c r="EH127" s="31">
        <f t="shared" si="402"/>
        <v>0</v>
      </c>
      <c r="EI127" s="31">
        <f t="shared" si="403"/>
        <v>0</v>
      </c>
      <c r="EJ127" s="31">
        <f t="shared" si="404"/>
        <v>0</v>
      </c>
      <c r="EK127" s="31">
        <f t="shared" si="405"/>
        <v>0</v>
      </c>
      <c r="EL127" s="31">
        <f t="shared" si="406"/>
        <v>0</v>
      </c>
      <c r="EM127" s="31">
        <f t="shared" si="407"/>
        <v>0</v>
      </c>
      <c r="EN127" s="31">
        <f t="shared" si="408"/>
        <v>0</v>
      </c>
      <c r="EO127" s="31">
        <f t="shared" si="409"/>
        <v>0</v>
      </c>
      <c r="EP127" s="31">
        <f t="shared" si="410"/>
        <v>0</v>
      </c>
      <c r="EQ127" s="31">
        <f t="shared" si="411"/>
        <v>0</v>
      </c>
      <c r="ER127" s="31">
        <f t="shared" si="412"/>
        <v>0</v>
      </c>
      <c r="ES127" s="109">
        <f t="shared" si="413"/>
        <v>0</v>
      </c>
      <c r="ET127" s="14"/>
      <c r="EU127" s="30">
        <f t="shared" si="414"/>
        <v>0</v>
      </c>
      <c r="EV127" s="31">
        <f t="shared" ca="1" si="415"/>
        <v>0</v>
      </c>
      <c r="EW127" s="31">
        <f t="shared" ca="1" si="416"/>
        <v>0</v>
      </c>
      <c r="EX127" s="31">
        <f t="shared" ca="1" si="417"/>
        <v>0</v>
      </c>
      <c r="EY127" s="31">
        <f t="shared" ca="1" si="418"/>
        <v>0</v>
      </c>
      <c r="EZ127" s="31">
        <f t="shared" ca="1" si="419"/>
        <v>0</v>
      </c>
      <c r="FA127" s="31">
        <f t="shared" ca="1" si="420"/>
        <v>0</v>
      </c>
      <c r="FB127" s="31">
        <f t="shared" ca="1" si="421"/>
        <v>0</v>
      </c>
      <c r="FC127" s="31">
        <f t="shared" ca="1" si="422"/>
        <v>0</v>
      </c>
      <c r="FD127" s="31">
        <f t="shared" ca="1" si="423"/>
        <v>0</v>
      </c>
      <c r="FE127" s="31">
        <f t="shared" ca="1" si="424"/>
        <v>0</v>
      </c>
      <c r="FF127" s="31">
        <f t="shared" ca="1" si="425"/>
        <v>0</v>
      </c>
      <c r="FG127" s="31">
        <f t="shared" ca="1" si="426"/>
        <v>0</v>
      </c>
      <c r="FH127" s="31">
        <f t="shared" ca="1" si="427"/>
        <v>0</v>
      </c>
      <c r="FI127" s="31">
        <f t="shared" ca="1" si="428"/>
        <v>0</v>
      </c>
      <c r="FJ127" s="31">
        <f t="shared" ca="1" si="429"/>
        <v>0</v>
      </c>
      <c r="FK127" s="31">
        <f t="shared" ca="1" si="430"/>
        <v>0</v>
      </c>
      <c r="FL127" s="31">
        <f t="shared" ca="1" si="431"/>
        <v>0</v>
      </c>
      <c r="FM127" s="31">
        <f t="shared" ca="1" si="432"/>
        <v>0</v>
      </c>
      <c r="FN127" s="31">
        <f t="shared" ca="1" si="433"/>
        <v>0</v>
      </c>
      <c r="FO127" s="31">
        <f t="shared" ca="1" si="434"/>
        <v>0</v>
      </c>
      <c r="FP127" s="31">
        <f t="shared" ca="1" si="435"/>
        <v>0</v>
      </c>
      <c r="FQ127" s="31">
        <f t="shared" ca="1" si="436"/>
        <v>0</v>
      </c>
      <c r="FR127" s="31">
        <f t="shared" ca="1" si="437"/>
        <v>0</v>
      </c>
      <c r="FS127" s="31">
        <f t="shared" ca="1" si="438"/>
        <v>0</v>
      </c>
      <c r="FT127" s="31">
        <f t="shared" ca="1" si="439"/>
        <v>0</v>
      </c>
      <c r="FU127" s="31">
        <f t="shared" ca="1" si="440"/>
        <v>0</v>
      </c>
      <c r="FV127" s="31">
        <f t="shared" ca="1" si="441"/>
        <v>0</v>
      </c>
      <c r="FW127" s="31">
        <f t="shared" ca="1" si="442"/>
        <v>0</v>
      </c>
      <c r="FX127" s="31">
        <f t="shared" ca="1" si="443"/>
        <v>0</v>
      </c>
      <c r="FY127" s="31">
        <f t="shared" ca="1" si="444"/>
        <v>0</v>
      </c>
      <c r="FZ127" s="31">
        <f t="shared" ca="1" si="445"/>
        <v>0</v>
      </c>
      <c r="GA127" s="31">
        <f t="shared" ca="1" si="446"/>
        <v>0</v>
      </c>
      <c r="GB127" s="31">
        <f t="shared" ca="1" si="447"/>
        <v>0</v>
      </c>
      <c r="GC127" s="31">
        <f t="shared" ca="1" si="448"/>
        <v>0</v>
      </c>
      <c r="GD127" s="31">
        <f t="shared" ca="1" si="449"/>
        <v>0</v>
      </c>
      <c r="GE127" s="31">
        <f t="shared" ca="1" si="450"/>
        <v>0</v>
      </c>
      <c r="GF127" s="31">
        <f t="shared" ca="1" si="451"/>
        <v>0</v>
      </c>
      <c r="GG127" s="31">
        <f t="shared" ca="1" si="452"/>
        <v>0</v>
      </c>
      <c r="GH127" s="31">
        <f t="shared" ca="1" si="453"/>
        <v>0</v>
      </c>
      <c r="GI127" s="31">
        <f t="shared" ca="1" si="454"/>
        <v>0</v>
      </c>
      <c r="GJ127" s="109">
        <f t="shared" ca="1" si="455"/>
        <v>0</v>
      </c>
      <c r="GK127" s="14"/>
      <c r="GL127" s="14"/>
      <c r="GM127" s="14"/>
      <c r="GN127" s="14"/>
      <c r="GO127" s="14"/>
      <c r="GP127" s="14"/>
      <c r="GQ127" s="14"/>
      <c r="GR127" s="14"/>
      <c r="GS127" s="14"/>
    </row>
    <row r="128" spans="1:201" ht="12.75" customHeight="1" x14ac:dyDescent="0.2">
      <c r="A128" s="161"/>
      <c r="B128" s="11"/>
      <c r="C128" s="115"/>
      <c r="D128" s="6"/>
      <c r="E128" s="278"/>
      <c r="F128" s="278"/>
      <c r="G128" s="116"/>
      <c r="H128" s="6"/>
      <c r="I128" s="6"/>
      <c r="J128" s="6"/>
      <c r="K128" s="261"/>
      <c r="L128" s="164"/>
      <c r="M128" s="164"/>
      <c r="N128" s="6"/>
      <c r="O128" s="6"/>
      <c r="P128" s="6"/>
      <c r="Q128" s="6"/>
      <c r="R128" s="6"/>
      <c r="S128" s="161"/>
      <c r="T128" s="6"/>
      <c r="U128" s="6"/>
      <c r="V128" s="6"/>
      <c r="W128" s="261"/>
      <c r="X128" s="6"/>
      <c r="Y128" s="261"/>
      <c r="Z128" s="214"/>
      <c r="AA128" s="6"/>
      <c r="AB128" s="214"/>
      <c r="AC128" s="238"/>
      <c r="AD128" s="238"/>
      <c r="AE128" s="161"/>
      <c r="AF128" s="6"/>
      <c r="AG128" s="6"/>
      <c r="AH128" s="6"/>
      <c r="AI128" s="261"/>
      <c r="AJ128" s="6"/>
      <c r="AK128" s="261"/>
      <c r="AL128" s="214"/>
      <c r="AM128" s="6"/>
      <c r="AN128" s="214"/>
      <c r="AO128" s="238"/>
      <c r="AP128" s="238"/>
      <c r="AQ128" s="17"/>
      <c r="AR128" s="235"/>
      <c r="AS128" s="221" t="s">
        <v>55</v>
      </c>
      <c r="AT128" s="54"/>
      <c r="AU128" s="254"/>
      <c r="AV128" s="259"/>
      <c r="AW128" s="38">
        <f t="shared" si="12"/>
        <v>0</v>
      </c>
      <c r="AX128" s="39">
        <f t="shared" si="13"/>
        <v>0</v>
      </c>
      <c r="AY128" s="224" t="s">
        <v>56</v>
      </c>
      <c r="AZ128" s="54"/>
      <c r="BA128" s="64"/>
      <c r="BB128" s="48"/>
      <c r="BC128" s="25">
        <f t="shared" si="14"/>
        <v>0</v>
      </c>
      <c r="BD128" s="40">
        <f t="shared" si="15"/>
        <v>0</v>
      </c>
      <c r="BE128" s="27" t="s">
        <v>57</v>
      </c>
      <c r="BF128" s="54"/>
      <c r="BG128" s="48"/>
      <c r="BH128" s="28">
        <f t="shared" si="16"/>
        <v>0</v>
      </c>
      <c r="BI128" s="29">
        <f t="shared" si="17"/>
        <v>0</v>
      </c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17"/>
      <c r="DD128" s="30">
        <f t="shared" si="372"/>
        <v>0</v>
      </c>
      <c r="DE128" s="31">
        <f t="shared" si="373"/>
        <v>0</v>
      </c>
      <c r="DF128" s="31">
        <f t="shared" si="374"/>
        <v>0</v>
      </c>
      <c r="DG128" s="31">
        <f t="shared" si="375"/>
        <v>0</v>
      </c>
      <c r="DH128" s="31">
        <f t="shared" si="376"/>
        <v>0</v>
      </c>
      <c r="DI128" s="31">
        <f t="shared" si="377"/>
        <v>0</v>
      </c>
      <c r="DJ128" s="31">
        <f t="shared" si="378"/>
        <v>0</v>
      </c>
      <c r="DK128" s="31">
        <f t="shared" si="379"/>
        <v>0</v>
      </c>
      <c r="DL128" s="31">
        <f t="shared" si="380"/>
        <v>0</v>
      </c>
      <c r="DM128" s="31">
        <f t="shared" si="381"/>
        <v>0</v>
      </c>
      <c r="DN128" s="31">
        <f t="shared" si="382"/>
        <v>0</v>
      </c>
      <c r="DO128" s="31">
        <f t="shared" si="383"/>
        <v>0</v>
      </c>
      <c r="DP128" s="31">
        <f t="shared" si="384"/>
        <v>0</v>
      </c>
      <c r="DQ128" s="31">
        <f t="shared" si="385"/>
        <v>0</v>
      </c>
      <c r="DR128" s="31">
        <f t="shared" si="386"/>
        <v>0</v>
      </c>
      <c r="DS128" s="31">
        <f t="shared" si="387"/>
        <v>0</v>
      </c>
      <c r="DT128" s="31">
        <f t="shared" si="388"/>
        <v>0</v>
      </c>
      <c r="DU128" s="31">
        <f t="shared" si="389"/>
        <v>0</v>
      </c>
      <c r="DV128" s="31">
        <f t="shared" si="390"/>
        <v>0</v>
      </c>
      <c r="DW128" s="31">
        <f t="shared" si="391"/>
        <v>0</v>
      </c>
      <c r="DX128" s="31">
        <f t="shared" si="392"/>
        <v>0</v>
      </c>
      <c r="DY128" s="31">
        <f t="shared" si="393"/>
        <v>0</v>
      </c>
      <c r="DZ128" s="31">
        <f t="shared" si="394"/>
        <v>0</v>
      </c>
      <c r="EA128" s="31">
        <f t="shared" si="395"/>
        <v>0</v>
      </c>
      <c r="EB128" s="31">
        <f t="shared" si="396"/>
        <v>0</v>
      </c>
      <c r="EC128" s="31">
        <f t="shared" si="397"/>
        <v>0</v>
      </c>
      <c r="ED128" s="31">
        <f t="shared" si="398"/>
        <v>0</v>
      </c>
      <c r="EE128" s="31">
        <f t="shared" si="399"/>
        <v>0</v>
      </c>
      <c r="EF128" s="31">
        <f t="shared" si="400"/>
        <v>0</v>
      </c>
      <c r="EG128" s="31">
        <f t="shared" si="401"/>
        <v>0</v>
      </c>
      <c r="EH128" s="31">
        <f t="shared" si="402"/>
        <v>0</v>
      </c>
      <c r="EI128" s="31">
        <f t="shared" si="403"/>
        <v>0</v>
      </c>
      <c r="EJ128" s="31">
        <f t="shared" si="404"/>
        <v>0</v>
      </c>
      <c r="EK128" s="31">
        <f t="shared" si="405"/>
        <v>0</v>
      </c>
      <c r="EL128" s="31">
        <f t="shared" si="406"/>
        <v>0</v>
      </c>
      <c r="EM128" s="31">
        <f t="shared" si="407"/>
        <v>0</v>
      </c>
      <c r="EN128" s="31">
        <f t="shared" si="408"/>
        <v>0</v>
      </c>
      <c r="EO128" s="31">
        <f t="shared" si="409"/>
        <v>0</v>
      </c>
      <c r="EP128" s="31">
        <f t="shared" si="410"/>
        <v>0</v>
      </c>
      <c r="EQ128" s="31">
        <f t="shared" si="411"/>
        <v>0</v>
      </c>
      <c r="ER128" s="31">
        <f t="shared" si="412"/>
        <v>0</v>
      </c>
      <c r="ES128" s="109">
        <f t="shared" si="413"/>
        <v>0</v>
      </c>
      <c r="ET128" s="14"/>
      <c r="EU128" s="30">
        <f t="shared" si="414"/>
        <v>0</v>
      </c>
      <c r="EV128" s="31">
        <f t="shared" ca="1" si="415"/>
        <v>0</v>
      </c>
      <c r="EW128" s="31">
        <f t="shared" ca="1" si="416"/>
        <v>0</v>
      </c>
      <c r="EX128" s="31">
        <f t="shared" ca="1" si="417"/>
        <v>0</v>
      </c>
      <c r="EY128" s="31">
        <f t="shared" ca="1" si="418"/>
        <v>0</v>
      </c>
      <c r="EZ128" s="31">
        <f t="shared" ca="1" si="419"/>
        <v>0</v>
      </c>
      <c r="FA128" s="31">
        <f t="shared" ca="1" si="420"/>
        <v>0</v>
      </c>
      <c r="FB128" s="31">
        <f t="shared" ca="1" si="421"/>
        <v>0</v>
      </c>
      <c r="FC128" s="31">
        <f t="shared" ca="1" si="422"/>
        <v>0</v>
      </c>
      <c r="FD128" s="31">
        <f t="shared" ca="1" si="423"/>
        <v>0</v>
      </c>
      <c r="FE128" s="31">
        <f t="shared" ca="1" si="424"/>
        <v>0</v>
      </c>
      <c r="FF128" s="31">
        <f t="shared" ca="1" si="425"/>
        <v>0</v>
      </c>
      <c r="FG128" s="31">
        <f t="shared" ca="1" si="426"/>
        <v>0</v>
      </c>
      <c r="FH128" s="31">
        <f t="shared" ca="1" si="427"/>
        <v>0</v>
      </c>
      <c r="FI128" s="31">
        <f t="shared" ca="1" si="428"/>
        <v>0</v>
      </c>
      <c r="FJ128" s="31">
        <f t="shared" ca="1" si="429"/>
        <v>0</v>
      </c>
      <c r="FK128" s="31">
        <f t="shared" ca="1" si="430"/>
        <v>0</v>
      </c>
      <c r="FL128" s="31">
        <f t="shared" ca="1" si="431"/>
        <v>0</v>
      </c>
      <c r="FM128" s="31">
        <f t="shared" ca="1" si="432"/>
        <v>0</v>
      </c>
      <c r="FN128" s="31">
        <f t="shared" ca="1" si="433"/>
        <v>0</v>
      </c>
      <c r="FO128" s="31">
        <f t="shared" ca="1" si="434"/>
        <v>0</v>
      </c>
      <c r="FP128" s="31">
        <f t="shared" ca="1" si="435"/>
        <v>0</v>
      </c>
      <c r="FQ128" s="31">
        <f t="shared" ca="1" si="436"/>
        <v>0</v>
      </c>
      <c r="FR128" s="31">
        <f t="shared" ca="1" si="437"/>
        <v>0</v>
      </c>
      <c r="FS128" s="31">
        <f t="shared" ca="1" si="438"/>
        <v>0</v>
      </c>
      <c r="FT128" s="31">
        <f t="shared" ca="1" si="439"/>
        <v>0</v>
      </c>
      <c r="FU128" s="31">
        <f t="shared" ca="1" si="440"/>
        <v>0</v>
      </c>
      <c r="FV128" s="31">
        <f t="shared" ca="1" si="441"/>
        <v>0</v>
      </c>
      <c r="FW128" s="31">
        <f t="shared" ca="1" si="442"/>
        <v>0</v>
      </c>
      <c r="FX128" s="31">
        <f t="shared" ca="1" si="443"/>
        <v>0</v>
      </c>
      <c r="FY128" s="31">
        <f t="shared" ca="1" si="444"/>
        <v>0</v>
      </c>
      <c r="FZ128" s="31">
        <f t="shared" ca="1" si="445"/>
        <v>0</v>
      </c>
      <c r="GA128" s="31">
        <f t="shared" ca="1" si="446"/>
        <v>0</v>
      </c>
      <c r="GB128" s="31">
        <f t="shared" ca="1" si="447"/>
        <v>0</v>
      </c>
      <c r="GC128" s="31">
        <f t="shared" ca="1" si="448"/>
        <v>0</v>
      </c>
      <c r="GD128" s="31">
        <f t="shared" ca="1" si="449"/>
        <v>0</v>
      </c>
      <c r="GE128" s="31">
        <f t="shared" ca="1" si="450"/>
        <v>0</v>
      </c>
      <c r="GF128" s="31">
        <f t="shared" ca="1" si="451"/>
        <v>0</v>
      </c>
      <c r="GG128" s="31">
        <f t="shared" ca="1" si="452"/>
        <v>0</v>
      </c>
      <c r="GH128" s="31">
        <f t="shared" ca="1" si="453"/>
        <v>0</v>
      </c>
      <c r="GI128" s="31">
        <f t="shared" ca="1" si="454"/>
        <v>0</v>
      </c>
      <c r="GJ128" s="109">
        <f t="shared" ca="1" si="455"/>
        <v>0</v>
      </c>
      <c r="GK128" s="14"/>
      <c r="GL128" s="14"/>
      <c r="GM128" s="14"/>
      <c r="GN128" s="14"/>
      <c r="GO128" s="14"/>
      <c r="GP128" s="14"/>
      <c r="GQ128" s="14"/>
      <c r="GR128" s="14"/>
      <c r="GS128" s="14"/>
    </row>
    <row r="129" spans="1:201" ht="12.75" customHeight="1" x14ac:dyDescent="0.2">
      <c r="A129" s="161"/>
      <c r="B129" s="11"/>
      <c r="C129" s="115"/>
      <c r="D129" s="6"/>
      <c r="E129" s="278"/>
      <c r="F129" s="278"/>
      <c r="G129" s="116"/>
      <c r="H129" s="6"/>
      <c r="I129" s="6"/>
      <c r="J129" s="6"/>
      <c r="K129" s="261"/>
      <c r="L129" s="164"/>
      <c r="M129" s="164"/>
      <c r="N129" s="6"/>
      <c r="O129" s="6"/>
      <c r="P129" s="6"/>
      <c r="Q129" s="6"/>
      <c r="R129" s="6"/>
      <c r="S129" s="161"/>
      <c r="T129" s="6"/>
      <c r="U129" s="6"/>
      <c r="V129" s="6"/>
      <c r="W129" s="261"/>
      <c r="X129" s="6"/>
      <c r="Y129" s="261"/>
      <c r="Z129" s="214"/>
      <c r="AA129" s="6"/>
      <c r="AB129" s="214"/>
      <c r="AC129" s="238"/>
      <c r="AD129" s="238"/>
      <c r="AE129" s="161"/>
      <c r="AF129" s="6"/>
      <c r="AG129" s="6"/>
      <c r="AH129" s="6"/>
      <c r="AI129" s="261"/>
      <c r="AJ129" s="6"/>
      <c r="AK129" s="261"/>
      <c r="AL129" s="214"/>
      <c r="AM129" s="6"/>
      <c r="AN129" s="214"/>
      <c r="AO129" s="238"/>
      <c r="AP129" s="238"/>
      <c r="AQ129" s="17"/>
      <c r="AR129" s="235"/>
      <c r="AS129" s="221" t="s">
        <v>55</v>
      </c>
      <c r="AT129" s="54"/>
      <c r="AU129" s="254"/>
      <c r="AV129" s="259"/>
      <c r="AW129" s="38">
        <f t="shared" si="12"/>
        <v>0</v>
      </c>
      <c r="AX129" s="39">
        <f t="shared" si="13"/>
        <v>0</v>
      </c>
      <c r="AY129" s="224" t="s">
        <v>56</v>
      </c>
      <c r="AZ129" s="54"/>
      <c r="BA129" s="64"/>
      <c r="BB129" s="48"/>
      <c r="BC129" s="25">
        <f t="shared" si="14"/>
        <v>0</v>
      </c>
      <c r="BD129" s="40">
        <f t="shared" si="15"/>
        <v>0</v>
      </c>
      <c r="BE129" s="27" t="s">
        <v>57</v>
      </c>
      <c r="BF129" s="54"/>
      <c r="BG129" s="48"/>
      <c r="BH129" s="28">
        <f t="shared" si="16"/>
        <v>0</v>
      </c>
      <c r="BI129" s="29">
        <f t="shared" si="17"/>
        <v>0</v>
      </c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17"/>
      <c r="DD129" s="30">
        <f t="shared" si="372"/>
        <v>0</v>
      </c>
      <c r="DE129" s="31">
        <f t="shared" si="373"/>
        <v>0</v>
      </c>
      <c r="DF129" s="31">
        <f t="shared" si="374"/>
        <v>0</v>
      </c>
      <c r="DG129" s="31">
        <f t="shared" si="375"/>
        <v>0</v>
      </c>
      <c r="DH129" s="31">
        <f t="shared" si="376"/>
        <v>0</v>
      </c>
      <c r="DI129" s="31">
        <f t="shared" si="377"/>
        <v>0</v>
      </c>
      <c r="DJ129" s="31">
        <f t="shared" si="378"/>
        <v>0</v>
      </c>
      <c r="DK129" s="31">
        <f t="shared" si="379"/>
        <v>0</v>
      </c>
      <c r="DL129" s="31">
        <f t="shared" si="380"/>
        <v>0</v>
      </c>
      <c r="DM129" s="31">
        <f t="shared" si="381"/>
        <v>0</v>
      </c>
      <c r="DN129" s="31">
        <f t="shared" si="382"/>
        <v>0</v>
      </c>
      <c r="DO129" s="31">
        <f t="shared" si="383"/>
        <v>0</v>
      </c>
      <c r="DP129" s="31">
        <f t="shared" si="384"/>
        <v>0</v>
      </c>
      <c r="DQ129" s="31">
        <f t="shared" si="385"/>
        <v>0</v>
      </c>
      <c r="DR129" s="31">
        <f t="shared" si="386"/>
        <v>0</v>
      </c>
      <c r="DS129" s="31">
        <f t="shared" si="387"/>
        <v>0</v>
      </c>
      <c r="DT129" s="31">
        <f t="shared" si="388"/>
        <v>0</v>
      </c>
      <c r="DU129" s="31">
        <f t="shared" si="389"/>
        <v>0</v>
      </c>
      <c r="DV129" s="31">
        <f t="shared" si="390"/>
        <v>0</v>
      </c>
      <c r="DW129" s="31">
        <f t="shared" si="391"/>
        <v>0</v>
      </c>
      <c r="DX129" s="31">
        <f t="shared" si="392"/>
        <v>0</v>
      </c>
      <c r="DY129" s="31">
        <f t="shared" si="393"/>
        <v>0</v>
      </c>
      <c r="DZ129" s="31">
        <f t="shared" si="394"/>
        <v>0</v>
      </c>
      <c r="EA129" s="31">
        <f t="shared" si="395"/>
        <v>0</v>
      </c>
      <c r="EB129" s="31">
        <f t="shared" si="396"/>
        <v>0</v>
      </c>
      <c r="EC129" s="31">
        <f t="shared" si="397"/>
        <v>0</v>
      </c>
      <c r="ED129" s="31">
        <f t="shared" si="398"/>
        <v>0</v>
      </c>
      <c r="EE129" s="31">
        <f t="shared" si="399"/>
        <v>0</v>
      </c>
      <c r="EF129" s="31">
        <f t="shared" si="400"/>
        <v>0</v>
      </c>
      <c r="EG129" s="31">
        <f t="shared" si="401"/>
        <v>0</v>
      </c>
      <c r="EH129" s="31">
        <f t="shared" si="402"/>
        <v>0</v>
      </c>
      <c r="EI129" s="31">
        <f t="shared" si="403"/>
        <v>0</v>
      </c>
      <c r="EJ129" s="31">
        <f t="shared" si="404"/>
        <v>0</v>
      </c>
      <c r="EK129" s="31">
        <f t="shared" si="405"/>
        <v>0</v>
      </c>
      <c r="EL129" s="31">
        <f t="shared" si="406"/>
        <v>0</v>
      </c>
      <c r="EM129" s="31">
        <f t="shared" si="407"/>
        <v>0</v>
      </c>
      <c r="EN129" s="31">
        <f t="shared" si="408"/>
        <v>0</v>
      </c>
      <c r="EO129" s="31">
        <f t="shared" si="409"/>
        <v>0</v>
      </c>
      <c r="EP129" s="31">
        <f t="shared" si="410"/>
        <v>0</v>
      </c>
      <c r="EQ129" s="31">
        <f t="shared" si="411"/>
        <v>0</v>
      </c>
      <c r="ER129" s="31">
        <f t="shared" si="412"/>
        <v>0</v>
      </c>
      <c r="ES129" s="109">
        <f t="shared" si="413"/>
        <v>0</v>
      </c>
      <c r="ET129" s="14"/>
      <c r="EU129" s="30">
        <f t="shared" si="414"/>
        <v>0</v>
      </c>
      <c r="EV129" s="31">
        <f t="shared" ca="1" si="415"/>
        <v>0</v>
      </c>
      <c r="EW129" s="31">
        <f t="shared" ca="1" si="416"/>
        <v>0</v>
      </c>
      <c r="EX129" s="31">
        <f t="shared" ca="1" si="417"/>
        <v>0</v>
      </c>
      <c r="EY129" s="31">
        <f t="shared" ca="1" si="418"/>
        <v>0</v>
      </c>
      <c r="EZ129" s="31">
        <f t="shared" ca="1" si="419"/>
        <v>0</v>
      </c>
      <c r="FA129" s="31">
        <f t="shared" ca="1" si="420"/>
        <v>0</v>
      </c>
      <c r="FB129" s="31">
        <f t="shared" ca="1" si="421"/>
        <v>0</v>
      </c>
      <c r="FC129" s="31">
        <f t="shared" ca="1" si="422"/>
        <v>0</v>
      </c>
      <c r="FD129" s="31">
        <f t="shared" ca="1" si="423"/>
        <v>0</v>
      </c>
      <c r="FE129" s="31">
        <f t="shared" ca="1" si="424"/>
        <v>0</v>
      </c>
      <c r="FF129" s="31">
        <f t="shared" ca="1" si="425"/>
        <v>0</v>
      </c>
      <c r="FG129" s="31">
        <f t="shared" ca="1" si="426"/>
        <v>0</v>
      </c>
      <c r="FH129" s="31">
        <f t="shared" ca="1" si="427"/>
        <v>0</v>
      </c>
      <c r="FI129" s="31">
        <f t="shared" ca="1" si="428"/>
        <v>0</v>
      </c>
      <c r="FJ129" s="31">
        <f t="shared" ca="1" si="429"/>
        <v>0</v>
      </c>
      <c r="FK129" s="31">
        <f t="shared" ca="1" si="430"/>
        <v>0</v>
      </c>
      <c r="FL129" s="31">
        <f t="shared" ca="1" si="431"/>
        <v>0</v>
      </c>
      <c r="FM129" s="31">
        <f t="shared" ca="1" si="432"/>
        <v>0</v>
      </c>
      <c r="FN129" s="31">
        <f t="shared" ca="1" si="433"/>
        <v>0</v>
      </c>
      <c r="FO129" s="31">
        <f t="shared" ca="1" si="434"/>
        <v>0</v>
      </c>
      <c r="FP129" s="31">
        <f t="shared" ca="1" si="435"/>
        <v>0</v>
      </c>
      <c r="FQ129" s="31">
        <f t="shared" ca="1" si="436"/>
        <v>0</v>
      </c>
      <c r="FR129" s="31">
        <f t="shared" ca="1" si="437"/>
        <v>0</v>
      </c>
      <c r="FS129" s="31">
        <f t="shared" ca="1" si="438"/>
        <v>0</v>
      </c>
      <c r="FT129" s="31">
        <f t="shared" ca="1" si="439"/>
        <v>0</v>
      </c>
      <c r="FU129" s="31">
        <f t="shared" ca="1" si="440"/>
        <v>0</v>
      </c>
      <c r="FV129" s="31">
        <f t="shared" ca="1" si="441"/>
        <v>0</v>
      </c>
      <c r="FW129" s="31">
        <f t="shared" ca="1" si="442"/>
        <v>0</v>
      </c>
      <c r="FX129" s="31">
        <f t="shared" ca="1" si="443"/>
        <v>0</v>
      </c>
      <c r="FY129" s="31">
        <f t="shared" ca="1" si="444"/>
        <v>0</v>
      </c>
      <c r="FZ129" s="31">
        <f t="shared" ca="1" si="445"/>
        <v>0</v>
      </c>
      <c r="GA129" s="31">
        <f t="shared" ca="1" si="446"/>
        <v>0</v>
      </c>
      <c r="GB129" s="31">
        <f t="shared" ca="1" si="447"/>
        <v>0</v>
      </c>
      <c r="GC129" s="31">
        <f t="shared" ca="1" si="448"/>
        <v>0</v>
      </c>
      <c r="GD129" s="31">
        <f t="shared" ca="1" si="449"/>
        <v>0</v>
      </c>
      <c r="GE129" s="31">
        <f t="shared" ca="1" si="450"/>
        <v>0</v>
      </c>
      <c r="GF129" s="31">
        <f t="shared" ca="1" si="451"/>
        <v>0</v>
      </c>
      <c r="GG129" s="31">
        <f t="shared" ca="1" si="452"/>
        <v>0</v>
      </c>
      <c r="GH129" s="31">
        <f t="shared" ca="1" si="453"/>
        <v>0</v>
      </c>
      <c r="GI129" s="31">
        <f t="shared" ca="1" si="454"/>
        <v>0</v>
      </c>
      <c r="GJ129" s="109">
        <f t="shared" ca="1" si="455"/>
        <v>0</v>
      </c>
      <c r="GK129" s="14"/>
      <c r="GL129" s="14"/>
      <c r="GM129" s="14"/>
      <c r="GN129" s="14"/>
      <c r="GO129" s="14"/>
      <c r="GP129" s="14"/>
      <c r="GQ129" s="14"/>
      <c r="GR129" s="14"/>
      <c r="GS129" s="14"/>
    </row>
    <row r="130" spans="1:201" ht="12.75" customHeight="1" x14ac:dyDescent="0.2">
      <c r="A130" s="161"/>
      <c r="B130" s="11"/>
      <c r="C130" s="115"/>
      <c r="D130" s="6"/>
      <c r="E130" s="278"/>
      <c r="F130" s="278"/>
      <c r="G130" s="116"/>
      <c r="H130" s="6"/>
      <c r="I130" s="6"/>
      <c r="J130" s="6"/>
      <c r="K130" s="261"/>
      <c r="L130" s="164"/>
      <c r="M130" s="164"/>
      <c r="N130" s="6"/>
      <c r="O130" s="6"/>
      <c r="P130" s="6"/>
      <c r="Q130" s="6"/>
      <c r="R130" s="6"/>
      <c r="S130" s="161"/>
      <c r="T130" s="6"/>
      <c r="U130" s="6"/>
      <c r="V130" s="6"/>
      <c r="W130" s="261"/>
      <c r="X130" s="6"/>
      <c r="Y130" s="261"/>
      <c r="Z130" s="214"/>
      <c r="AA130" s="6"/>
      <c r="AB130" s="214"/>
      <c r="AC130" s="238"/>
      <c r="AD130" s="238"/>
      <c r="AE130" s="161"/>
      <c r="AF130" s="6"/>
      <c r="AG130" s="6"/>
      <c r="AH130" s="6"/>
      <c r="AI130" s="261"/>
      <c r="AJ130" s="6"/>
      <c r="AK130" s="261"/>
      <c r="AL130" s="214"/>
      <c r="AM130" s="6"/>
      <c r="AN130" s="214"/>
      <c r="AO130" s="238"/>
      <c r="AP130" s="238"/>
      <c r="AQ130" s="17"/>
      <c r="AR130" s="235"/>
      <c r="AS130" s="221" t="s">
        <v>55</v>
      </c>
      <c r="AT130" s="54"/>
      <c r="AU130" s="254"/>
      <c r="AV130" s="259"/>
      <c r="AW130" s="38">
        <f t="shared" si="12"/>
        <v>0</v>
      </c>
      <c r="AX130" s="39">
        <f t="shared" si="13"/>
        <v>0</v>
      </c>
      <c r="AY130" s="224" t="s">
        <v>56</v>
      </c>
      <c r="AZ130" s="54"/>
      <c r="BA130" s="64"/>
      <c r="BB130" s="48"/>
      <c r="BC130" s="25">
        <f t="shared" si="14"/>
        <v>0</v>
      </c>
      <c r="BD130" s="40">
        <f t="shared" si="15"/>
        <v>0</v>
      </c>
      <c r="BE130" s="27" t="s">
        <v>57</v>
      </c>
      <c r="BF130" s="54"/>
      <c r="BG130" s="48"/>
      <c r="BH130" s="28">
        <f t="shared" si="16"/>
        <v>0</v>
      </c>
      <c r="BI130" s="29">
        <f t="shared" si="17"/>
        <v>0</v>
      </c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17"/>
      <c r="DD130" s="30">
        <f t="shared" si="372"/>
        <v>0</v>
      </c>
      <c r="DE130" s="31">
        <f t="shared" si="373"/>
        <v>0</v>
      </c>
      <c r="DF130" s="31">
        <f t="shared" si="374"/>
        <v>0</v>
      </c>
      <c r="DG130" s="31">
        <f t="shared" si="375"/>
        <v>0</v>
      </c>
      <c r="DH130" s="31">
        <f t="shared" si="376"/>
        <v>0</v>
      </c>
      <c r="DI130" s="31">
        <f t="shared" si="377"/>
        <v>0</v>
      </c>
      <c r="DJ130" s="31">
        <f t="shared" si="378"/>
        <v>0</v>
      </c>
      <c r="DK130" s="31">
        <f t="shared" si="379"/>
        <v>0</v>
      </c>
      <c r="DL130" s="31">
        <f t="shared" si="380"/>
        <v>0</v>
      </c>
      <c r="DM130" s="31">
        <f t="shared" si="381"/>
        <v>0</v>
      </c>
      <c r="DN130" s="31">
        <f t="shared" si="382"/>
        <v>0</v>
      </c>
      <c r="DO130" s="31">
        <f t="shared" si="383"/>
        <v>0</v>
      </c>
      <c r="DP130" s="31">
        <f t="shared" si="384"/>
        <v>0</v>
      </c>
      <c r="DQ130" s="31">
        <f t="shared" si="385"/>
        <v>0</v>
      </c>
      <c r="DR130" s="31">
        <f t="shared" si="386"/>
        <v>0</v>
      </c>
      <c r="DS130" s="31">
        <f t="shared" si="387"/>
        <v>0</v>
      </c>
      <c r="DT130" s="31">
        <f t="shared" si="388"/>
        <v>0</v>
      </c>
      <c r="DU130" s="31">
        <f t="shared" si="389"/>
        <v>0</v>
      </c>
      <c r="DV130" s="31">
        <f t="shared" si="390"/>
        <v>0</v>
      </c>
      <c r="DW130" s="31">
        <f t="shared" si="391"/>
        <v>0</v>
      </c>
      <c r="DX130" s="31">
        <f t="shared" si="392"/>
        <v>0</v>
      </c>
      <c r="DY130" s="31">
        <f t="shared" si="393"/>
        <v>0</v>
      </c>
      <c r="DZ130" s="31">
        <f t="shared" si="394"/>
        <v>0</v>
      </c>
      <c r="EA130" s="31">
        <f t="shared" si="395"/>
        <v>0</v>
      </c>
      <c r="EB130" s="31">
        <f t="shared" si="396"/>
        <v>0</v>
      </c>
      <c r="EC130" s="31">
        <f t="shared" si="397"/>
        <v>0</v>
      </c>
      <c r="ED130" s="31">
        <f t="shared" si="398"/>
        <v>0</v>
      </c>
      <c r="EE130" s="31">
        <f t="shared" si="399"/>
        <v>0</v>
      </c>
      <c r="EF130" s="31">
        <f t="shared" si="400"/>
        <v>0</v>
      </c>
      <c r="EG130" s="31">
        <f t="shared" si="401"/>
        <v>0</v>
      </c>
      <c r="EH130" s="31">
        <f t="shared" si="402"/>
        <v>0</v>
      </c>
      <c r="EI130" s="31">
        <f t="shared" si="403"/>
        <v>0</v>
      </c>
      <c r="EJ130" s="31">
        <f t="shared" si="404"/>
        <v>0</v>
      </c>
      <c r="EK130" s="31">
        <f t="shared" si="405"/>
        <v>0</v>
      </c>
      <c r="EL130" s="31">
        <f t="shared" si="406"/>
        <v>0</v>
      </c>
      <c r="EM130" s="31">
        <f t="shared" si="407"/>
        <v>0</v>
      </c>
      <c r="EN130" s="31">
        <f t="shared" si="408"/>
        <v>0</v>
      </c>
      <c r="EO130" s="31">
        <f t="shared" si="409"/>
        <v>0</v>
      </c>
      <c r="EP130" s="31">
        <f t="shared" si="410"/>
        <v>0</v>
      </c>
      <c r="EQ130" s="31">
        <f t="shared" si="411"/>
        <v>0</v>
      </c>
      <c r="ER130" s="31">
        <f t="shared" si="412"/>
        <v>0</v>
      </c>
      <c r="ES130" s="109">
        <f t="shared" si="413"/>
        <v>0</v>
      </c>
      <c r="ET130" s="14"/>
      <c r="EU130" s="30">
        <f t="shared" si="414"/>
        <v>0</v>
      </c>
      <c r="EV130" s="31">
        <f t="shared" ca="1" si="415"/>
        <v>0</v>
      </c>
      <c r="EW130" s="31">
        <f t="shared" ca="1" si="416"/>
        <v>0</v>
      </c>
      <c r="EX130" s="31">
        <f t="shared" ca="1" si="417"/>
        <v>0</v>
      </c>
      <c r="EY130" s="31">
        <f t="shared" ca="1" si="418"/>
        <v>0</v>
      </c>
      <c r="EZ130" s="31">
        <f t="shared" ca="1" si="419"/>
        <v>0</v>
      </c>
      <c r="FA130" s="31">
        <f t="shared" ca="1" si="420"/>
        <v>0</v>
      </c>
      <c r="FB130" s="31">
        <f t="shared" ca="1" si="421"/>
        <v>0</v>
      </c>
      <c r="FC130" s="31">
        <f t="shared" ca="1" si="422"/>
        <v>0</v>
      </c>
      <c r="FD130" s="31">
        <f t="shared" ca="1" si="423"/>
        <v>0</v>
      </c>
      <c r="FE130" s="31">
        <f t="shared" ca="1" si="424"/>
        <v>0</v>
      </c>
      <c r="FF130" s="31">
        <f t="shared" ca="1" si="425"/>
        <v>0</v>
      </c>
      <c r="FG130" s="31">
        <f t="shared" ca="1" si="426"/>
        <v>0</v>
      </c>
      <c r="FH130" s="31">
        <f t="shared" ca="1" si="427"/>
        <v>0</v>
      </c>
      <c r="FI130" s="31">
        <f t="shared" ca="1" si="428"/>
        <v>0</v>
      </c>
      <c r="FJ130" s="31">
        <f t="shared" ca="1" si="429"/>
        <v>0</v>
      </c>
      <c r="FK130" s="31">
        <f t="shared" ca="1" si="430"/>
        <v>0</v>
      </c>
      <c r="FL130" s="31">
        <f t="shared" ca="1" si="431"/>
        <v>0</v>
      </c>
      <c r="FM130" s="31">
        <f t="shared" ca="1" si="432"/>
        <v>0</v>
      </c>
      <c r="FN130" s="31">
        <f t="shared" ca="1" si="433"/>
        <v>0</v>
      </c>
      <c r="FO130" s="31">
        <f t="shared" ca="1" si="434"/>
        <v>0</v>
      </c>
      <c r="FP130" s="31">
        <f t="shared" ca="1" si="435"/>
        <v>0</v>
      </c>
      <c r="FQ130" s="31">
        <f t="shared" ca="1" si="436"/>
        <v>0</v>
      </c>
      <c r="FR130" s="31">
        <f t="shared" ca="1" si="437"/>
        <v>0</v>
      </c>
      <c r="FS130" s="31">
        <f t="shared" ca="1" si="438"/>
        <v>0</v>
      </c>
      <c r="FT130" s="31">
        <f t="shared" ca="1" si="439"/>
        <v>0</v>
      </c>
      <c r="FU130" s="31">
        <f t="shared" ca="1" si="440"/>
        <v>0</v>
      </c>
      <c r="FV130" s="31">
        <f t="shared" ca="1" si="441"/>
        <v>0</v>
      </c>
      <c r="FW130" s="31">
        <f t="shared" ca="1" si="442"/>
        <v>0</v>
      </c>
      <c r="FX130" s="31">
        <f t="shared" ca="1" si="443"/>
        <v>0</v>
      </c>
      <c r="FY130" s="31">
        <f t="shared" ca="1" si="444"/>
        <v>0</v>
      </c>
      <c r="FZ130" s="31">
        <f t="shared" ca="1" si="445"/>
        <v>0</v>
      </c>
      <c r="GA130" s="31">
        <f t="shared" ca="1" si="446"/>
        <v>0</v>
      </c>
      <c r="GB130" s="31">
        <f t="shared" ca="1" si="447"/>
        <v>0</v>
      </c>
      <c r="GC130" s="31">
        <f t="shared" ca="1" si="448"/>
        <v>0</v>
      </c>
      <c r="GD130" s="31">
        <f t="shared" ca="1" si="449"/>
        <v>0</v>
      </c>
      <c r="GE130" s="31">
        <f t="shared" ca="1" si="450"/>
        <v>0</v>
      </c>
      <c r="GF130" s="31">
        <f t="shared" ca="1" si="451"/>
        <v>0</v>
      </c>
      <c r="GG130" s="31">
        <f t="shared" ca="1" si="452"/>
        <v>0</v>
      </c>
      <c r="GH130" s="31">
        <f t="shared" ca="1" si="453"/>
        <v>0</v>
      </c>
      <c r="GI130" s="31">
        <f t="shared" ca="1" si="454"/>
        <v>0</v>
      </c>
      <c r="GJ130" s="109">
        <f t="shared" ca="1" si="455"/>
        <v>0</v>
      </c>
      <c r="GK130" s="14"/>
      <c r="GL130" s="14"/>
      <c r="GM130" s="14"/>
      <c r="GN130" s="14"/>
      <c r="GO130" s="14"/>
      <c r="GP130" s="14"/>
      <c r="GQ130" s="14"/>
      <c r="GR130" s="14"/>
      <c r="GS130" s="14"/>
    </row>
    <row r="131" spans="1:201" ht="12.75" customHeight="1" x14ac:dyDescent="0.2">
      <c r="A131" s="161"/>
      <c r="B131" s="11"/>
      <c r="C131" s="115"/>
      <c r="D131" s="6"/>
      <c r="E131" s="278"/>
      <c r="F131" s="278"/>
      <c r="G131" s="116"/>
      <c r="H131" s="6"/>
      <c r="I131" s="6"/>
      <c r="J131" s="6"/>
      <c r="K131" s="261"/>
      <c r="L131" s="164"/>
      <c r="M131" s="164"/>
      <c r="N131" s="6"/>
      <c r="O131" s="6"/>
      <c r="P131" s="6"/>
      <c r="Q131" s="6"/>
      <c r="R131" s="6"/>
      <c r="S131" s="161"/>
      <c r="T131" s="6"/>
      <c r="U131" s="6"/>
      <c r="V131" s="6"/>
      <c r="W131" s="261"/>
      <c r="X131" s="6"/>
      <c r="Y131" s="261"/>
      <c r="Z131" s="214"/>
      <c r="AA131" s="6"/>
      <c r="AB131" s="214"/>
      <c r="AC131" s="238"/>
      <c r="AD131" s="238"/>
      <c r="AE131" s="161"/>
      <c r="AF131" s="6"/>
      <c r="AG131" s="6"/>
      <c r="AH131" s="6"/>
      <c r="AI131" s="261"/>
      <c r="AJ131" s="6"/>
      <c r="AK131" s="261"/>
      <c r="AL131" s="214"/>
      <c r="AM131" s="6"/>
      <c r="AN131" s="214"/>
      <c r="AO131" s="238"/>
      <c r="AP131" s="238"/>
      <c r="AQ131" s="17"/>
      <c r="AR131" s="235"/>
      <c r="AS131" s="221" t="s">
        <v>55</v>
      </c>
      <c r="AT131" s="54"/>
      <c r="AU131" s="254"/>
      <c r="AV131" s="259"/>
      <c r="AW131" s="38">
        <f t="shared" si="12"/>
        <v>0</v>
      </c>
      <c r="AX131" s="39">
        <f t="shared" si="13"/>
        <v>0</v>
      </c>
      <c r="AY131" s="224" t="s">
        <v>56</v>
      </c>
      <c r="AZ131" s="54"/>
      <c r="BA131" s="64"/>
      <c r="BB131" s="48"/>
      <c r="BC131" s="25">
        <f t="shared" si="14"/>
        <v>0</v>
      </c>
      <c r="BD131" s="40">
        <f t="shared" si="15"/>
        <v>0</v>
      </c>
      <c r="BE131" s="27" t="s">
        <v>57</v>
      </c>
      <c r="BF131" s="54"/>
      <c r="BG131" s="48"/>
      <c r="BH131" s="28">
        <f t="shared" si="16"/>
        <v>0</v>
      </c>
      <c r="BI131" s="29">
        <f t="shared" si="17"/>
        <v>0</v>
      </c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17"/>
      <c r="DD131" s="30">
        <f t="shared" si="372"/>
        <v>0</v>
      </c>
      <c r="DE131" s="31">
        <f t="shared" si="373"/>
        <v>0</v>
      </c>
      <c r="DF131" s="31">
        <f t="shared" si="374"/>
        <v>0</v>
      </c>
      <c r="DG131" s="31">
        <f t="shared" si="375"/>
        <v>0</v>
      </c>
      <c r="DH131" s="31">
        <f t="shared" si="376"/>
        <v>0</v>
      </c>
      <c r="DI131" s="31">
        <f t="shared" si="377"/>
        <v>0</v>
      </c>
      <c r="DJ131" s="31">
        <f t="shared" si="378"/>
        <v>0</v>
      </c>
      <c r="DK131" s="31">
        <f t="shared" si="379"/>
        <v>0</v>
      </c>
      <c r="DL131" s="31">
        <f t="shared" si="380"/>
        <v>0</v>
      </c>
      <c r="DM131" s="31">
        <f t="shared" si="381"/>
        <v>0</v>
      </c>
      <c r="DN131" s="31">
        <f t="shared" si="382"/>
        <v>0</v>
      </c>
      <c r="DO131" s="31">
        <f t="shared" si="383"/>
        <v>0</v>
      </c>
      <c r="DP131" s="31">
        <f t="shared" si="384"/>
        <v>0</v>
      </c>
      <c r="DQ131" s="31">
        <f t="shared" si="385"/>
        <v>0</v>
      </c>
      <c r="DR131" s="31">
        <f t="shared" si="386"/>
        <v>0</v>
      </c>
      <c r="DS131" s="31">
        <f t="shared" si="387"/>
        <v>0</v>
      </c>
      <c r="DT131" s="31">
        <f t="shared" si="388"/>
        <v>0</v>
      </c>
      <c r="DU131" s="31">
        <f t="shared" si="389"/>
        <v>0</v>
      </c>
      <c r="DV131" s="31">
        <f t="shared" si="390"/>
        <v>0</v>
      </c>
      <c r="DW131" s="31">
        <f t="shared" si="391"/>
        <v>0</v>
      </c>
      <c r="DX131" s="31">
        <f t="shared" si="392"/>
        <v>0</v>
      </c>
      <c r="DY131" s="31">
        <f t="shared" si="393"/>
        <v>0</v>
      </c>
      <c r="DZ131" s="31">
        <f t="shared" si="394"/>
        <v>0</v>
      </c>
      <c r="EA131" s="31">
        <f t="shared" si="395"/>
        <v>0</v>
      </c>
      <c r="EB131" s="31">
        <f t="shared" si="396"/>
        <v>0</v>
      </c>
      <c r="EC131" s="31">
        <f t="shared" si="397"/>
        <v>0</v>
      </c>
      <c r="ED131" s="31">
        <f t="shared" si="398"/>
        <v>0</v>
      </c>
      <c r="EE131" s="31">
        <f t="shared" si="399"/>
        <v>0</v>
      </c>
      <c r="EF131" s="31">
        <f t="shared" si="400"/>
        <v>0</v>
      </c>
      <c r="EG131" s="31">
        <f t="shared" si="401"/>
        <v>0</v>
      </c>
      <c r="EH131" s="31">
        <f t="shared" si="402"/>
        <v>0</v>
      </c>
      <c r="EI131" s="31">
        <f t="shared" si="403"/>
        <v>0</v>
      </c>
      <c r="EJ131" s="31">
        <f t="shared" si="404"/>
        <v>0</v>
      </c>
      <c r="EK131" s="31">
        <f t="shared" si="405"/>
        <v>0</v>
      </c>
      <c r="EL131" s="31">
        <f t="shared" si="406"/>
        <v>0</v>
      </c>
      <c r="EM131" s="31">
        <f t="shared" si="407"/>
        <v>0</v>
      </c>
      <c r="EN131" s="31">
        <f t="shared" si="408"/>
        <v>0</v>
      </c>
      <c r="EO131" s="31">
        <f t="shared" si="409"/>
        <v>0</v>
      </c>
      <c r="EP131" s="31">
        <f t="shared" si="410"/>
        <v>0</v>
      </c>
      <c r="EQ131" s="31">
        <f t="shared" si="411"/>
        <v>0</v>
      </c>
      <c r="ER131" s="31">
        <f t="shared" si="412"/>
        <v>0</v>
      </c>
      <c r="ES131" s="109">
        <f t="shared" si="413"/>
        <v>0</v>
      </c>
      <c r="ET131" s="14"/>
      <c r="EU131" s="30">
        <f t="shared" si="414"/>
        <v>0</v>
      </c>
      <c r="EV131" s="31">
        <f t="shared" ca="1" si="415"/>
        <v>0</v>
      </c>
      <c r="EW131" s="31">
        <f t="shared" ca="1" si="416"/>
        <v>0</v>
      </c>
      <c r="EX131" s="31">
        <f t="shared" ca="1" si="417"/>
        <v>0</v>
      </c>
      <c r="EY131" s="31">
        <f t="shared" ca="1" si="418"/>
        <v>0</v>
      </c>
      <c r="EZ131" s="31">
        <f t="shared" ca="1" si="419"/>
        <v>0</v>
      </c>
      <c r="FA131" s="31">
        <f t="shared" ca="1" si="420"/>
        <v>0</v>
      </c>
      <c r="FB131" s="31">
        <f t="shared" ca="1" si="421"/>
        <v>0</v>
      </c>
      <c r="FC131" s="31">
        <f t="shared" ca="1" si="422"/>
        <v>0</v>
      </c>
      <c r="FD131" s="31">
        <f t="shared" ca="1" si="423"/>
        <v>0</v>
      </c>
      <c r="FE131" s="31">
        <f t="shared" ca="1" si="424"/>
        <v>0</v>
      </c>
      <c r="FF131" s="31">
        <f t="shared" ca="1" si="425"/>
        <v>0</v>
      </c>
      <c r="FG131" s="31">
        <f t="shared" ca="1" si="426"/>
        <v>0</v>
      </c>
      <c r="FH131" s="31">
        <f t="shared" ca="1" si="427"/>
        <v>0</v>
      </c>
      <c r="FI131" s="31">
        <f t="shared" ca="1" si="428"/>
        <v>0</v>
      </c>
      <c r="FJ131" s="31">
        <f t="shared" ca="1" si="429"/>
        <v>0</v>
      </c>
      <c r="FK131" s="31">
        <f t="shared" ca="1" si="430"/>
        <v>0</v>
      </c>
      <c r="FL131" s="31">
        <f t="shared" ca="1" si="431"/>
        <v>0</v>
      </c>
      <c r="FM131" s="31">
        <f t="shared" ca="1" si="432"/>
        <v>0</v>
      </c>
      <c r="FN131" s="31">
        <f t="shared" ca="1" si="433"/>
        <v>0</v>
      </c>
      <c r="FO131" s="31">
        <f t="shared" ca="1" si="434"/>
        <v>0</v>
      </c>
      <c r="FP131" s="31">
        <f t="shared" ca="1" si="435"/>
        <v>0</v>
      </c>
      <c r="FQ131" s="31">
        <f t="shared" ca="1" si="436"/>
        <v>0</v>
      </c>
      <c r="FR131" s="31">
        <f t="shared" ca="1" si="437"/>
        <v>0</v>
      </c>
      <c r="FS131" s="31">
        <f t="shared" ca="1" si="438"/>
        <v>0</v>
      </c>
      <c r="FT131" s="31">
        <f t="shared" ca="1" si="439"/>
        <v>0</v>
      </c>
      <c r="FU131" s="31">
        <f t="shared" ca="1" si="440"/>
        <v>0</v>
      </c>
      <c r="FV131" s="31">
        <f t="shared" ca="1" si="441"/>
        <v>0</v>
      </c>
      <c r="FW131" s="31">
        <f t="shared" ca="1" si="442"/>
        <v>0</v>
      </c>
      <c r="FX131" s="31">
        <f t="shared" ca="1" si="443"/>
        <v>0</v>
      </c>
      <c r="FY131" s="31">
        <f t="shared" ca="1" si="444"/>
        <v>0</v>
      </c>
      <c r="FZ131" s="31">
        <f t="shared" ca="1" si="445"/>
        <v>0</v>
      </c>
      <c r="GA131" s="31">
        <f t="shared" ca="1" si="446"/>
        <v>0</v>
      </c>
      <c r="GB131" s="31">
        <f t="shared" ca="1" si="447"/>
        <v>0</v>
      </c>
      <c r="GC131" s="31">
        <f t="shared" ca="1" si="448"/>
        <v>0</v>
      </c>
      <c r="GD131" s="31">
        <f t="shared" ca="1" si="449"/>
        <v>0</v>
      </c>
      <c r="GE131" s="31">
        <f t="shared" ca="1" si="450"/>
        <v>0</v>
      </c>
      <c r="GF131" s="31">
        <f t="shared" ca="1" si="451"/>
        <v>0</v>
      </c>
      <c r="GG131" s="31">
        <f t="shared" ca="1" si="452"/>
        <v>0</v>
      </c>
      <c r="GH131" s="31">
        <f t="shared" ca="1" si="453"/>
        <v>0</v>
      </c>
      <c r="GI131" s="31">
        <f t="shared" ca="1" si="454"/>
        <v>0</v>
      </c>
      <c r="GJ131" s="109">
        <f t="shared" ca="1" si="455"/>
        <v>0</v>
      </c>
      <c r="GK131" s="14"/>
      <c r="GL131" s="14"/>
      <c r="GM131" s="14"/>
      <c r="GN131" s="14"/>
      <c r="GO131" s="14"/>
      <c r="GP131" s="14"/>
      <c r="GQ131" s="14"/>
      <c r="GR131" s="14"/>
      <c r="GS131" s="14"/>
    </row>
    <row r="132" spans="1:201" ht="12.75" customHeight="1" x14ac:dyDescent="0.2">
      <c r="A132" s="161"/>
      <c r="B132" s="11"/>
      <c r="C132" s="115"/>
      <c r="D132" s="6"/>
      <c r="E132" s="278"/>
      <c r="F132" s="278"/>
      <c r="G132" s="116"/>
      <c r="H132" s="6"/>
      <c r="I132" s="6"/>
      <c r="J132" s="6"/>
      <c r="K132" s="261"/>
      <c r="L132" s="164"/>
      <c r="M132" s="164"/>
      <c r="N132" s="6"/>
      <c r="O132" s="6"/>
      <c r="P132" s="6"/>
      <c r="Q132" s="6"/>
      <c r="R132" s="6"/>
      <c r="S132" s="161"/>
      <c r="T132" s="6"/>
      <c r="U132" s="6"/>
      <c r="V132" s="6"/>
      <c r="W132" s="261"/>
      <c r="X132" s="6"/>
      <c r="Y132" s="261"/>
      <c r="Z132" s="214"/>
      <c r="AA132" s="6"/>
      <c r="AB132" s="214"/>
      <c r="AC132" s="238"/>
      <c r="AD132" s="238"/>
      <c r="AE132" s="161"/>
      <c r="AF132" s="6"/>
      <c r="AG132" s="6"/>
      <c r="AH132" s="6"/>
      <c r="AI132" s="261"/>
      <c r="AJ132" s="6"/>
      <c r="AK132" s="261"/>
      <c r="AL132" s="214"/>
      <c r="AM132" s="6"/>
      <c r="AN132" s="214"/>
      <c r="AO132" s="238"/>
      <c r="AP132" s="238"/>
      <c r="AQ132" s="17"/>
      <c r="AR132" s="235"/>
      <c r="AS132" s="221" t="s">
        <v>55</v>
      </c>
      <c r="AT132" s="54"/>
      <c r="AU132" s="254"/>
      <c r="AV132" s="259"/>
      <c r="AW132" s="38">
        <f t="shared" si="12"/>
        <v>0</v>
      </c>
      <c r="AX132" s="39">
        <f t="shared" si="13"/>
        <v>0</v>
      </c>
      <c r="AY132" s="224" t="s">
        <v>56</v>
      </c>
      <c r="AZ132" s="54"/>
      <c r="BA132" s="64"/>
      <c r="BB132" s="48"/>
      <c r="BC132" s="25">
        <f t="shared" si="14"/>
        <v>0</v>
      </c>
      <c r="BD132" s="40">
        <f t="shared" si="15"/>
        <v>0</v>
      </c>
      <c r="BE132" s="27" t="s">
        <v>57</v>
      </c>
      <c r="BF132" s="54"/>
      <c r="BG132" s="48"/>
      <c r="BH132" s="28">
        <f t="shared" si="16"/>
        <v>0</v>
      </c>
      <c r="BI132" s="29">
        <f t="shared" si="17"/>
        <v>0</v>
      </c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17"/>
      <c r="DD132" s="30">
        <f t="shared" si="372"/>
        <v>0</v>
      </c>
      <c r="DE132" s="31">
        <f t="shared" si="373"/>
        <v>0</v>
      </c>
      <c r="DF132" s="31">
        <f t="shared" si="374"/>
        <v>0</v>
      </c>
      <c r="DG132" s="31">
        <f t="shared" si="375"/>
        <v>0</v>
      </c>
      <c r="DH132" s="31">
        <f t="shared" si="376"/>
        <v>0</v>
      </c>
      <c r="DI132" s="31">
        <f t="shared" si="377"/>
        <v>0</v>
      </c>
      <c r="DJ132" s="31">
        <f t="shared" si="378"/>
        <v>0</v>
      </c>
      <c r="DK132" s="31">
        <f t="shared" si="379"/>
        <v>0</v>
      </c>
      <c r="DL132" s="31">
        <f t="shared" si="380"/>
        <v>0</v>
      </c>
      <c r="DM132" s="31">
        <f t="shared" si="381"/>
        <v>0</v>
      </c>
      <c r="DN132" s="31">
        <f t="shared" si="382"/>
        <v>0</v>
      </c>
      <c r="DO132" s="31">
        <f t="shared" si="383"/>
        <v>0</v>
      </c>
      <c r="DP132" s="31">
        <f t="shared" si="384"/>
        <v>0</v>
      </c>
      <c r="DQ132" s="31">
        <f t="shared" si="385"/>
        <v>0</v>
      </c>
      <c r="DR132" s="31">
        <f t="shared" si="386"/>
        <v>0</v>
      </c>
      <c r="DS132" s="31">
        <f t="shared" si="387"/>
        <v>0</v>
      </c>
      <c r="DT132" s="31">
        <f t="shared" si="388"/>
        <v>0</v>
      </c>
      <c r="DU132" s="31">
        <f t="shared" si="389"/>
        <v>0</v>
      </c>
      <c r="DV132" s="31">
        <f t="shared" si="390"/>
        <v>0</v>
      </c>
      <c r="DW132" s="31">
        <f t="shared" si="391"/>
        <v>0</v>
      </c>
      <c r="DX132" s="31">
        <f t="shared" si="392"/>
        <v>0</v>
      </c>
      <c r="DY132" s="31">
        <f t="shared" si="393"/>
        <v>0</v>
      </c>
      <c r="DZ132" s="31">
        <f t="shared" si="394"/>
        <v>0</v>
      </c>
      <c r="EA132" s="31">
        <f t="shared" si="395"/>
        <v>0</v>
      </c>
      <c r="EB132" s="31">
        <f t="shared" si="396"/>
        <v>0</v>
      </c>
      <c r="EC132" s="31">
        <f t="shared" si="397"/>
        <v>0</v>
      </c>
      <c r="ED132" s="31">
        <f t="shared" si="398"/>
        <v>0</v>
      </c>
      <c r="EE132" s="31">
        <f t="shared" si="399"/>
        <v>0</v>
      </c>
      <c r="EF132" s="31">
        <f t="shared" si="400"/>
        <v>0</v>
      </c>
      <c r="EG132" s="31">
        <f t="shared" si="401"/>
        <v>0</v>
      </c>
      <c r="EH132" s="31">
        <f t="shared" si="402"/>
        <v>0</v>
      </c>
      <c r="EI132" s="31">
        <f t="shared" si="403"/>
        <v>0</v>
      </c>
      <c r="EJ132" s="31">
        <f t="shared" si="404"/>
        <v>0</v>
      </c>
      <c r="EK132" s="31">
        <f t="shared" si="405"/>
        <v>0</v>
      </c>
      <c r="EL132" s="31">
        <f t="shared" si="406"/>
        <v>0</v>
      </c>
      <c r="EM132" s="31">
        <f t="shared" si="407"/>
        <v>0</v>
      </c>
      <c r="EN132" s="31">
        <f t="shared" si="408"/>
        <v>0</v>
      </c>
      <c r="EO132" s="31">
        <f t="shared" si="409"/>
        <v>0</v>
      </c>
      <c r="EP132" s="31">
        <f t="shared" si="410"/>
        <v>0</v>
      </c>
      <c r="EQ132" s="31">
        <f t="shared" si="411"/>
        <v>0</v>
      </c>
      <c r="ER132" s="31">
        <f t="shared" si="412"/>
        <v>0</v>
      </c>
      <c r="ES132" s="109">
        <f t="shared" si="413"/>
        <v>0</v>
      </c>
      <c r="ET132" s="14"/>
      <c r="EU132" s="30">
        <f t="shared" si="414"/>
        <v>0</v>
      </c>
      <c r="EV132" s="31">
        <f t="shared" ca="1" si="415"/>
        <v>0</v>
      </c>
      <c r="EW132" s="31">
        <f t="shared" ca="1" si="416"/>
        <v>0</v>
      </c>
      <c r="EX132" s="31">
        <f t="shared" ca="1" si="417"/>
        <v>0</v>
      </c>
      <c r="EY132" s="31">
        <f t="shared" ca="1" si="418"/>
        <v>0</v>
      </c>
      <c r="EZ132" s="31">
        <f t="shared" ca="1" si="419"/>
        <v>0</v>
      </c>
      <c r="FA132" s="31">
        <f t="shared" ca="1" si="420"/>
        <v>0</v>
      </c>
      <c r="FB132" s="31">
        <f t="shared" ca="1" si="421"/>
        <v>0</v>
      </c>
      <c r="FC132" s="31">
        <f t="shared" ca="1" si="422"/>
        <v>0</v>
      </c>
      <c r="FD132" s="31">
        <f t="shared" ca="1" si="423"/>
        <v>0</v>
      </c>
      <c r="FE132" s="31">
        <f t="shared" ca="1" si="424"/>
        <v>0</v>
      </c>
      <c r="FF132" s="31">
        <f t="shared" ca="1" si="425"/>
        <v>0</v>
      </c>
      <c r="FG132" s="31">
        <f t="shared" ca="1" si="426"/>
        <v>0</v>
      </c>
      <c r="FH132" s="31">
        <f t="shared" ca="1" si="427"/>
        <v>0</v>
      </c>
      <c r="FI132" s="31">
        <f t="shared" ca="1" si="428"/>
        <v>0</v>
      </c>
      <c r="FJ132" s="31">
        <f t="shared" ca="1" si="429"/>
        <v>0</v>
      </c>
      <c r="FK132" s="31">
        <f t="shared" ca="1" si="430"/>
        <v>0</v>
      </c>
      <c r="FL132" s="31">
        <f t="shared" ca="1" si="431"/>
        <v>0</v>
      </c>
      <c r="FM132" s="31">
        <f t="shared" ca="1" si="432"/>
        <v>0</v>
      </c>
      <c r="FN132" s="31">
        <f t="shared" ca="1" si="433"/>
        <v>0</v>
      </c>
      <c r="FO132" s="31">
        <f t="shared" ca="1" si="434"/>
        <v>0</v>
      </c>
      <c r="FP132" s="31">
        <f t="shared" ca="1" si="435"/>
        <v>0</v>
      </c>
      <c r="FQ132" s="31">
        <f t="shared" ca="1" si="436"/>
        <v>0</v>
      </c>
      <c r="FR132" s="31">
        <f t="shared" ca="1" si="437"/>
        <v>0</v>
      </c>
      <c r="FS132" s="31">
        <f t="shared" ca="1" si="438"/>
        <v>0</v>
      </c>
      <c r="FT132" s="31">
        <f t="shared" ca="1" si="439"/>
        <v>0</v>
      </c>
      <c r="FU132" s="31">
        <f t="shared" ca="1" si="440"/>
        <v>0</v>
      </c>
      <c r="FV132" s="31">
        <f t="shared" ca="1" si="441"/>
        <v>0</v>
      </c>
      <c r="FW132" s="31">
        <f t="shared" ca="1" si="442"/>
        <v>0</v>
      </c>
      <c r="FX132" s="31">
        <f t="shared" ca="1" si="443"/>
        <v>0</v>
      </c>
      <c r="FY132" s="31">
        <f t="shared" ca="1" si="444"/>
        <v>0</v>
      </c>
      <c r="FZ132" s="31">
        <f t="shared" ca="1" si="445"/>
        <v>0</v>
      </c>
      <c r="GA132" s="31">
        <f t="shared" ca="1" si="446"/>
        <v>0</v>
      </c>
      <c r="GB132" s="31">
        <f t="shared" ca="1" si="447"/>
        <v>0</v>
      </c>
      <c r="GC132" s="31">
        <f t="shared" ca="1" si="448"/>
        <v>0</v>
      </c>
      <c r="GD132" s="31">
        <f t="shared" ca="1" si="449"/>
        <v>0</v>
      </c>
      <c r="GE132" s="31">
        <f t="shared" ca="1" si="450"/>
        <v>0</v>
      </c>
      <c r="GF132" s="31">
        <f t="shared" ca="1" si="451"/>
        <v>0</v>
      </c>
      <c r="GG132" s="31">
        <f t="shared" ca="1" si="452"/>
        <v>0</v>
      </c>
      <c r="GH132" s="31">
        <f t="shared" ca="1" si="453"/>
        <v>0</v>
      </c>
      <c r="GI132" s="31">
        <f t="shared" ca="1" si="454"/>
        <v>0</v>
      </c>
      <c r="GJ132" s="109">
        <f t="shared" ca="1" si="455"/>
        <v>0</v>
      </c>
      <c r="GK132" s="14"/>
      <c r="GL132" s="14"/>
      <c r="GM132" s="14"/>
      <c r="GN132" s="14"/>
      <c r="GO132" s="14"/>
      <c r="GP132" s="14"/>
      <c r="GQ132" s="14"/>
      <c r="GR132" s="14"/>
      <c r="GS132" s="14"/>
    </row>
    <row r="133" spans="1:201" ht="12.75" customHeight="1" x14ac:dyDescent="0.2">
      <c r="A133" s="161"/>
      <c r="B133" s="11"/>
      <c r="C133" s="115"/>
      <c r="D133" s="6"/>
      <c r="E133" s="278"/>
      <c r="F133" s="278"/>
      <c r="G133" s="116"/>
      <c r="H133" s="6"/>
      <c r="I133" s="6"/>
      <c r="J133" s="6"/>
      <c r="K133" s="261"/>
      <c r="L133" s="164"/>
      <c r="M133" s="164"/>
      <c r="N133" s="6"/>
      <c r="O133" s="6"/>
      <c r="P133" s="6"/>
      <c r="Q133" s="6"/>
      <c r="R133" s="6"/>
      <c r="S133" s="161"/>
      <c r="T133" s="6"/>
      <c r="U133" s="6"/>
      <c r="V133" s="6"/>
      <c r="W133" s="261"/>
      <c r="X133" s="6"/>
      <c r="Y133" s="261"/>
      <c r="Z133" s="214"/>
      <c r="AA133" s="6"/>
      <c r="AB133" s="214"/>
      <c r="AC133" s="238"/>
      <c r="AD133" s="238"/>
      <c r="AE133" s="161"/>
      <c r="AF133" s="6"/>
      <c r="AG133" s="6"/>
      <c r="AH133" s="6"/>
      <c r="AI133" s="261"/>
      <c r="AJ133" s="6"/>
      <c r="AK133" s="261"/>
      <c r="AL133" s="214"/>
      <c r="AM133" s="6"/>
      <c r="AN133" s="214"/>
      <c r="AO133" s="238"/>
      <c r="AP133" s="238"/>
      <c r="AQ133" s="17"/>
      <c r="AR133" s="235"/>
      <c r="AS133" s="221" t="s">
        <v>55</v>
      </c>
      <c r="AT133" s="54"/>
      <c r="AU133" s="254"/>
      <c r="AV133" s="259"/>
      <c r="AW133" s="38">
        <f t="shared" si="12"/>
        <v>0</v>
      </c>
      <c r="AX133" s="39">
        <f t="shared" si="13"/>
        <v>0</v>
      </c>
      <c r="AY133" s="224" t="s">
        <v>56</v>
      </c>
      <c r="AZ133" s="54"/>
      <c r="BA133" s="64"/>
      <c r="BB133" s="48"/>
      <c r="BC133" s="25">
        <f t="shared" si="14"/>
        <v>0</v>
      </c>
      <c r="BD133" s="40">
        <f t="shared" si="15"/>
        <v>0</v>
      </c>
      <c r="BE133" s="27" t="s">
        <v>57</v>
      </c>
      <c r="BF133" s="54"/>
      <c r="BG133" s="48"/>
      <c r="BH133" s="28">
        <f t="shared" si="16"/>
        <v>0</v>
      </c>
      <c r="BI133" s="29">
        <f t="shared" si="17"/>
        <v>0</v>
      </c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17"/>
      <c r="DD133" s="30">
        <f t="shared" si="372"/>
        <v>0</v>
      </c>
      <c r="DE133" s="31">
        <f t="shared" si="373"/>
        <v>0</v>
      </c>
      <c r="DF133" s="31">
        <f t="shared" si="374"/>
        <v>0</v>
      </c>
      <c r="DG133" s="31">
        <f t="shared" si="375"/>
        <v>0</v>
      </c>
      <c r="DH133" s="31">
        <f t="shared" si="376"/>
        <v>0</v>
      </c>
      <c r="DI133" s="31">
        <f t="shared" si="377"/>
        <v>0</v>
      </c>
      <c r="DJ133" s="31">
        <f t="shared" si="378"/>
        <v>0</v>
      </c>
      <c r="DK133" s="31">
        <f t="shared" si="379"/>
        <v>0</v>
      </c>
      <c r="DL133" s="31">
        <f t="shared" si="380"/>
        <v>0</v>
      </c>
      <c r="DM133" s="31">
        <f t="shared" si="381"/>
        <v>0</v>
      </c>
      <c r="DN133" s="31">
        <f t="shared" si="382"/>
        <v>0</v>
      </c>
      <c r="DO133" s="31">
        <f t="shared" si="383"/>
        <v>0</v>
      </c>
      <c r="DP133" s="31">
        <f t="shared" si="384"/>
        <v>0</v>
      </c>
      <c r="DQ133" s="31">
        <f t="shared" si="385"/>
        <v>0</v>
      </c>
      <c r="DR133" s="31">
        <f t="shared" si="386"/>
        <v>0</v>
      </c>
      <c r="DS133" s="31">
        <f t="shared" si="387"/>
        <v>0</v>
      </c>
      <c r="DT133" s="31">
        <f t="shared" si="388"/>
        <v>0</v>
      </c>
      <c r="DU133" s="31">
        <f t="shared" si="389"/>
        <v>0</v>
      </c>
      <c r="DV133" s="31">
        <f t="shared" si="390"/>
        <v>0</v>
      </c>
      <c r="DW133" s="31">
        <f t="shared" si="391"/>
        <v>0</v>
      </c>
      <c r="DX133" s="31">
        <f t="shared" si="392"/>
        <v>0</v>
      </c>
      <c r="DY133" s="31">
        <f t="shared" si="393"/>
        <v>0</v>
      </c>
      <c r="DZ133" s="31">
        <f t="shared" si="394"/>
        <v>0</v>
      </c>
      <c r="EA133" s="31">
        <f t="shared" si="395"/>
        <v>0</v>
      </c>
      <c r="EB133" s="31">
        <f t="shared" si="396"/>
        <v>0</v>
      </c>
      <c r="EC133" s="31">
        <f t="shared" si="397"/>
        <v>0</v>
      </c>
      <c r="ED133" s="31">
        <f t="shared" si="398"/>
        <v>0</v>
      </c>
      <c r="EE133" s="31">
        <f t="shared" si="399"/>
        <v>0</v>
      </c>
      <c r="EF133" s="31">
        <f t="shared" si="400"/>
        <v>0</v>
      </c>
      <c r="EG133" s="31">
        <f t="shared" si="401"/>
        <v>0</v>
      </c>
      <c r="EH133" s="31">
        <f t="shared" si="402"/>
        <v>0</v>
      </c>
      <c r="EI133" s="31">
        <f t="shared" si="403"/>
        <v>0</v>
      </c>
      <c r="EJ133" s="31">
        <f t="shared" si="404"/>
        <v>0</v>
      </c>
      <c r="EK133" s="31">
        <f t="shared" si="405"/>
        <v>0</v>
      </c>
      <c r="EL133" s="31">
        <f t="shared" si="406"/>
        <v>0</v>
      </c>
      <c r="EM133" s="31">
        <f t="shared" si="407"/>
        <v>0</v>
      </c>
      <c r="EN133" s="31">
        <f t="shared" si="408"/>
        <v>0</v>
      </c>
      <c r="EO133" s="31">
        <f t="shared" si="409"/>
        <v>0</v>
      </c>
      <c r="EP133" s="31">
        <f t="shared" si="410"/>
        <v>0</v>
      </c>
      <c r="EQ133" s="31">
        <f t="shared" si="411"/>
        <v>0</v>
      </c>
      <c r="ER133" s="31">
        <f t="shared" si="412"/>
        <v>0</v>
      </c>
      <c r="ES133" s="109">
        <f t="shared" si="413"/>
        <v>0</v>
      </c>
      <c r="ET133" s="14"/>
      <c r="EU133" s="30">
        <f t="shared" si="414"/>
        <v>0</v>
      </c>
      <c r="EV133" s="31">
        <f t="shared" ca="1" si="415"/>
        <v>0</v>
      </c>
      <c r="EW133" s="31">
        <f t="shared" ca="1" si="416"/>
        <v>0</v>
      </c>
      <c r="EX133" s="31">
        <f t="shared" ca="1" si="417"/>
        <v>0</v>
      </c>
      <c r="EY133" s="31">
        <f t="shared" ca="1" si="418"/>
        <v>0</v>
      </c>
      <c r="EZ133" s="31">
        <f t="shared" ca="1" si="419"/>
        <v>0</v>
      </c>
      <c r="FA133" s="31">
        <f t="shared" ca="1" si="420"/>
        <v>0</v>
      </c>
      <c r="FB133" s="31">
        <f t="shared" ca="1" si="421"/>
        <v>0</v>
      </c>
      <c r="FC133" s="31">
        <f t="shared" ca="1" si="422"/>
        <v>0</v>
      </c>
      <c r="FD133" s="31">
        <f t="shared" ca="1" si="423"/>
        <v>0</v>
      </c>
      <c r="FE133" s="31">
        <f t="shared" ca="1" si="424"/>
        <v>0</v>
      </c>
      <c r="FF133" s="31">
        <f t="shared" ca="1" si="425"/>
        <v>0</v>
      </c>
      <c r="FG133" s="31">
        <f t="shared" ca="1" si="426"/>
        <v>0</v>
      </c>
      <c r="FH133" s="31">
        <f t="shared" ca="1" si="427"/>
        <v>0</v>
      </c>
      <c r="FI133" s="31">
        <f t="shared" ca="1" si="428"/>
        <v>0</v>
      </c>
      <c r="FJ133" s="31">
        <f t="shared" ca="1" si="429"/>
        <v>0</v>
      </c>
      <c r="FK133" s="31">
        <f t="shared" ca="1" si="430"/>
        <v>0</v>
      </c>
      <c r="FL133" s="31">
        <f t="shared" ca="1" si="431"/>
        <v>0</v>
      </c>
      <c r="FM133" s="31">
        <f t="shared" ca="1" si="432"/>
        <v>0</v>
      </c>
      <c r="FN133" s="31">
        <f t="shared" ca="1" si="433"/>
        <v>0</v>
      </c>
      <c r="FO133" s="31">
        <f t="shared" ca="1" si="434"/>
        <v>0</v>
      </c>
      <c r="FP133" s="31">
        <f t="shared" ca="1" si="435"/>
        <v>0</v>
      </c>
      <c r="FQ133" s="31">
        <f t="shared" ca="1" si="436"/>
        <v>0</v>
      </c>
      <c r="FR133" s="31">
        <f t="shared" ca="1" si="437"/>
        <v>0</v>
      </c>
      <c r="FS133" s="31">
        <f t="shared" ca="1" si="438"/>
        <v>0</v>
      </c>
      <c r="FT133" s="31">
        <f t="shared" ca="1" si="439"/>
        <v>0</v>
      </c>
      <c r="FU133" s="31">
        <f t="shared" ca="1" si="440"/>
        <v>0</v>
      </c>
      <c r="FV133" s="31">
        <f t="shared" ca="1" si="441"/>
        <v>0</v>
      </c>
      <c r="FW133" s="31">
        <f t="shared" ca="1" si="442"/>
        <v>0</v>
      </c>
      <c r="FX133" s="31">
        <f t="shared" ca="1" si="443"/>
        <v>0</v>
      </c>
      <c r="FY133" s="31">
        <f t="shared" ca="1" si="444"/>
        <v>0</v>
      </c>
      <c r="FZ133" s="31">
        <f t="shared" ca="1" si="445"/>
        <v>0</v>
      </c>
      <c r="GA133" s="31">
        <f t="shared" ca="1" si="446"/>
        <v>0</v>
      </c>
      <c r="GB133" s="31">
        <f t="shared" ca="1" si="447"/>
        <v>0</v>
      </c>
      <c r="GC133" s="31">
        <f t="shared" ca="1" si="448"/>
        <v>0</v>
      </c>
      <c r="GD133" s="31">
        <f t="shared" ca="1" si="449"/>
        <v>0</v>
      </c>
      <c r="GE133" s="31">
        <f t="shared" ca="1" si="450"/>
        <v>0</v>
      </c>
      <c r="GF133" s="31">
        <f t="shared" ca="1" si="451"/>
        <v>0</v>
      </c>
      <c r="GG133" s="31">
        <f t="shared" ca="1" si="452"/>
        <v>0</v>
      </c>
      <c r="GH133" s="31">
        <f t="shared" ca="1" si="453"/>
        <v>0</v>
      </c>
      <c r="GI133" s="31">
        <f t="shared" ca="1" si="454"/>
        <v>0</v>
      </c>
      <c r="GJ133" s="109">
        <f t="shared" ca="1" si="455"/>
        <v>0</v>
      </c>
      <c r="GK133" s="14"/>
      <c r="GL133" s="14"/>
      <c r="GM133" s="14"/>
      <c r="GN133" s="14"/>
      <c r="GO133" s="14"/>
      <c r="GP133" s="14"/>
      <c r="GQ133" s="14"/>
      <c r="GR133" s="14"/>
      <c r="GS133" s="14"/>
    </row>
    <row r="134" spans="1:201" ht="12.75" customHeight="1" x14ac:dyDescent="0.2">
      <c r="A134" s="161"/>
      <c r="B134" s="11"/>
      <c r="C134" s="115"/>
      <c r="D134" s="6"/>
      <c r="E134" s="278"/>
      <c r="F134" s="278"/>
      <c r="G134" s="116"/>
      <c r="H134" s="6"/>
      <c r="I134" s="6"/>
      <c r="J134" s="6"/>
      <c r="K134" s="261"/>
      <c r="L134" s="164"/>
      <c r="M134" s="164"/>
      <c r="N134" s="6"/>
      <c r="O134" s="6"/>
      <c r="P134" s="6"/>
      <c r="Q134" s="6"/>
      <c r="R134" s="6"/>
      <c r="S134" s="161"/>
      <c r="T134" s="6"/>
      <c r="U134" s="6"/>
      <c r="V134" s="6"/>
      <c r="W134" s="261"/>
      <c r="X134" s="6"/>
      <c r="Y134" s="261"/>
      <c r="Z134" s="214"/>
      <c r="AA134" s="6"/>
      <c r="AB134" s="214"/>
      <c r="AC134" s="238"/>
      <c r="AD134" s="238"/>
      <c r="AE134" s="161"/>
      <c r="AF134" s="6"/>
      <c r="AG134" s="6"/>
      <c r="AH134" s="6"/>
      <c r="AI134" s="261"/>
      <c r="AJ134" s="6"/>
      <c r="AK134" s="261"/>
      <c r="AL134" s="214"/>
      <c r="AM134" s="6"/>
      <c r="AN134" s="214"/>
      <c r="AO134" s="238"/>
      <c r="AP134" s="238"/>
      <c r="AQ134" s="17"/>
      <c r="AR134" s="235"/>
      <c r="AS134" s="221" t="s">
        <v>55</v>
      </c>
      <c r="AT134" s="54"/>
      <c r="AU134" s="254"/>
      <c r="AV134" s="259"/>
      <c r="AW134" s="38">
        <f t="shared" si="12"/>
        <v>0</v>
      </c>
      <c r="AX134" s="39">
        <f t="shared" si="13"/>
        <v>0</v>
      </c>
      <c r="AY134" s="224" t="s">
        <v>56</v>
      </c>
      <c r="AZ134" s="54"/>
      <c r="BA134" s="64"/>
      <c r="BB134" s="48"/>
      <c r="BC134" s="25">
        <f t="shared" si="14"/>
        <v>0</v>
      </c>
      <c r="BD134" s="40">
        <f t="shared" si="15"/>
        <v>0</v>
      </c>
      <c r="BE134" s="27" t="s">
        <v>57</v>
      </c>
      <c r="BF134" s="54"/>
      <c r="BG134" s="48"/>
      <c r="BH134" s="28">
        <f t="shared" si="16"/>
        <v>0</v>
      </c>
      <c r="BI134" s="29">
        <f t="shared" si="17"/>
        <v>0</v>
      </c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17"/>
      <c r="DD134" s="99">
        <f t="shared" si="372"/>
        <v>0</v>
      </c>
      <c r="DE134" s="100">
        <f t="shared" si="373"/>
        <v>0</v>
      </c>
      <c r="DF134" s="100">
        <f t="shared" si="374"/>
        <v>0</v>
      </c>
      <c r="DG134" s="100">
        <f t="shared" si="375"/>
        <v>0</v>
      </c>
      <c r="DH134" s="100">
        <f t="shared" si="376"/>
        <v>0</v>
      </c>
      <c r="DI134" s="100">
        <f t="shared" si="377"/>
        <v>0</v>
      </c>
      <c r="DJ134" s="100">
        <f t="shared" si="378"/>
        <v>0</v>
      </c>
      <c r="DK134" s="100">
        <f t="shared" si="379"/>
        <v>0</v>
      </c>
      <c r="DL134" s="100">
        <f t="shared" si="380"/>
        <v>0</v>
      </c>
      <c r="DM134" s="100">
        <f t="shared" si="381"/>
        <v>0</v>
      </c>
      <c r="DN134" s="100">
        <f t="shared" si="382"/>
        <v>0</v>
      </c>
      <c r="DO134" s="100">
        <f t="shared" si="383"/>
        <v>0</v>
      </c>
      <c r="DP134" s="100">
        <f t="shared" si="384"/>
        <v>0</v>
      </c>
      <c r="DQ134" s="100">
        <f t="shared" si="385"/>
        <v>0</v>
      </c>
      <c r="DR134" s="100">
        <f t="shared" si="386"/>
        <v>0</v>
      </c>
      <c r="DS134" s="100">
        <f t="shared" si="387"/>
        <v>0</v>
      </c>
      <c r="DT134" s="100">
        <f t="shared" si="388"/>
        <v>0</v>
      </c>
      <c r="DU134" s="100">
        <f t="shared" si="389"/>
        <v>0</v>
      </c>
      <c r="DV134" s="100">
        <f t="shared" si="390"/>
        <v>0</v>
      </c>
      <c r="DW134" s="100">
        <f t="shared" si="391"/>
        <v>0</v>
      </c>
      <c r="DX134" s="100">
        <f t="shared" si="392"/>
        <v>0</v>
      </c>
      <c r="DY134" s="100">
        <f t="shared" si="393"/>
        <v>0</v>
      </c>
      <c r="DZ134" s="100">
        <f t="shared" si="394"/>
        <v>0</v>
      </c>
      <c r="EA134" s="100">
        <f t="shared" si="395"/>
        <v>0</v>
      </c>
      <c r="EB134" s="100">
        <f t="shared" si="396"/>
        <v>0</v>
      </c>
      <c r="EC134" s="100">
        <f t="shared" si="397"/>
        <v>0</v>
      </c>
      <c r="ED134" s="100">
        <f t="shared" si="398"/>
        <v>0</v>
      </c>
      <c r="EE134" s="100">
        <f t="shared" si="399"/>
        <v>0</v>
      </c>
      <c r="EF134" s="100">
        <f t="shared" si="400"/>
        <v>0</v>
      </c>
      <c r="EG134" s="100">
        <f t="shared" si="401"/>
        <v>0</v>
      </c>
      <c r="EH134" s="100">
        <f t="shared" si="402"/>
        <v>0</v>
      </c>
      <c r="EI134" s="100">
        <f t="shared" si="403"/>
        <v>0</v>
      </c>
      <c r="EJ134" s="100">
        <f t="shared" si="404"/>
        <v>0</v>
      </c>
      <c r="EK134" s="100">
        <f t="shared" si="405"/>
        <v>0</v>
      </c>
      <c r="EL134" s="100">
        <f t="shared" si="406"/>
        <v>0</v>
      </c>
      <c r="EM134" s="100">
        <f t="shared" si="407"/>
        <v>0</v>
      </c>
      <c r="EN134" s="100">
        <f t="shared" si="408"/>
        <v>0</v>
      </c>
      <c r="EO134" s="100">
        <f t="shared" si="409"/>
        <v>0</v>
      </c>
      <c r="EP134" s="100">
        <f t="shared" si="410"/>
        <v>0</v>
      </c>
      <c r="EQ134" s="100">
        <f t="shared" si="411"/>
        <v>0</v>
      </c>
      <c r="ER134" s="100">
        <f t="shared" si="412"/>
        <v>0</v>
      </c>
      <c r="ES134" s="134">
        <f t="shared" si="413"/>
        <v>0</v>
      </c>
      <c r="ET134" s="14"/>
      <c r="EU134" s="99">
        <f t="shared" si="414"/>
        <v>0</v>
      </c>
      <c r="EV134" s="100">
        <f t="shared" ca="1" si="415"/>
        <v>0</v>
      </c>
      <c r="EW134" s="100">
        <f t="shared" ca="1" si="416"/>
        <v>0</v>
      </c>
      <c r="EX134" s="100">
        <f t="shared" ca="1" si="417"/>
        <v>0</v>
      </c>
      <c r="EY134" s="100">
        <f t="shared" ca="1" si="418"/>
        <v>0</v>
      </c>
      <c r="EZ134" s="100">
        <f t="shared" ca="1" si="419"/>
        <v>0</v>
      </c>
      <c r="FA134" s="100">
        <f t="shared" ca="1" si="420"/>
        <v>0</v>
      </c>
      <c r="FB134" s="100">
        <f t="shared" ca="1" si="421"/>
        <v>0</v>
      </c>
      <c r="FC134" s="100">
        <f t="shared" ca="1" si="422"/>
        <v>0</v>
      </c>
      <c r="FD134" s="100">
        <f t="shared" ca="1" si="423"/>
        <v>0</v>
      </c>
      <c r="FE134" s="100">
        <f t="shared" ca="1" si="424"/>
        <v>0</v>
      </c>
      <c r="FF134" s="100">
        <f t="shared" ca="1" si="425"/>
        <v>0</v>
      </c>
      <c r="FG134" s="100">
        <f t="shared" ca="1" si="426"/>
        <v>0</v>
      </c>
      <c r="FH134" s="100">
        <f t="shared" ca="1" si="427"/>
        <v>0</v>
      </c>
      <c r="FI134" s="100">
        <f t="shared" ca="1" si="428"/>
        <v>0</v>
      </c>
      <c r="FJ134" s="100">
        <f t="shared" ca="1" si="429"/>
        <v>0</v>
      </c>
      <c r="FK134" s="100">
        <f t="shared" ca="1" si="430"/>
        <v>0</v>
      </c>
      <c r="FL134" s="100">
        <f t="shared" ca="1" si="431"/>
        <v>0</v>
      </c>
      <c r="FM134" s="100">
        <f t="shared" ca="1" si="432"/>
        <v>0</v>
      </c>
      <c r="FN134" s="100">
        <f t="shared" ca="1" si="433"/>
        <v>0</v>
      </c>
      <c r="FO134" s="100">
        <f t="shared" ca="1" si="434"/>
        <v>0</v>
      </c>
      <c r="FP134" s="100">
        <f t="shared" ca="1" si="435"/>
        <v>0</v>
      </c>
      <c r="FQ134" s="100">
        <f t="shared" ca="1" si="436"/>
        <v>0</v>
      </c>
      <c r="FR134" s="100">
        <f t="shared" ca="1" si="437"/>
        <v>0</v>
      </c>
      <c r="FS134" s="100">
        <f t="shared" ca="1" si="438"/>
        <v>0</v>
      </c>
      <c r="FT134" s="100">
        <f t="shared" ca="1" si="439"/>
        <v>0</v>
      </c>
      <c r="FU134" s="100">
        <f t="shared" ca="1" si="440"/>
        <v>0</v>
      </c>
      <c r="FV134" s="100">
        <f t="shared" ca="1" si="441"/>
        <v>0</v>
      </c>
      <c r="FW134" s="100">
        <f t="shared" ca="1" si="442"/>
        <v>0</v>
      </c>
      <c r="FX134" s="100">
        <f t="shared" ca="1" si="443"/>
        <v>0</v>
      </c>
      <c r="FY134" s="100">
        <f t="shared" ca="1" si="444"/>
        <v>0</v>
      </c>
      <c r="FZ134" s="100">
        <f t="shared" ca="1" si="445"/>
        <v>0</v>
      </c>
      <c r="GA134" s="100">
        <f t="shared" ca="1" si="446"/>
        <v>0</v>
      </c>
      <c r="GB134" s="100">
        <f t="shared" ca="1" si="447"/>
        <v>0</v>
      </c>
      <c r="GC134" s="100">
        <f t="shared" ca="1" si="448"/>
        <v>0</v>
      </c>
      <c r="GD134" s="100">
        <f t="shared" ca="1" si="449"/>
        <v>0</v>
      </c>
      <c r="GE134" s="100">
        <f t="shared" ca="1" si="450"/>
        <v>0</v>
      </c>
      <c r="GF134" s="100">
        <f t="shared" ca="1" si="451"/>
        <v>0</v>
      </c>
      <c r="GG134" s="100">
        <f t="shared" ca="1" si="452"/>
        <v>0</v>
      </c>
      <c r="GH134" s="100">
        <f t="shared" ca="1" si="453"/>
        <v>0</v>
      </c>
      <c r="GI134" s="100">
        <f t="shared" ca="1" si="454"/>
        <v>0</v>
      </c>
      <c r="GJ134" s="134">
        <f t="shared" ca="1" si="455"/>
        <v>0</v>
      </c>
      <c r="GK134" s="14"/>
      <c r="GL134" s="14"/>
      <c r="GM134" s="14"/>
      <c r="GN134" s="14"/>
      <c r="GO134" s="14"/>
      <c r="GP134" s="14"/>
      <c r="GQ134" s="14"/>
      <c r="GR134" s="14"/>
      <c r="GS134" s="14"/>
    </row>
    <row r="135" spans="1:201" ht="12.75" customHeight="1" x14ac:dyDescent="0.2">
      <c r="A135" s="161"/>
      <c r="B135" s="11"/>
      <c r="C135" s="115"/>
      <c r="D135" s="6"/>
      <c r="E135" s="278"/>
      <c r="F135" s="278"/>
      <c r="G135" s="116"/>
      <c r="H135" s="6"/>
      <c r="I135" s="6"/>
      <c r="J135" s="6"/>
      <c r="K135" s="261"/>
      <c r="L135" s="164"/>
      <c r="M135" s="164"/>
      <c r="N135" s="6"/>
      <c r="O135" s="6"/>
      <c r="P135" s="6"/>
      <c r="Q135" s="6"/>
      <c r="R135" s="6"/>
      <c r="S135" s="161"/>
      <c r="T135" s="6"/>
      <c r="U135" s="6"/>
      <c r="V135" s="6"/>
      <c r="W135" s="261"/>
      <c r="X135" s="6"/>
      <c r="Y135" s="261"/>
      <c r="Z135" s="214"/>
      <c r="AA135" s="6"/>
      <c r="AB135" s="214"/>
      <c r="AC135" s="238"/>
      <c r="AD135" s="238"/>
      <c r="AE135" s="161"/>
      <c r="AF135" s="6"/>
      <c r="AG135" s="6"/>
      <c r="AH135" s="6"/>
      <c r="AI135" s="261"/>
      <c r="AJ135" s="6"/>
      <c r="AK135" s="261"/>
      <c r="AL135" s="214"/>
      <c r="AM135" s="6"/>
      <c r="AN135" s="214"/>
      <c r="AO135" s="238"/>
      <c r="AP135" s="238"/>
      <c r="AQ135" s="17"/>
      <c r="AR135" s="235"/>
      <c r="AS135" s="221" t="s">
        <v>55</v>
      </c>
      <c r="AT135" s="54"/>
      <c r="AU135" s="254"/>
      <c r="AV135" s="259"/>
      <c r="AW135" s="38">
        <f t="shared" si="12"/>
        <v>0</v>
      </c>
      <c r="AX135" s="39">
        <f t="shared" si="13"/>
        <v>0</v>
      </c>
      <c r="AY135" s="224" t="s">
        <v>56</v>
      </c>
      <c r="AZ135" s="54"/>
      <c r="BA135" s="64"/>
      <c r="BB135" s="48"/>
      <c r="BC135" s="25">
        <f t="shared" si="14"/>
        <v>0</v>
      </c>
      <c r="BD135" s="40">
        <f t="shared" si="15"/>
        <v>0</v>
      </c>
      <c r="BE135" s="27" t="s">
        <v>57</v>
      </c>
      <c r="BF135" s="54"/>
      <c r="BG135" s="48"/>
      <c r="BH135" s="28">
        <f t="shared" si="16"/>
        <v>0</v>
      </c>
      <c r="BI135" s="29">
        <f t="shared" si="17"/>
        <v>0</v>
      </c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0"/>
      <c r="DE135" s="85"/>
      <c r="DF135" s="85"/>
      <c r="DG135" s="85"/>
      <c r="DH135" s="85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  <c r="DS135" s="60"/>
      <c r="DT135" s="60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</row>
    <row r="136" spans="1:201" ht="12.75" customHeight="1" x14ac:dyDescent="0.2">
      <c r="A136" s="161"/>
      <c r="B136" s="11"/>
      <c r="C136" s="115"/>
      <c r="D136" s="6"/>
      <c r="E136" s="278"/>
      <c r="F136" s="278"/>
      <c r="G136" s="116"/>
      <c r="H136" s="6"/>
      <c r="I136" s="6"/>
      <c r="J136" s="6"/>
      <c r="K136" s="261"/>
      <c r="L136" s="164"/>
      <c r="M136" s="164"/>
      <c r="N136" s="6"/>
      <c r="O136" s="6"/>
      <c r="P136" s="6"/>
      <c r="Q136" s="6"/>
      <c r="R136" s="6"/>
      <c r="S136" s="161"/>
      <c r="T136" s="6"/>
      <c r="U136" s="6"/>
      <c r="V136" s="6"/>
      <c r="W136" s="261"/>
      <c r="X136" s="6"/>
      <c r="Y136" s="261"/>
      <c r="Z136" s="214"/>
      <c r="AA136" s="6"/>
      <c r="AB136" s="214"/>
      <c r="AC136" s="238"/>
      <c r="AD136" s="238"/>
      <c r="AE136" s="161"/>
      <c r="AF136" s="6"/>
      <c r="AG136" s="6"/>
      <c r="AH136" s="6"/>
      <c r="AI136" s="261"/>
      <c r="AJ136" s="6"/>
      <c r="AK136" s="261"/>
      <c r="AL136" s="214"/>
      <c r="AM136" s="6"/>
      <c r="AN136" s="214"/>
      <c r="AO136" s="238"/>
      <c r="AP136" s="238"/>
      <c r="AQ136" s="17"/>
      <c r="AR136" s="235"/>
      <c r="AS136" s="221" t="s">
        <v>55</v>
      </c>
      <c r="AT136" s="54"/>
      <c r="AU136" s="254"/>
      <c r="AV136" s="259"/>
      <c r="AW136" s="38">
        <f t="shared" si="12"/>
        <v>0</v>
      </c>
      <c r="AX136" s="39">
        <f t="shared" si="13"/>
        <v>0</v>
      </c>
      <c r="AY136" s="224" t="s">
        <v>56</v>
      </c>
      <c r="AZ136" s="54"/>
      <c r="BA136" s="64"/>
      <c r="BB136" s="48"/>
      <c r="BC136" s="25">
        <f t="shared" si="14"/>
        <v>0</v>
      </c>
      <c r="BD136" s="40">
        <f t="shared" si="15"/>
        <v>0</v>
      </c>
      <c r="BE136" s="27" t="s">
        <v>57</v>
      </c>
      <c r="BF136" s="54"/>
      <c r="BG136" s="48"/>
      <c r="BH136" s="28">
        <f t="shared" si="16"/>
        <v>0</v>
      </c>
      <c r="BI136" s="29">
        <f t="shared" si="17"/>
        <v>0</v>
      </c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85"/>
      <c r="DF136" s="85"/>
      <c r="DG136" s="85"/>
      <c r="DH136" s="85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</row>
    <row r="137" spans="1:201" ht="12.75" customHeight="1" x14ac:dyDescent="0.2">
      <c r="A137" s="161"/>
      <c r="B137" s="11"/>
      <c r="C137" s="115"/>
      <c r="D137" s="6"/>
      <c r="E137" s="278"/>
      <c r="F137" s="278"/>
      <c r="G137" s="116"/>
      <c r="H137" s="6"/>
      <c r="I137" s="6"/>
      <c r="J137" s="6"/>
      <c r="K137" s="261"/>
      <c r="L137" s="164"/>
      <c r="M137" s="164"/>
      <c r="N137" s="6"/>
      <c r="O137" s="6"/>
      <c r="P137" s="6"/>
      <c r="Q137" s="6"/>
      <c r="R137" s="6"/>
      <c r="S137" s="161"/>
      <c r="T137" s="6"/>
      <c r="U137" s="6"/>
      <c r="V137" s="6"/>
      <c r="W137" s="261"/>
      <c r="X137" s="6"/>
      <c r="Y137" s="261"/>
      <c r="Z137" s="214"/>
      <c r="AA137" s="6"/>
      <c r="AB137" s="214"/>
      <c r="AC137" s="238"/>
      <c r="AD137" s="238"/>
      <c r="AE137" s="161"/>
      <c r="AF137" s="6"/>
      <c r="AG137" s="6"/>
      <c r="AH137" s="6"/>
      <c r="AI137" s="261"/>
      <c r="AJ137" s="6"/>
      <c r="AK137" s="261"/>
      <c r="AL137" s="214"/>
      <c r="AM137" s="6"/>
      <c r="AN137" s="214"/>
      <c r="AO137" s="238"/>
      <c r="AP137" s="238"/>
      <c r="AQ137" s="17"/>
      <c r="AR137" s="235"/>
      <c r="AS137" s="221" t="s">
        <v>55</v>
      </c>
      <c r="AT137" s="54"/>
      <c r="AU137" s="254"/>
      <c r="AV137" s="259"/>
      <c r="AW137" s="38">
        <f t="shared" si="12"/>
        <v>0</v>
      </c>
      <c r="AX137" s="39">
        <f t="shared" si="13"/>
        <v>0</v>
      </c>
      <c r="AY137" s="224" t="s">
        <v>56</v>
      </c>
      <c r="AZ137" s="54"/>
      <c r="BA137" s="64"/>
      <c r="BB137" s="48"/>
      <c r="BC137" s="25">
        <f t="shared" si="14"/>
        <v>0</v>
      </c>
      <c r="BD137" s="40">
        <f t="shared" si="15"/>
        <v>0</v>
      </c>
      <c r="BE137" s="27" t="s">
        <v>57</v>
      </c>
      <c r="BF137" s="54"/>
      <c r="BG137" s="48"/>
      <c r="BH137" s="28">
        <f t="shared" si="16"/>
        <v>0</v>
      </c>
      <c r="BI137" s="29">
        <f t="shared" si="17"/>
        <v>0</v>
      </c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85"/>
      <c r="DF137" s="85"/>
      <c r="DG137" s="85"/>
      <c r="DH137" s="85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</row>
    <row r="138" spans="1:201" ht="12.75" customHeight="1" x14ac:dyDescent="0.2">
      <c r="A138" s="161"/>
      <c r="B138" s="11"/>
      <c r="C138" s="115"/>
      <c r="D138" s="6"/>
      <c r="E138" s="278"/>
      <c r="F138" s="278"/>
      <c r="G138" s="116"/>
      <c r="H138" s="6"/>
      <c r="I138" s="6"/>
      <c r="J138" s="6"/>
      <c r="K138" s="261"/>
      <c r="L138" s="164"/>
      <c r="M138" s="164"/>
      <c r="N138" s="6"/>
      <c r="O138" s="6"/>
      <c r="P138" s="6"/>
      <c r="Q138" s="6"/>
      <c r="R138" s="6"/>
      <c r="S138" s="161"/>
      <c r="T138" s="6"/>
      <c r="U138" s="6"/>
      <c r="V138" s="6"/>
      <c r="W138" s="261"/>
      <c r="X138" s="6"/>
      <c r="Y138" s="261"/>
      <c r="Z138" s="214"/>
      <c r="AA138" s="6"/>
      <c r="AB138" s="214"/>
      <c r="AC138" s="238"/>
      <c r="AD138" s="238"/>
      <c r="AE138" s="161"/>
      <c r="AF138" s="6"/>
      <c r="AG138" s="6"/>
      <c r="AH138" s="6"/>
      <c r="AI138" s="261"/>
      <c r="AJ138" s="6"/>
      <c r="AK138" s="261"/>
      <c r="AL138" s="214"/>
      <c r="AM138" s="6"/>
      <c r="AN138" s="214"/>
      <c r="AO138" s="238"/>
      <c r="AP138" s="238"/>
      <c r="AQ138" s="17"/>
      <c r="AR138" s="235"/>
      <c r="AS138" s="221" t="s">
        <v>55</v>
      </c>
      <c r="AT138" s="54"/>
      <c r="AU138" s="254"/>
      <c r="AV138" s="259"/>
      <c r="AW138" s="38">
        <f t="shared" si="12"/>
        <v>0</v>
      </c>
      <c r="AX138" s="39">
        <f t="shared" si="13"/>
        <v>0</v>
      </c>
      <c r="AY138" s="224" t="s">
        <v>56</v>
      </c>
      <c r="AZ138" s="54"/>
      <c r="BA138" s="64"/>
      <c r="BB138" s="48"/>
      <c r="BC138" s="25">
        <f t="shared" si="14"/>
        <v>0</v>
      </c>
      <c r="BD138" s="40">
        <f t="shared" si="15"/>
        <v>0</v>
      </c>
      <c r="BE138" s="27" t="s">
        <v>57</v>
      </c>
      <c r="BF138" s="54"/>
      <c r="BG138" s="48"/>
      <c r="BH138" s="28">
        <f t="shared" si="16"/>
        <v>0</v>
      </c>
      <c r="BI138" s="29">
        <f t="shared" si="17"/>
        <v>0</v>
      </c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85"/>
      <c r="DF138" s="85"/>
      <c r="DG138" s="85"/>
      <c r="DH138" s="85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</row>
    <row r="139" spans="1:201" ht="12.75" customHeight="1" x14ac:dyDescent="0.2">
      <c r="A139" s="161"/>
      <c r="B139" s="11"/>
      <c r="C139" s="115"/>
      <c r="D139" s="6"/>
      <c r="E139" s="278"/>
      <c r="F139" s="278"/>
      <c r="G139" s="116"/>
      <c r="H139" s="6"/>
      <c r="I139" s="6"/>
      <c r="J139" s="6"/>
      <c r="K139" s="261"/>
      <c r="L139" s="164"/>
      <c r="M139" s="164"/>
      <c r="N139" s="6"/>
      <c r="O139" s="6"/>
      <c r="P139" s="6"/>
      <c r="Q139" s="6"/>
      <c r="R139" s="6"/>
      <c r="S139" s="161"/>
      <c r="T139" s="6"/>
      <c r="U139" s="6"/>
      <c r="V139" s="6"/>
      <c r="W139" s="261"/>
      <c r="X139" s="6"/>
      <c r="Y139" s="261"/>
      <c r="Z139" s="214"/>
      <c r="AA139" s="6"/>
      <c r="AB139" s="214"/>
      <c r="AC139" s="238"/>
      <c r="AD139" s="238"/>
      <c r="AE139" s="161"/>
      <c r="AF139" s="6"/>
      <c r="AG139" s="6"/>
      <c r="AH139" s="6"/>
      <c r="AI139" s="261"/>
      <c r="AJ139" s="6"/>
      <c r="AK139" s="261"/>
      <c r="AL139" s="214"/>
      <c r="AM139" s="6"/>
      <c r="AN139" s="214"/>
      <c r="AO139" s="238"/>
      <c r="AP139" s="238"/>
      <c r="AQ139" s="17"/>
      <c r="AR139" s="235"/>
      <c r="AS139" s="221" t="s">
        <v>55</v>
      </c>
      <c r="AT139" s="54"/>
      <c r="AU139" s="254"/>
      <c r="AV139" s="259"/>
      <c r="AW139" s="38">
        <f t="shared" si="12"/>
        <v>0</v>
      </c>
      <c r="AX139" s="39">
        <f t="shared" si="13"/>
        <v>0</v>
      </c>
      <c r="AY139" s="224" t="s">
        <v>56</v>
      </c>
      <c r="AZ139" s="54"/>
      <c r="BA139" s="64"/>
      <c r="BB139" s="48"/>
      <c r="BC139" s="25">
        <f t="shared" si="14"/>
        <v>0</v>
      </c>
      <c r="BD139" s="40">
        <f t="shared" si="15"/>
        <v>0</v>
      </c>
      <c r="BE139" s="27" t="s">
        <v>57</v>
      </c>
      <c r="BF139" s="54"/>
      <c r="BG139" s="48"/>
      <c r="BH139" s="28">
        <f t="shared" si="16"/>
        <v>0</v>
      </c>
      <c r="BI139" s="29">
        <f t="shared" si="17"/>
        <v>0</v>
      </c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85"/>
      <c r="DF139" s="85"/>
      <c r="DG139" s="85"/>
      <c r="DH139" s="85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</row>
    <row r="140" spans="1:201" ht="12.75" customHeight="1" x14ac:dyDescent="0.2">
      <c r="A140" s="161"/>
      <c r="B140" s="11"/>
      <c r="C140" s="115"/>
      <c r="D140" s="6"/>
      <c r="E140" s="278"/>
      <c r="F140" s="278"/>
      <c r="G140" s="116"/>
      <c r="H140" s="6"/>
      <c r="I140" s="6"/>
      <c r="J140" s="6"/>
      <c r="K140" s="261"/>
      <c r="L140" s="164"/>
      <c r="M140" s="164"/>
      <c r="N140" s="6"/>
      <c r="O140" s="6"/>
      <c r="P140" s="6"/>
      <c r="Q140" s="6"/>
      <c r="R140" s="6"/>
      <c r="S140" s="161"/>
      <c r="T140" s="6"/>
      <c r="U140" s="6"/>
      <c r="V140" s="6"/>
      <c r="W140" s="261"/>
      <c r="X140" s="6"/>
      <c r="Y140" s="261"/>
      <c r="Z140" s="214"/>
      <c r="AA140" s="6"/>
      <c r="AB140" s="214"/>
      <c r="AC140" s="238"/>
      <c r="AD140" s="238"/>
      <c r="AE140" s="161"/>
      <c r="AF140" s="6"/>
      <c r="AG140" s="6"/>
      <c r="AH140" s="6"/>
      <c r="AI140" s="261"/>
      <c r="AJ140" s="6"/>
      <c r="AK140" s="261"/>
      <c r="AL140" s="214"/>
      <c r="AM140" s="6"/>
      <c r="AN140" s="214"/>
      <c r="AO140" s="238"/>
      <c r="AP140" s="238"/>
      <c r="AQ140" s="17"/>
      <c r="AR140" s="235"/>
      <c r="AS140" s="221" t="s">
        <v>55</v>
      </c>
      <c r="AT140" s="54"/>
      <c r="AU140" s="254"/>
      <c r="AV140" s="259"/>
      <c r="AW140" s="38">
        <f t="shared" si="12"/>
        <v>0</v>
      </c>
      <c r="AX140" s="39">
        <f t="shared" si="13"/>
        <v>0</v>
      </c>
      <c r="AY140" s="224" t="s">
        <v>56</v>
      </c>
      <c r="AZ140" s="54"/>
      <c r="BA140" s="64"/>
      <c r="BB140" s="48"/>
      <c r="BC140" s="25">
        <f t="shared" si="14"/>
        <v>0</v>
      </c>
      <c r="BD140" s="40">
        <f t="shared" si="15"/>
        <v>0</v>
      </c>
      <c r="BE140" s="27" t="s">
        <v>57</v>
      </c>
      <c r="BF140" s="54"/>
      <c r="BG140" s="48"/>
      <c r="BH140" s="28">
        <f t="shared" si="16"/>
        <v>0</v>
      </c>
      <c r="BI140" s="29">
        <f t="shared" si="17"/>
        <v>0</v>
      </c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85"/>
      <c r="DF140" s="85"/>
      <c r="DG140" s="85"/>
      <c r="DH140" s="85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</row>
    <row r="141" spans="1:201" ht="12.75" customHeight="1" x14ac:dyDescent="0.2">
      <c r="A141" s="161"/>
      <c r="B141" s="11"/>
      <c r="C141" s="115"/>
      <c r="D141" s="6"/>
      <c r="E141" s="278"/>
      <c r="F141" s="278"/>
      <c r="G141" s="116"/>
      <c r="H141" s="6"/>
      <c r="I141" s="6"/>
      <c r="J141" s="6"/>
      <c r="K141" s="261"/>
      <c r="L141" s="164"/>
      <c r="M141" s="164"/>
      <c r="N141" s="6"/>
      <c r="O141" s="6"/>
      <c r="P141" s="6"/>
      <c r="Q141" s="6"/>
      <c r="R141" s="6"/>
      <c r="S141" s="161"/>
      <c r="T141" s="6"/>
      <c r="U141" s="6"/>
      <c r="V141" s="6"/>
      <c r="W141" s="261"/>
      <c r="X141" s="6"/>
      <c r="Y141" s="261"/>
      <c r="Z141" s="214"/>
      <c r="AA141" s="6"/>
      <c r="AB141" s="214"/>
      <c r="AC141" s="238"/>
      <c r="AD141" s="238"/>
      <c r="AE141" s="161"/>
      <c r="AF141" s="6"/>
      <c r="AG141" s="6"/>
      <c r="AH141" s="6"/>
      <c r="AI141" s="261"/>
      <c r="AJ141" s="6"/>
      <c r="AK141" s="261"/>
      <c r="AL141" s="214"/>
      <c r="AM141" s="6"/>
      <c r="AN141" s="214"/>
      <c r="AO141" s="238"/>
      <c r="AP141" s="238"/>
      <c r="AQ141" s="17"/>
      <c r="AR141" s="235"/>
      <c r="AS141" s="221" t="s">
        <v>55</v>
      </c>
      <c r="AT141" s="54"/>
      <c r="AU141" s="254"/>
      <c r="AV141" s="259"/>
      <c r="AW141" s="38">
        <f t="shared" si="12"/>
        <v>0</v>
      </c>
      <c r="AX141" s="39">
        <f t="shared" si="13"/>
        <v>0</v>
      </c>
      <c r="AY141" s="224" t="s">
        <v>56</v>
      </c>
      <c r="AZ141" s="54"/>
      <c r="BA141" s="64"/>
      <c r="BB141" s="48"/>
      <c r="BC141" s="25">
        <f t="shared" si="14"/>
        <v>0</v>
      </c>
      <c r="BD141" s="40">
        <f t="shared" si="15"/>
        <v>0</v>
      </c>
      <c r="BE141" s="27" t="s">
        <v>57</v>
      </c>
      <c r="BF141" s="54"/>
      <c r="BG141" s="48"/>
      <c r="BH141" s="28">
        <f t="shared" si="16"/>
        <v>0</v>
      </c>
      <c r="BI141" s="29">
        <f t="shared" si="17"/>
        <v>0</v>
      </c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85"/>
      <c r="DF141" s="85"/>
      <c r="DG141" s="85"/>
      <c r="DH141" s="85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</row>
    <row r="142" spans="1:201" ht="12.75" customHeight="1" x14ac:dyDescent="0.2">
      <c r="A142" s="161"/>
      <c r="B142" s="11"/>
      <c r="C142" s="115"/>
      <c r="D142" s="6"/>
      <c r="E142" s="278"/>
      <c r="F142" s="278"/>
      <c r="G142" s="116"/>
      <c r="H142" s="6"/>
      <c r="I142" s="6"/>
      <c r="J142" s="6"/>
      <c r="K142" s="261"/>
      <c r="L142" s="164"/>
      <c r="M142" s="164"/>
      <c r="N142" s="6"/>
      <c r="O142" s="6"/>
      <c r="P142" s="6"/>
      <c r="Q142" s="6"/>
      <c r="R142" s="6"/>
      <c r="S142" s="161"/>
      <c r="T142" s="6"/>
      <c r="U142" s="6"/>
      <c r="V142" s="6"/>
      <c r="W142" s="261"/>
      <c r="X142" s="6"/>
      <c r="Y142" s="261"/>
      <c r="Z142" s="214"/>
      <c r="AA142" s="6"/>
      <c r="AB142" s="214"/>
      <c r="AC142" s="238"/>
      <c r="AD142" s="238"/>
      <c r="AE142" s="161"/>
      <c r="AF142" s="6"/>
      <c r="AG142" s="6"/>
      <c r="AH142" s="6"/>
      <c r="AI142" s="261"/>
      <c r="AJ142" s="6"/>
      <c r="AK142" s="261"/>
      <c r="AL142" s="214"/>
      <c r="AM142" s="6"/>
      <c r="AN142" s="214"/>
      <c r="AO142" s="238"/>
      <c r="AP142" s="238"/>
      <c r="AQ142" s="17"/>
      <c r="AR142" s="235"/>
      <c r="AS142" s="221" t="s">
        <v>55</v>
      </c>
      <c r="AT142" s="54"/>
      <c r="AU142" s="254"/>
      <c r="AV142" s="259"/>
      <c r="AW142" s="38">
        <f t="shared" si="12"/>
        <v>0</v>
      </c>
      <c r="AX142" s="39">
        <f t="shared" si="13"/>
        <v>0</v>
      </c>
      <c r="AY142" s="224" t="s">
        <v>56</v>
      </c>
      <c r="AZ142" s="54"/>
      <c r="BA142" s="64"/>
      <c r="BB142" s="48"/>
      <c r="BC142" s="25">
        <f t="shared" si="14"/>
        <v>0</v>
      </c>
      <c r="BD142" s="40">
        <f t="shared" si="15"/>
        <v>0</v>
      </c>
      <c r="BE142" s="27" t="s">
        <v>57</v>
      </c>
      <c r="BF142" s="54"/>
      <c r="BG142" s="48"/>
      <c r="BH142" s="28">
        <f t="shared" si="16"/>
        <v>0</v>
      </c>
      <c r="BI142" s="29">
        <f t="shared" si="17"/>
        <v>0</v>
      </c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85"/>
      <c r="DF142" s="85"/>
      <c r="DG142" s="85"/>
      <c r="DH142" s="85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</row>
    <row r="143" spans="1:201" ht="12.75" customHeight="1" x14ac:dyDescent="0.2">
      <c r="A143" s="161"/>
      <c r="B143" s="11"/>
      <c r="C143" s="115"/>
      <c r="D143" s="6"/>
      <c r="E143" s="278"/>
      <c r="F143" s="278"/>
      <c r="G143" s="116"/>
      <c r="H143" s="6"/>
      <c r="I143" s="6"/>
      <c r="J143" s="6"/>
      <c r="K143" s="261"/>
      <c r="L143" s="164"/>
      <c r="M143" s="164"/>
      <c r="N143" s="6"/>
      <c r="O143" s="6"/>
      <c r="P143" s="6"/>
      <c r="Q143" s="6"/>
      <c r="R143" s="6"/>
      <c r="S143" s="161"/>
      <c r="T143" s="6"/>
      <c r="U143" s="6"/>
      <c r="V143" s="6"/>
      <c r="W143" s="261"/>
      <c r="X143" s="6"/>
      <c r="Y143" s="261"/>
      <c r="Z143" s="214"/>
      <c r="AA143" s="6"/>
      <c r="AB143" s="214"/>
      <c r="AC143" s="238"/>
      <c r="AD143" s="238"/>
      <c r="AE143" s="161"/>
      <c r="AF143" s="6"/>
      <c r="AG143" s="6"/>
      <c r="AH143" s="6"/>
      <c r="AI143" s="261"/>
      <c r="AJ143" s="6"/>
      <c r="AK143" s="261"/>
      <c r="AL143" s="214"/>
      <c r="AM143" s="6"/>
      <c r="AN143" s="214"/>
      <c r="AO143" s="238"/>
      <c r="AP143" s="238"/>
      <c r="AQ143" s="17"/>
      <c r="AR143" s="235"/>
      <c r="AS143" s="221" t="s">
        <v>55</v>
      </c>
      <c r="AT143" s="54"/>
      <c r="AU143" s="254"/>
      <c r="AV143" s="259"/>
      <c r="AW143" s="38">
        <f t="shared" si="12"/>
        <v>0</v>
      </c>
      <c r="AX143" s="39">
        <f t="shared" si="13"/>
        <v>0</v>
      </c>
      <c r="AY143" s="224" t="s">
        <v>56</v>
      </c>
      <c r="AZ143" s="54"/>
      <c r="BA143" s="64"/>
      <c r="BB143" s="48"/>
      <c r="BC143" s="25">
        <f t="shared" si="14"/>
        <v>0</v>
      </c>
      <c r="BD143" s="40">
        <f t="shared" si="15"/>
        <v>0</v>
      </c>
      <c r="BE143" s="27" t="s">
        <v>57</v>
      </c>
      <c r="BF143" s="54"/>
      <c r="BG143" s="48"/>
      <c r="BH143" s="28">
        <f t="shared" si="16"/>
        <v>0</v>
      </c>
      <c r="BI143" s="29">
        <f t="shared" si="17"/>
        <v>0</v>
      </c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85"/>
      <c r="DF143" s="85"/>
      <c r="DG143" s="85"/>
      <c r="DH143" s="85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</row>
    <row r="144" spans="1:201" ht="12.75" customHeight="1" x14ac:dyDescent="0.2">
      <c r="A144" s="161"/>
      <c r="B144" s="11"/>
      <c r="C144" s="115"/>
      <c r="D144" s="6"/>
      <c r="E144" s="278"/>
      <c r="F144" s="278"/>
      <c r="G144" s="116"/>
      <c r="H144" s="6"/>
      <c r="I144" s="6"/>
      <c r="J144" s="6"/>
      <c r="K144" s="261"/>
      <c r="L144" s="164"/>
      <c r="M144" s="164"/>
      <c r="N144" s="6"/>
      <c r="O144" s="6"/>
      <c r="P144" s="6"/>
      <c r="Q144" s="6"/>
      <c r="R144" s="6"/>
      <c r="S144" s="161"/>
      <c r="T144" s="6"/>
      <c r="U144" s="6"/>
      <c r="V144" s="6"/>
      <c r="W144" s="261"/>
      <c r="X144" s="6"/>
      <c r="Y144" s="261"/>
      <c r="Z144" s="214"/>
      <c r="AA144" s="6"/>
      <c r="AB144" s="214"/>
      <c r="AC144" s="238"/>
      <c r="AD144" s="238"/>
      <c r="AE144" s="161"/>
      <c r="AF144" s="6"/>
      <c r="AG144" s="6"/>
      <c r="AH144" s="6"/>
      <c r="AI144" s="261"/>
      <c r="AJ144" s="6"/>
      <c r="AK144" s="261"/>
      <c r="AL144" s="214"/>
      <c r="AM144" s="6"/>
      <c r="AN144" s="214"/>
      <c r="AO144" s="238"/>
      <c r="AP144" s="238"/>
      <c r="AQ144" s="17"/>
      <c r="AR144" s="235"/>
      <c r="AS144" s="221" t="s">
        <v>55</v>
      </c>
      <c r="AT144" s="54"/>
      <c r="AU144" s="254"/>
      <c r="AV144" s="259"/>
      <c r="AW144" s="38">
        <f t="shared" si="12"/>
        <v>0</v>
      </c>
      <c r="AX144" s="39">
        <f t="shared" si="13"/>
        <v>0</v>
      </c>
      <c r="AY144" s="224" t="s">
        <v>56</v>
      </c>
      <c r="AZ144" s="54"/>
      <c r="BA144" s="64"/>
      <c r="BB144" s="48"/>
      <c r="BC144" s="25">
        <f t="shared" si="14"/>
        <v>0</v>
      </c>
      <c r="BD144" s="40">
        <f t="shared" si="15"/>
        <v>0</v>
      </c>
      <c r="BE144" s="27" t="s">
        <v>57</v>
      </c>
      <c r="BF144" s="54"/>
      <c r="BG144" s="48"/>
      <c r="BH144" s="28">
        <f t="shared" si="16"/>
        <v>0</v>
      </c>
      <c r="BI144" s="29">
        <f t="shared" si="17"/>
        <v>0</v>
      </c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85"/>
      <c r="DF144" s="85"/>
      <c r="DG144" s="85"/>
      <c r="DH144" s="85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</row>
    <row r="145" spans="1:201" ht="12.75" customHeight="1" x14ac:dyDescent="0.2">
      <c r="A145" s="161"/>
      <c r="B145" s="11"/>
      <c r="C145" s="115"/>
      <c r="D145" s="6"/>
      <c r="E145" s="278"/>
      <c r="F145" s="278"/>
      <c r="G145" s="116"/>
      <c r="H145" s="6"/>
      <c r="I145" s="6"/>
      <c r="J145" s="6"/>
      <c r="K145" s="261"/>
      <c r="L145" s="164"/>
      <c r="M145" s="164"/>
      <c r="N145" s="6"/>
      <c r="O145" s="6"/>
      <c r="P145" s="6"/>
      <c r="Q145" s="6"/>
      <c r="R145" s="6"/>
      <c r="S145" s="161"/>
      <c r="T145" s="6"/>
      <c r="U145" s="6"/>
      <c r="V145" s="6"/>
      <c r="W145" s="261"/>
      <c r="X145" s="6"/>
      <c r="Y145" s="261"/>
      <c r="Z145" s="214"/>
      <c r="AA145" s="6"/>
      <c r="AB145" s="214"/>
      <c r="AC145" s="238"/>
      <c r="AD145" s="238"/>
      <c r="AE145" s="161"/>
      <c r="AF145" s="6"/>
      <c r="AG145" s="6"/>
      <c r="AH145" s="6"/>
      <c r="AI145" s="261"/>
      <c r="AJ145" s="6"/>
      <c r="AK145" s="261"/>
      <c r="AL145" s="214"/>
      <c r="AM145" s="6"/>
      <c r="AN145" s="214"/>
      <c r="AO145" s="238"/>
      <c r="AP145" s="238"/>
      <c r="AQ145" s="17"/>
      <c r="AR145" s="235"/>
      <c r="AS145" s="221" t="s">
        <v>55</v>
      </c>
      <c r="AT145" s="54"/>
      <c r="AU145" s="254"/>
      <c r="AV145" s="259"/>
      <c r="AW145" s="38">
        <f t="shared" si="12"/>
        <v>0</v>
      </c>
      <c r="AX145" s="39">
        <f t="shared" si="13"/>
        <v>0</v>
      </c>
      <c r="AY145" s="224" t="s">
        <v>56</v>
      </c>
      <c r="AZ145" s="54"/>
      <c r="BA145" s="64"/>
      <c r="BB145" s="48"/>
      <c r="BC145" s="25">
        <f t="shared" si="14"/>
        <v>0</v>
      </c>
      <c r="BD145" s="40">
        <f t="shared" si="15"/>
        <v>0</v>
      </c>
      <c r="BE145" s="27" t="s">
        <v>57</v>
      </c>
      <c r="BF145" s="54"/>
      <c r="BG145" s="48"/>
      <c r="BH145" s="28">
        <f t="shared" si="16"/>
        <v>0</v>
      </c>
      <c r="BI145" s="29">
        <f t="shared" si="17"/>
        <v>0</v>
      </c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85"/>
      <c r="DF145" s="85"/>
      <c r="DG145" s="85"/>
      <c r="DH145" s="85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</row>
    <row r="146" spans="1:201" ht="12.75" customHeight="1" x14ac:dyDescent="0.2">
      <c r="A146" s="161"/>
      <c r="B146" s="11"/>
      <c r="C146" s="115"/>
      <c r="D146" s="6"/>
      <c r="E146" s="278"/>
      <c r="F146" s="278"/>
      <c r="G146" s="116"/>
      <c r="H146" s="6"/>
      <c r="I146" s="6"/>
      <c r="J146" s="6"/>
      <c r="K146" s="261"/>
      <c r="L146" s="164"/>
      <c r="M146" s="164"/>
      <c r="N146" s="6"/>
      <c r="O146" s="6"/>
      <c r="P146" s="6"/>
      <c r="Q146" s="6"/>
      <c r="R146" s="6"/>
      <c r="S146" s="161"/>
      <c r="T146" s="6"/>
      <c r="U146" s="6"/>
      <c r="V146" s="6"/>
      <c r="W146" s="261"/>
      <c r="X146" s="6"/>
      <c r="Y146" s="261"/>
      <c r="Z146" s="214"/>
      <c r="AA146" s="6"/>
      <c r="AB146" s="214"/>
      <c r="AC146" s="238"/>
      <c r="AD146" s="238"/>
      <c r="AE146" s="161"/>
      <c r="AF146" s="6"/>
      <c r="AG146" s="6"/>
      <c r="AH146" s="6"/>
      <c r="AI146" s="261"/>
      <c r="AJ146" s="6"/>
      <c r="AK146" s="261"/>
      <c r="AL146" s="214"/>
      <c r="AM146" s="6"/>
      <c r="AN146" s="214"/>
      <c r="AO146" s="238"/>
      <c r="AP146" s="238"/>
      <c r="AQ146" s="17"/>
      <c r="AR146" s="235"/>
      <c r="AS146" s="221" t="s">
        <v>55</v>
      </c>
      <c r="AT146" s="54"/>
      <c r="AU146" s="254"/>
      <c r="AV146" s="259"/>
      <c r="AW146" s="38">
        <f t="shared" si="12"/>
        <v>0</v>
      </c>
      <c r="AX146" s="39">
        <f t="shared" si="13"/>
        <v>0</v>
      </c>
      <c r="AY146" s="224" t="s">
        <v>56</v>
      </c>
      <c r="AZ146" s="54"/>
      <c r="BA146" s="64"/>
      <c r="BB146" s="48"/>
      <c r="BC146" s="25">
        <f t="shared" si="14"/>
        <v>0</v>
      </c>
      <c r="BD146" s="40">
        <f t="shared" si="15"/>
        <v>0</v>
      </c>
      <c r="BE146" s="27" t="s">
        <v>57</v>
      </c>
      <c r="BF146" s="54"/>
      <c r="BG146" s="48"/>
      <c r="BH146" s="28">
        <f t="shared" si="16"/>
        <v>0</v>
      </c>
      <c r="BI146" s="29">
        <f t="shared" si="17"/>
        <v>0</v>
      </c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85"/>
      <c r="DF146" s="85"/>
      <c r="DG146" s="85"/>
      <c r="DH146" s="85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</row>
    <row r="147" spans="1:201" ht="12.75" customHeight="1" x14ac:dyDescent="0.2">
      <c r="A147" s="161"/>
      <c r="B147" s="11"/>
      <c r="C147" s="115"/>
      <c r="D147" s="6"/>
      <c r="E147" s="278"/>
      <c r="F147" s="278"/>
      <c r="G147" s="116"/>
      <c r="H147" s="6"/>
      <c r="I147" s="6"/>
      <c r="J147" s="6"/>
      <c r="K147" s="261"/>
      <c r="L147" s="164"/>
      <c r="M147" s="164"/>
      <c r="N147" s="6"/>
      <c r="O147" s="6"/>
      <c r="P147" s="6"/>
      <c r="Q147" s="6"/>
      <c r="R147" s="6"/>
      <c r="S147" s="161"/>
      <c r="T147" s="6"/>
      <c r="U147" s="6"/>
      <c r="V147" s="6"/>
      <c r="W147" s="261"/>
      <c r="X147" s="6"/>
      <c r="Y147" s="261"/>
      <c r="Z147" s="214"/>
      <c r="AA147" s="6"/>
      <c r="AB147" s="214"/>
      <c r="AC147" s="238"/>
      <c r="AD147" s="238"/>
      <c r="AE147" s="161"/>
      <c r="AF147" s="6"/>
      <c r="AG147" s="6"/>
      <c r="AH147" s="6"/>
      <c r="AI147" s="261"/>
      <c r="AJ147" s="6"/>
      <c r="AK147" s="261"/>
      <c r="AL147" s="214"/>
      <c r="AM147" s="6"/>
      <c r="AN147" s="214"/>
      <c r="AO147" s="238"/>
      <c r="AP147" s="238"/>
      <c r="AQ147" s="17"/>
      <c r="AR147" s="235"/>
      <c r="AS147" s="221" t="s">
        <v>55</v>
      </c>
      <c r="AT147" s="54"/>
      <c r="AU147" s="254"/>
      <c r="AV147" s="259"/>
      <c r="AW147" s="38">
        <f t="shared" si="12"/>
        <v>0</v>
      </c>
      <c r="AX147" s="39">
        <f t="shared" si="13"/>
        <v>0</v>
      </c>
      <c r="AY147" s="224" t="s">
        <v>56</v>
      </c>
      <c r="AZ147" s="54"/>
      <c r="BA147" s="64"/>
      <c r="BB147" s="48"/>
      <c r="BC147" s="25">
        <f t="shared" si="14"/>
        <v>0</v>
      </c>
      <c r="BD147" s="40">
        <f t="shared" si="15"/>
        <v>0</v>
      </c>
      <c r="BE147" s="27" t="s">
        <v>57</v>
      </c>
      <c r="BF147" s="54"/>
      <c r="BG147" s="48"/>
      <c r="BH147" s="28">
        <f t="shared" si="16"/>
        <v>0</v>
      </c>
      <c r="BI147" s="29">
        <f t="shared" si="17"/>
        <v>0</v>
      </c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85"/>
      <c r="DF147" s="85"/>
      <c r="DG147" s="85"/>
      <c r="DH147" s="85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</row>
    <row r="148" spans="1:201" ht="12.75" customHeight="1" x14ac:dyDescent="0.2">
      <c r="A148" s="161"/>
      <c r="B148" s="11"/>
      <c r="C148" s="115"/>
      <c r="D148" s="6"/>
      <c r="E148" s="278"/>
      <c r="F148" s="278"/>
      <c r="G148" s="116"/>
      <c r="H148" s="6"/>
      <c r="I148" s="6"/>
      <c r="J148" s="6"/>
      <c r="K148" s="261"/>
      <c r="L148" s="164"/>
      <c r="M148" s="164"/>
      <c r="N148" s="6"/>
      <c r="O148" s="6"/>
      <c r="P148" s="6"/>
      <c r="Q148" s="6"/>
      <c r="R148" s="6"/>
      <c r="S148" s="161"/>
      <c r="T148" s="6"/>
      <c r="U148" s="6"/>
      <c r="V148" s="6"/>
      <c r="W148" s="261"/>
      <c r="X148" s="6"/>
      <c r="Y148" s="261"/>
      <c r="Z148" s="214"/>
      <c r="AA148" s="6"/>
      <c r="AB148" s="214"/>
      <c r="AC148" s="238"/>
      <c r="AD148" s="238"/>
      <c r="AE148" s="161"/>
      <c r="AF148" s="6"/>
      <c r="AG148" s="6"/>
      <c r="AH148" s="6"/>
      <c r="AI148" s="261"/>
      <c r="AJ148" s="6"/>
      <c r="AK148" s="261"/>
      <c r="AL148" s="214"/>
      <c r="AM148" s="6"/>
      <c r="AN148" s="214"/>
      <c r="AO148" s="238"/>
      <c r="AP148" s="238"/>
      <c r="AQ148" s="17"/>
      <c r="AR148" s="235"/>
      <c r="AS148" s="221" t="s">
        <v>55</v>
      </c>
      <c r="AT148" s="54"/>
      <c r="AU148" s="254"/>
      <c r="AV148" s="259"/>
      <c r="AW148" s="38">
        <f t="shared" si="12"/>
        <v>0</v>
      </c>
      <c r="AX148" s="39">
        <f t="shared" si="13"/>
        <v>0</v>
      </c>
      <c r="AY148" s="224" t="s">
        <v>56</v>
      </c>
      <c r="AZ148" s="54"/>
      <c r="BA148" s="64"/>
      <c r="BB148" s="48"/>
      <c r="BC148" s="25">
        <f t="shared" si="14"/>
        <v>0</v>
      </c>
      <c r="BD148" s="40">
        <f t="shared" si="15"/>
        <v>0</v>
      </c>
      <c r="BE148" s="27" t="s">
        <v>57</v>
      </c>
      <c r="BF148" s="54"/>
      <c r="BG148" s="48"/>
      <c r="BH148" s="28">
        <f t="shared" si="16"/>
        <v>0</v>
      </c>
      <c r="BI148" s="29">
        <f t="shared" si="17"/>
        <v>0</v>
      </c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85"/>
      <c r="DF148" s="85"/>
      <c r="DG148" s="85"/>
      <c r="DH148" s="85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</row>
    <row r="149" spans="1:201" ht="12.75" customHeight="1" x14ac:dyDescent="0.2">
      <c r="A149" s="161"/>
      <c r="B149" s="11"/>
      <c r="C149" s="115"/>
      <c r="D149" s="6"/>
      <c r="E149" s="278"/>
      <c r="F149" s="278"/>
      <c r="G149" s="116"/>
      <c r="H149" s="6"/>
      <c r="I149" s="6"/>
      <c r="J149" s="6"/>
      <c r="K149" s="261"/>
      <c r="L149" s="164"/>
      <c r="M149" s="164"/>
      <c r="N149" s="6"/>
      <c r="O149" s="6"/>
      <c r="P149" s="6"/>
      <c r="Q149" s="6"/>
      <c r="R149" s="6"/>
      <c r="S149" s="161"/>
      <c r="T149" s="6"/>
      <c r="U149" s="6"/>
      <c r="V149" s="6"/>
      <c r="W149" s="261"/>
      <c r="X149" s="6"/>
      <c r="Y149" s="261"/>
      <c r="Z149" s="214"/>
      <c r="AA149" s="6"/>
      <c r="AB149" s="214"/>
      <c r="AC149" s="238"/>
      <c r="AD149" s="238"/>
      <c r="AE149" s="161"/>
      <c r="AF149" s="6"/>
      <c r="AG149" s="6"/>
      <c r="AH149" s="6"/>
      <c r="AI149" s="261"/>
      <c r="AJ149" s="6"/>
      <c r="AK149" s="261"/>
      <c r="AL149" s="214"/>
      <c r="AM149" s="6"/>
      <c r="AN149" s="214"/>
      <c r="AO149" s="238"/>
      <c r="AP149" s="238"/>
      <c r="AQ149" s="17"/>
      <c r="AR149" s="235"/>
      <c r="AS149" s="221" t="s">
        <v>55</v>
      </c>
      <c r="AT149" s="54"/>
      <c r="AU149" s="254"/>
      <c r="AV149" s="259"/>
      <c r="AW149" s="38">
        <f t="shared" si="12"/>
        <v>0</v>
      </c>
      <c r="AX149" s="39">
        <f t="shared" si="13"/>
        <v>0</v>
      </c>
      <c r="AY149" s="224" t="s">
        <v>56</v>
      </c>
      <c r="AZ149" s="54"/>
      <c r="BA149" s="64"/>
      <c r="BB149" s="48"/>
      <c r="BC149" s="25">
        <f t="shared" si="14"/>
        <v>0</v>
      </c>
      <c r="BD149" s="40">
        <f t="shared" si="15"/>
        <v>0</v>
      </c>
      <c r="BE149" s="27" t="s">
        <v>57</v>
      </c>
      <c r="BF149" s="54"/>
      <c r="BG149" s="48"/>
      <c r="BH149" s="28">
        <f t="shared" si="16"/>
        <v>0</v>
      </c>
      <c r="BI149" s="29">
        <f t="shared" si="17"/>
        <v>0</v>
      </c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85"/>
      <c r="DF149" s="85"/>
      <c r="DG149" s="85"/>
      <c r="DH149" s="85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</row>
    <row r="150" spans="1:201" ht="12.75" customHeight="1" x14ac:dyDescent="0.2">
      <c r="A150" s="161"/>
      <c r="B150" s="11"/>
      <c r="C150" s="115"/>
      <c r="D150" s="6"/>
      <c r="E150" s="278"/>
      <c r="F150" s="278"/>
      <c r="G150" s="116"/>
      <c r="H150" s="6"/>
      <c r="I150" s="6"/>
      <c r="J150" s="6"/>
      <c r="K150" s="261"/>
      <c r="L150" s="164"/>
      <c r="M150" s="164"/>
      <c r="N150" s="6"/>
      <c r="O150" s="6"/>
      <c r="P150" s="6"/>
      <c r="Q150" s="6"/>
      <c r="R150" s="6"/>
      <c r="S150" s="161"/>
      <c r="T150" s="6"/>
      <c r="U150" s="6"/>
      <c r="V150" s="6"/>
      <c r="W150" s="261"/>
      <c r="X150" s="6"/>
      <c r="Y150" s="261"/>
      <c r="Z150" s="214"/>
      <c r="AA150" s="6"/>
      <c r="AB150" s="214"/>
      <c r="AC150" s="238"/>
      <c r="AD150" s="238"/>
      <c r="AE150" s="161"/>
      <c r="AF150" s="6"/>
      <c r="AG150" s="6"/>
      <c r="AH150" s="6"/>
      <c r="AI150" s="261"/>
      <c r="AJ150" s="6"/>
      <c r="AK150" s="261"/>
      <c r="AL150" s="214"/>
      <c r="AM150" s="6"/>
      <c r="AN150" s="214"/>
      <c r="AO150" s="238"/>
      <c r="AP150" s="238"/>
      <c r="AQ150" s="17"/>
      <c r="AR150" s="235"/>
      <c r="AS150" s="221" t="s">
        <v>55</v>
      </c>
      <c r="AT150" s="54"/>
      <c r="AU150" s="254"/>
      <c r="AV150" s="259"/>
      <c r="AW150" s="38">
        <f t="shared" si="12"/>
        <v>0</v>
      </c>
      <c r="AX150" s="39">
        <f t="shared" si="13"/>
        <v>0</v>
      </c>
      <c r="AY150" s="224" t="s">
        <v>56</v>
      </c>
      <c r="AZ150" s="54"/>
      <c r="BA150" s="64"/>
      <c r="BB150" s="48"/>
      <c r="BC150" s="25">
        <f t="shared" si="14"/>
        <v>0</v>
      </c>
      <c r="BD150" s="40">
        <f t="shared" si="15"/>
        <v>0</v>
      </c>
      <c r="BE150" s="27" t="s">
        <v>57</v>
      </c>
      <c r="BF150" s="54"/>
      <c r="BG150" s="48"/>
      <c r="BH150" s="28">
        <f t="shared" si="16"/>
        <v>0</v>
      </c>
      <c r="BI150" s="29">
        <f t="shared" si="17"/>
        <v>0</v>
      </c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85"/>
      <c r="DF150" s="85"/>
      <c r="DG150" s="85"/>
      <c r="DH150" s="85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</row>
    <row r="151" spans="1:201" ht="12.75" customHeight="1" x14ac:dyDescent="0.2">
      <c r="A151" s="161"/>
      <c r="B151" s="11"/>
      <c r="C151" s="115"/>
      <c r="D151" s="6"/>
      <c r="E151" s="278"/>
      <c r="F151" s="278"/>
      <c r="G151" s="116"/>
      <c r="H151" s="6"/>
      <c r="I151" s="6"/>
      <c r="J151" s="6"/>
      <c r="K151" s="261"/>
      <c r="L151" s="164"/>
      <c r="M151" s="164"/>
      <c r="N151" s="6"/>
      <c r="O151" s="6"/>
      <c r="P151" s="6"/>
      <c r="Q151" s="6"/>
      <c r="R151" s="6"/>
      <c r="S151" s="161"/>
      <c r="T151" s="6"/>
      <c r="U151" s="6"/>
      <c r="V151" s="6"/>
      <c r="W151" s="261"/>
      <c r="X151" s="6"/>
      <c r="Y151" s="261"/>
      <c r="Z151" s="214"/>
      <c r="AA151" s="6"/>
      <c r="AB151" s="214"/>
      <c r="AC151" s="238"/>
      <c r="AD151" s="238"/>
      <c r="AE151" s="161"/>
      <c r="AF151" s="6"/>
      <c r="AG151" s="6"/>
      <c r="AH151" s="6"/>
      <c r="AI151" s="261"/>
      <c r="AJ151" s="6"/>
      <c r="AK151" s="261"/>
      <c r="AL151" s="214"/>
      <c r="AM151" s="6"/>
      <c r="AN151" s="214"/>
      <c r="AO151" s="238"/>
      <c r="AP151" s="238"/>
      <c r="AQ151" s="17"/>
      <c r="AR151" s="235"/>
      <c r="AS151" s="221" t="s">
        <v>55</v>
      </c>
      <c r="AT151" s="54"/>
      <c r="AU151" s="254"/>
      <c r="AV151" s="259"/>
      <c r="AW151" s="38">
        <f t="shared" si="12"/>
        <v>0</v>
      </c>
      <c r="AX151" s="39">
        <f t="shared" si="13"/>
        <v>0</v>
      </c>
      <c r="AY151" s="224" t="s">
        <v>56</v>
      </c>
      <c r="AZ151" s="54"/>
      <c r="BA151" s="64"/>
      <c r="BB151" s="48"/>
      <c r="BC151" s="25">
        <f t="shared" si="14"/>
        <v>0</v>
      </c>
      <c r="BD151" s="40">
        <f t="shared" si="15"/>
        <v>0</v>
      </c>
      <c r="BE151" s="27" t="s">
        <v>57</v>
      </c>
      <c r="BF151" s="54"/>
      <c r="BG151" s="48"/>
      <c r="BH151" s="28">
        <f t="shared" si="16"/>
        <v>0</v>
      </c>
      <c r="BI151" s="29">
        <f t="shared" si="17"/>
        <v>0</v>
      </c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85"/>
      <c r="DF151" s="85"/>
      <c r="DG151" s="85"/>
      <c r="DH151" s="85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</row>
    <row r="152" spans="1:201" ht="12.75" customHeight="1" x14ac:dyDescent="0.2">
      <c r="A152" s="161"/>
      <c r="B152" s="11"/>
      <c r="C152" s="115"/>
      <c r="D152" s="6"/>
      <c r="E152" s="278"/>
      <c r="F152" s="278"/>
      <c r="G152" s="116"/>
      <c r="H152" s="6"/>
      <c r="I152" s="6"/>
      <c r="J152" s="6"/>
      <c r="K152" s="261"/>
      <c r="L152" s="164"/>
      <c r="M152" s="164"/>
      <c r="N152" s="6"/>
      <c r="O152" s="6"/>
      <c r="P152" s="6"/>
      <c r="Q152" s="6"/>
      <c r="R152" s="6"/>
      <c r="S152" s="161"/>
      <c r="T152" s="6"/>
      <c r="U152" s="6"/>
      <c r="V152" s="6"/>
      <c r="W152" s="261"/>
      <c r="X152" s="6"/>
      <c r="Y152" s="261"/>
      <c r="Z152" s="214"/>
      <c r="AA152" s="6"/>
      <c r="AB152" s="214"/>
      <c r="AC152" s="238"/>
      <c r="AD152" s="238"/>
      <c r="AE152" s="161"/>
      <c r="AF152" s="6"/>
      <c r="AG152" s="6"/>
      <c r="AH152" s="6"/>
      <c r="AI152" s="261"/>
      <c r="AJ152" s="6"/>
      <c r="AK152" s="261"/>
      <c r="AL152" s="214"/>
      <c r="AM152" s="6"/>
      <c r="AN152" s="214"/>
      <c r="AO152" s="238"/>
      <c r="AP152" s="238"/>
      <c r="AQ152" s="17"/>
      <c r="AR152" s="235"/>
      <c r="AS152" s="221" t="s">
        <v>55</v>
      </c>
      <c r="AT152" s="54"/>
      <c r="AU152" s="254"/>
      <c r="AV152" s="259"/>
      <c r="AW152" s="38">
        <f t="shared" si="12"/>
        <v>0</v>
      </c>
      <c r="AX152" s="39">
        <f t="shared" si="13"/>
        <v>0</v>
      </c>
      <c r="AY152" s="224" t="s">
        <v>56</v>
      </c>
      <c r="AZ152" s="54"/>
      <c r="BA152" s="64"/>
      <c r="BB152" s="48"/>
      <c r="BC152" s="25">
        <f t="shared" si="14"/>
        <v>0</v>
      </c>
      <c r="BD152" s="40">
        <f t="shared" si="15"/>
        <v>0</v>
      </c>
      <c r="BE152" s="27" t="s">
        <v>57</v>
      </c>
      <c r="BF152" s="54"/>
      <c r="BG152" s="48"/>
      <c r="BH152" s="28">
        <f t="shared" si="16"/>
        <v>0</v>
      </c>
      <c r="BI152" s="29">
        <f t="shared" si="17"/>
        <v>0</v>
      </c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85"/>
      <c r="DF152" s="85"/>
      <c r="DG152" s="85"/>
      <c r="DH152" s="85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</row>
    <row r="153" spans="1:201" ht="12.75" customHeight="1" x14ac:dyDescent="0.2">
      <c r="A153" s="161"/>
      <c r="B153" s="11"/>
      <c r="C153" s="115"/>
      <c r="D153" s="6"/>
      <c r="E153" s="278"/>
      <c r="F153" s="278"/>
      <c r="G153" s="116"/>
      <c r="H153" s="6"/>
      <c r="I153" s="6"/>
      <c r="J153" s="6"/>
      <c r="K153" s="261"/>
      <c r="L153" s="164"/>
      <c r="M153" s="164"/>
      <c r="N153" s="6"/>
      <c r="O153" s="6"/>
      <c r="P153" s="6"/>
      <c r="Q153" s="6"/>
      <c r="R153" s="6"/>
      <c r="S153" s="161"/>
      <c r="T153" s="6"/>
      <c r="U153" s="6"/>
      <c r="V153" s="6"/>
      <c r="W153" s="261"/>
      <c r="X153" s="6"/>
      <c r="Y153" s="261"/>
      <c r="Z153" s="214"/>
      <c r="AA153" s="6"/>
      <c r="AB153" s="214"/>
      <c r="AC153" s="238"/>
      <c r="AD153" s="238"/>
      <c r="AE153" s="161"/>
      <c r="AF153" s="6"/>
      <c r="AG153" s="6"/>
      <c r="AH153" s="6"/>
      <c r="AI153" s="261"/>
      <c r="AJ153" s="6"/>
      <c r="AK153" s="261"/>
      <c r="AL153" s="214"/>
      <c r="AM153" s="6"/>
      <c r="AN153" s="214"/>
      <c r="AO153" s="238"/>
      <c r="AP153" s="238"/>
      <c r="AQ153" s="17"/>
      <c r="AR153" s="235"/>
      <c r="AS153" s="221" t="s">
        <v>55</v>
      </c>
      <c r="AT153" s="54"/>
      <c r="AU153" s="254"/>
      <c r="AV153" s="259"/>
      <c r="AW153" s="38">
        <f t="shared" si="12"/>
        <v>0</v>
      </c>
      <c r="AX153" s="39">
        <f t="shared" si="13"/>
        <v>0</v>
      </c>
      <c r="AY153" s="224" t="s">
        <v>56</v>
      </c>
      <c r="AZ153" s="54"/>
      <c r="BA153" s="64"/>
      <c r="BB153" s="48"/>
      <c r="BC153" s="25">
        <f t="shared" si="14"/>
        <v>0</v>
      </c>
      <c r="BD153" s="40">
        <f t="shared" si="15"/>
        <v>0</v>
      </c>
      <c r="BE153" s="27" t="s">
        <v>57</v>
      </c>
      <c r="BF153" s="54"/>
      <c r="BG153" s="48"/>
      <c r="BH153" s="28">
        <f t="shared" si="16"/>
        <v>0</v>
      </c>
      <c r="BI153" s="29">
        <f t="shared" si="17"/>
        <v>0</v>
      </c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85"/>
      <c r="DF153" s="85"/>
      <c r="DG153" s="85"/>
      <c r="DH153" s="85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</row>
    <row r="154" spans="1:201" ht="12.75" customHeight="1" x14ac:dyDescent="0.2">
      <c r="A154" s="161"/>
      <c r="B154" s="11"/>
      <c r="C154" s="115"/>
      <c r="D154" s="6"/>
      <c r="E154" s="278"/>
      <c r="F154" s="278"/>
      <c r="G154" s="116"/>
      <c r="H154" s="6"/>
      <c r="I154" s="6"/>
      <c r="J154" s="6"/>
      <c r="K154" s="261"/>
      <c r="L154" s="164"/>
      <c r="M154" s="164"/>
      <c r="N154" s="6"/>
      <c r="O154" s="6"/>
      <c r="P154" s="6"/>
      <c r="Q154" s="6"/>
      <c r="R154" s="6"/>
      <c r="S154" s="161"/>
      <c r="T154" s="6"/>
      <c r="U154" s="6"/>
      <c r="V154" s="6"/>
      <c r="W154" s="261"/>
      <c r="X154" s="6"/>
      <c r="Y154" s="261"/>
      <c r="Z154" s="214"/>
      <c r="AA154" s="6"/>
      <c r="AB154" s="214"/>
      <c r="AC154" s="238"/>
      <c r="AD154" s="238"/>
      <c r="AE154" s="161"/>
      <c r="AF154" s="6"/>
      <c r="AG154" s="6"/>
      <c r="AH154" s="6"/>
      <c r="AI154" s="261"/>
      <c r="AJ154" s="6"/>
      <c r="AK154" s="261"/>
      <c r="AL154" s="214"/>
      <c r="AM154" s="6"/>
      <c r="AN154" s="214"/>
      <c r="AO154" s="238"/>
      <c r="AP154" s="238"/>
      <c r="AQ154" s="17"/>
      <c r="AR154" s="235"/>
      <c r="AS154" s="221" t="s">
        <v>55</v>
      </c>
      <c r="AT154" s="54"/>
      <c r="AU154" s="254"/>
      <c r="AV154" s="259"/>
      <c r="AW154" s="38">
        <f t="shared" si="12"/>
        <v>0</v>
      </c>
      <c r="AX154" s="39">
        <f t="shared" si="13"/>
        <v>0</v>
      </c>
      <c r="AY154" s="224" t="s">
        <v>56</v>
      </c>
      <c r="AZ154" s="54"/>
      <c r="BA154" s="64"/>
      <c r="BB154" s="48"/>
      <c r="BC154" s="25">
        <f t="shared" si="14"/>
        <v>0</v>
      </c>
      <c r="BD154" s="40">
        <f t="shared" si="15"/>
        <v>0</v>
      </c>
      <c r="BE154" s="27" t="s">
        <v>57</v>
      </c>
      <c r="BF154" s="54"/>
      <c r="BG154" s="48"/>
      <c r="BH154" s="28">
        <f t="shared" si="16"/>
        <v>0</v>
      </c>
      <c r="BI154" s="29">
        <f t="shared" si="17"/>
        <v>0</v>
      </c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85"/>
      <c r="DF154" s="85"/>
      <c r="DG154" s="85"/>
      <c r="DH154" s="85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</row>
    <row r="155" spans="1:201" ht="12.75" customHeight="1" x14ac:dyDescent="0.2">
      <c r="A155" s="161"/>
      <c r="B155" s="11"/>
      <c r="C155" s="115"/>
      <c r="D155" s="6"/>
      <c r="E155" s="278"/>
      <c r="F155" s="278"/>
      <c r="G155" s="116"/>
      <c r="H155" s="6"/>
      <c r="I155" s="6"/>
      <c r="J155" s="6"/>
      <c r="K155" s="261"/>
      <c r="L155" s="164"/>
      <c r="M155" s="164"/>
      <c r="N155" s="6"/>
      <c r="O155" s="6"/>
      <c r="P155" s="6"/>
      <c r="Q155" s="6"/>
      <c r="R155" s="6"/>
      <c r="S155" s="161"/>
      <c r="T155" s="6"/>
      <c r="U155" s="6"/>
      <c r="V155" s="6"/>
      <c r="W155" s="261"/>
      <c r="X155" s="6"/>
      <c r="Y155" s="261"/>
      <c r="Z155" s="214"/>
      <c r="AA155" s="6"/>
      <c r="AB155" s="214"/>
      <c r="AC155" s="238"/>
      <c r="AD155" s="238"/>
      <c r="AE155" s="161"/>
      <c r="AF155" s="6"/>
      <c r="AG155" s="6"/>
      <c r="AH155" s="6"/>
      <c r="AI155" s="261"/>
      <c r="AJ155" s="6"/>
      <c r="AK155" s="261"/>
      <c r="AL155" s="214"/>
      <c r="AM155" s="6"/>
      <c r="AN155" s="214"/>
      <c r="AO155" s="238"/>
      <c r="AP155" s="238"/>
      <c r="AQ155" s="17"/>
      <c r="AR155" s="235"/>
      <c r="AS155" s="221" t="s">
        <v>55</v>
      </c>
      <c r="AT155" s="54"/>
      <c r="AU155" s="254"/>
      <c r="AV155" s="259"/>
      <c r="AW155" s="38">
        <f t="shared" si="12"/>
        <v>0</v>
      </c>
      <c r="AX155" s="39">
        <f t="shared" si="13"/>
        <v>0</v>
      </c>
      <c r="AY155" s="224" t="s">
        <v>56</v>
      </c>
      <c r="AZ155" s="54"/>
      <c r="BA155" s="64"/>
      <c r="BB155" s="48"/>
      <c r="BC155" s="25">
        <f t="shared" si="14"/>
        <v>0</v>
      </c>
      <c r="BD155" s="40">
        <f t="shared" si="15"/>
        <v>0</v>
      </c>
      <c r="BE155" s="27" t="s">
        <v>57</v>
      </c>
      <c r="BF155" s="54"/>
      <c r="BG155" s="48"/>
      <c r="BH155" s="28">
        <f t="shared" si="16"/>
        <v>0</v>
      </c>
      <c r="BI155" s="29">
        <f t="shared" si="17"/>
        <v>0</v>
      </c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85"/>
      <c r="DF155" s="85"/>
      <c r="DG155" s="85"/>
      <c r="DH155" s="85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</row>
    <row r="156" spans="1:201" ht="12.75" customHeight="1" x14ac:dyDescent="0.2">
      <c r="A156" s="161"/>
      <c r="B156" s="11"/>
      <c r="C156" s="115"/>
      <c r="D156" s="6"/>
      <c r="E156" s="278"/>
      <c r="F156" s="278"/>
      <c r="G156" s="116"/>
      <c r="H156" s="6"/>
      <c r="I156" s="6"/>
      <c r="J156" s="6"/>
      <c r="K156" s="261"/>
      <c r="L156" s="164"/>
      <c r="M156" s="164"/>
      <c r="N156" s="6"/>
      <c r="O156" s="6"/>
      <c r="P156" s="6"/>
      <c r="Q156" s="6"/>
      <c r="R156" s="6"/>
      <c r="S156" s="161"/>
      <c r="T156" s="6"/>
      <c r="U156" s="6"/>
      <c r="V156" s="6"/>
      <c r="W156" s="261"/>
      <c r="X156" s="6"/>
      <c r="Y156" s="261"/>
      <c r="Z156" s="214"/>
      <c r="AA156" s="6"/>
      <c r="AB156" s="214"/>
      <c r="AC156" s="238"/>
      <c r="AD156" s="238"/>
      <c r="AE156" s="161"/>
      <c r="AF156" s="6"/>
      <c r="AG156" s="6"/>
      <c r="AH156" s="6"/>
      <c r="AI156" s="261"/>
      <c r="AJ156" s="6"/>
      <c r="AK156" s="261"/>
      <c r="AL156" s="214"/>
      <c r="AM156" s="6"/>
      <c r="AN156" s="214"/>
      <c r="AO156" s="238"/>
      <c r="AP156" s="238"/>
      <c r="AQ156" s="17"/>
      <c r="AR156" s="235"/>
      <c r="AS156" s="221" t="s">
        <v>55</v>
      </c>
      <c r="AT156" s="54"/>
      <c r="AU156" s="254"/>
      <c r="AV156" s="259"/>
      <c r="AW156" s="38">
        <f t="shared" si="12"/>
        <v>0</v>
      </c>
      <c r="AX156" s="39">
        <f t="shared" si="13"/>
        <v>0</v>
      </c>
      <c r="AY156" s="224" t="s">
        <v>56</v>
      </c>
      <c r="AZ156" s="54"/>
      <c r="BA156" s="64"/>
      <c r="BB156" s="48"/>
      <c r="BC156" s="25">
        <f t="shared" si="14"/>
        <v>0</v>
      </c>
      <c r="BD156" s="40">
        <f t="shared" si="15"/>
        <v>0</v>
      </c>
      <c r="BE156" s="27" t="s">
        <v>57</v>
      </c>
      <c r="BF156" s="54"/>
      <c r="BG156" s="48"/>
      <c r="BH156" s="28">
        <f t="shared" si="16"/>
        <v>0</v>
      </c>
      <c r="BI156" s="29">
        <f t="shared" si="17"/>
        <v>0</v>
      </c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85"/>
      <c r="DF156" s="85"/>
      <c r="DG156" s="85"/>
      <c r="DH156" s="85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</row>
    <row r="157" spans="1:201" ht="12.75" customHeight="1" x14ac:dyDescent="0.2">
      <c r="A157" s="161"/>
      <c r="B157" s="11"/>
      <c r="C157" s="115"/>
      <c r="D157" s="6"/>
      <c r="E157" s="278"/>
      <c r="F157" s="278"/>
      <c r="G157" s="116"/>
      <c r="H157" s="6"/>
      <c r="I157" s="6"/>
      <c r="J157" s="6"/>
      <c r="K157" s="261"/>
      <c r="L157" s="164"/>
      <c r="M157" s="164"/>
      <c r="N157" s="6"/>
      <c r="O157" s="6"/>
      <c r="P157" s="6"/>
      <c r="Q157" s="6"/>
      <c r="R157" s="6"/>
      <c r="S157" s="161"/>
      <c r="T157" s="6"/>
      <c r="U157" s="6"/>
      <c r="V157" s="6"/>
      <c r="W157" s="261"/>
      <c r="X157" s="6"/>
      <c r="Y157" s="261"/>
      <c r="Z157" s="214"/>
      <c r="AA157" s="6"/>
      <c r="AB157" s="214"/>
      <c r="AC157" s="238"/>
      <c r="AD157" s="238"/>
      <c r="AE157" s="161"/>
      <c r="AF157" s="6"/>
      <c r="AG157" s="6"/>
      <c r="AH157" s="6"/>
      <c r="AI157" s="261"/>
      <c r="AJ157" s="6"/>
      <c r="AK157" s="261"/>
      <c r="AL157" s="214"/>
      <c r="AM157" s="6"/>
      <c r="AN157" s="214"/>
      <c r="AO157" s="238"/>
      <c r="AP157" s="238"/>
      <c r="AQ157" s="17"/>
      <c r="AR157" s="235"/>
      <c r="AS157" s="221" t="s">
        <v>55</v>
      </c>
      <c r="AT157" s="54"/>
      <c r="AU157" s="254"/>
      <c r="AV157" s="259"/>
      <c r="AW157" s="38">
        <f t="shared" si="12"/>
        <v>0</v>
      </c>
      <c r="AX157" s="39">
        <f t="shared" si="13"/>
        <v>0</v>
      </c>
      <c r="AY157" s="224" t="s">
        <v>56</v>
      </c>
      <c r="AZ157" s="54"/>
      <c r="BA157" s="64"/>
      <c r="BB157" s="48"/>
      <c r="BC157" s="25">
        <f t="shared" si="14"/>
        <v>0</v>
      </c>
      <c r="BD157" s="40">
        <f t="shared" si="15"/>
        <v>0</v>
      </c>
      <c r="BE157" s="27" t="s">
        <v>57</v>
      </c>
      <c r="BF157" s="54"/>
      <c r="BG157" s="48"/>
      <c r="BH157" s="28">
        <f t="shared" si="16"/>
        <v>0</v>
      </c>
      <c r="BI157" s="29">
        <f t="shared" si="17"/>
        <v>0</v>
      </c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85"/>
      <c r="DF157" s="85"/>
      <c r="DG157" s="85"/>
      <c r="DH157" s="85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</row>
    <row r="158" spans="1:201" ht="12.75" customHeight="1" x14ac:dyDescent="0.2">
      <c r="A158" s="161"/>
      <c r="B158" s="11"/>
      <c r="C158" s="115"/>
      <c r="D158" s="6"/>
      <c r="E158" s="278"/>
      <c r="F158" s="278"/>
      <c r="G158" s="116"/>
      <c r="H158" s="6"/>
      <c r="I158" s="6"/>
      <c r="J158" s="6"/>
      <c r="K158" s="261"/>
      <c r="L158" s="164"/>
      <c r="M158" s="164"/>
      <c r="N158" s="6"/>
      <c r="O158" s="6"/>
      <c r="P158" s="6"/>
      <c r="Q158" s="6"/>
      <c r="R158" s="6"/>
      <c r="S158" s="161"/>
      <c r="T158" s="6"/>
      <c r="U158" s="6"/>
      <c r="V158" s="6"/>
      <c r="W158" s="261"/>
      <c r="X158" s="6"/>
      <c r="Y158" s="261"/>
      <c r="Z158" s="214"/>
      <c r="AA158" s="6"/>
      <c r="AB158" s="214"/>
      <c r="AC158" s="238"/>
      <c r="AD158" s="238"/>
      <c r="AE158" s="161"/>
      <c r="AF158" s="6"/>
      <c r="AG158" s="6"/>
      <c r="AH158" s="6"/>
      <c r="AI158" s="261"/>
      <c r="AJ158" s="6"/>
      <c r="AK158" s="261"/>
      <c r="AL158" s="214"/>
      <c r="AM158" s="6"/>
      <c r="AN158" s="214"/>
      <c r="AO158" s="238"/>
      <c r="AP158" s="238"/>
      <c r="AQ158" s="17"/>
      <c r="AR158" s="235"/>
      <c r="AS158" s="221" t="s">
        <v>55</v>
      </c>
      <c r="AT158" s="54"/>
      <c r="AU158" s="254"/>
      <c r="AV158" s="259"/>
      <c r="AW158" s="38">
        <f t="shared" si="12"/>
        <v>0</v>
      </c>
      <c r="AX158" s="39">
        <f t="shared" si="13"/>
        <v>0</v>
      </c>
      <c r="AY158" s="224" t="s">
        <v>56</v>
      </c>
      <c r="AZ158" s="54"/>
      <c r="BA158" s="64"/>
      <c r="BB158" s="48"/>
      <c r="BC158" s="25">
        <f t="shared" si="14"/>
        <v>0</v>
      </c>
      <c r="BD158" s="40">
        <f t="shared" si="15"/>
        <v>0</v>
      </c>
      <c r="BE158" s="27" t="s">
        <v>57</v>
      </c>
      <c r="BF158" s="54"/>
      <c r="BG158" s="48"/>
      <c r="BH158" s="28">
        <f t="shared" si="16"/>
        <v>0</v>
      </c>
      <c r="BI158" s="29">
        <f t="shared" si="17"/>
        <v>0</v>
      </c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85"/>
      <c r="DF158" s="85"/>
      <c r="DG158" s="85"/>
      <c r="DH158" s="85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</row>
    <row r="159" spans="1:201" ht="12.75" customHeight="1" x14ac:dyDescent="0.2">
      <c r="A159" s="161"/>
      <c r="B159" s="11"/>
      <c r="C159" s="115"/>
      <c r="D159" s="6"/>
      <c r="E159" s="278"/>
      <c r="F159" s="278"/>
      <c r="G159" s="116"/>
      <c r="H159" s="6"/>
      <c r="I159" s="6"/>
      <c r="J159" s="6"/>
      <c r="K159" s="261"/>
      <c r="L159" s="164"/>
      <c r="M159" s="164"/>
      <c r="N159" s="6"/>
      <c r="O159" s="6"/>
      <c r="P159" s="6"/>
      <c r="Q159" s="6"/>
      <c r="R159" s="6"/>
      <c r="S159" s="161"/>
      <c r="T159" s="6"/>
      <c r="U159" s="6"/>
      <c r="V159" s="6"/>
      <c r="W159" s="261"/>
      <c r="X159" s="6"/>
      <c r="Y159" s="261"/>
      <c r="Z159" s="214"/>
      <c r="AA159" s="6"/>
      <c r="AB159" s="214"/>
      <c r="AC159" s="238"/>
      <c r="AD159" s="238"/>
      <c r="AE159" s="161"/>
      <c r="AF159" s="6"/>
      <c r="AG159" s="6"/>
      <c r="AH159" s="6"/>
      <c r="AI159" s="261"/>
      <c r="AJ159" s="6"/>
      <c r="AK159" s="261"/>
      <c r="AL159" s="214"/>
      <c r="AM159" s="6"/>
      <c r="AN159" s="214"/>
      <c r="AO159" s="238"/>
      <c r="AP159" s="238"/>
      <c r="AQ159" s="17"/>
      <c r="AR159" s="235"/>
      <c r="AS159" s="221" t="s">
        <v>55</v>
      </c>
      <c r="AT159" s="54"/>
      <c r="AU159" s="254"/>
      <c r="AV159" s="259"/>
      <c r="AW159" s="38">
        <f t="shared" si="12"/>
        <v>0</v>
      </c>
      <c r="AX159" s="39">
        <f t="shared" si="13"/>
        <v>0</v>
      </c>
      <c r="AY159" s="224" t="s">
        <v>56</v>
      </c>
      <c r="AZ159" s="54"/>
      <c r="BA159" s="64"/>
      <c r="BB159" s="48"/>
      <c r="BC159" s="25">
        <f t="shared" si="14"/>
        <v>0</v>
      </c>
      <c r="BD159" s="40">
        <f t="shared" si="15"/>
        <v>0</v>
      </c>
      <c r="BE159" s="27" t="s">
        <v>57</v>
      </c>
      <c r="BF159" s="54"/>
      <c r="BG159" s="48"/>
      <c r="BH159" s="28">
        <f t="shared" si="16"/>
        <v>0</v>
      </c>
      <c r="BI159" s="29">
        <f t="shared" si="17"/>
        <v>0</v>
      </c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85"/>
      <c r="DF159" s="85"/>
      <c r="DG159" s="85"/>
      <c r="DH159" s="85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</row>
    <row r="160" spans="1:201" ht="12.75" customHeight="1" x14ac:dyDescent="0.2">
      <c r="A160" s="161"/>
      <c r="B160" s="11"/>
      <c r="C160" s="115"/>
      <c r="D160" s="6"/>
      <c r="E160" s="278"/>
      <c r="F160" s="278"/>
      <c r="G160" s="116"/>
      <c r="H160" s="6"/>
      <c r="I160" s="6"/>
      <c r="J160" s="6"/>
      <c r="K160" s="261"/>
      <c r="L160" s="164"/>
      <c r="M160" s="164"/>
      <c r="N160" s="6"/>
      <c r="O160" s="6"/>
      <c r="P160" s="6"/>
      <c r="Q160" s="6"/>
      <c r="R160" s="6"/>
      <c r="S160" s="161"/>
      <c r="T160" s="6"/>
      <c r="U160" s="6"/>
      <c r="V160" s="6"/>
      <c r="W160" s="261"/>
      <c r="X160" s="6"/>
      <c r="Y160" s="261"/>
      <c r="Z160" s="214"/>
      <c r="AA160" s="6"/>
      <c r="AB160" s="214"/>
      <c r="AC160" s="238"/>
      <c r="AD160" s="238"/>
      <c r="AE160" s="161"/>
      <c r="AF160" s="6"/>
      <c r="AG160" s="6"/>
      <c r="AH160" s="6"/>
      <c r="AI160" s="261"/>
      <c r="AJ160" s="6"/>
      <c r="AK160" s="261"/>
      <c r="AL160" s="214"/>
      <c r="AM160" s="6"/>
      <c r="AN160" s="214"/>
      <c r="AO160" s="238"/>
      <c r="AP160" s="238"/>
      <c r="AQ160" s="17"/>
      <c r="AR160" s="235"/>
      <c r="AS160" s="221" t="s">
        <v>55</v>
      </c>
      <c r="AT160" s="54"/>
      <c r="AU160" s="254"/>
      <c r="AV160" s="259"/>
      <c r="AW160" s="38">
        <f t="shared" si="12"/>
        <v>0</v>
      </c>
      <c r="AX160" s="39">
        <f t="shared" si="13"/>
        <v>0</v>
      </c>
      <c r="AY160" s="224" t="s">
        <v>56</v>
      </c>
      <c r="AZ160" s="54"/>
      <c r="BA160" s="64"/>
      <c r="BB160" s="48"/>
      <c r="BC160" s="25">
        <f t="shared" si="14"/>
        <v>0</v>
      </c>
      <c r="BD160" s="40">
        <f t="shared" si="15"/>
        <v>0</v>
      </c>
      <c r="BE160" s="27" t="s">
        <v>57</v>
      </c>
      <c r="BF160" s="54"/>
      <c r="BG160" s="48"/>
      <c r="BH160" s="28">
        <f t="shared" si="16"/>
        <v>0</v>
      </c>
      <c r="BI160" s="29">
        <f t="shared" si="17"/>
        <v>0</v>
      </c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85"/>
      <c r="DF160" s="85"/>
      <c r="DG160" s="85"/>
      <c r="DH160" s="85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</row>
    <row r="161" spans="1:201" ht="12.75" customHeight="1" x14ac:dyDescent="0.2">
      <c r="A161" s="161"/>
      <c r="B161" s="11"/>
      <c r="C161" s="115"/>
      <c r="D161" s="6"/>
      <c r="E161" s="278"/>
      <c r="F161" s="278"/>
      <c r="G161" s="116"/>
      <c r="H161" s="6"/>
      <c r="I161" s="6"/>
      <c r="J161" s="6"/>
      <c r="K161" s="261"/>
      <c r="L161" s="164"/>
      <c r="M161" s="164"/>
      <c r="N161" s="6"/>
      <c r="O161" s="6"/>
      <c r="P161" s="6"/>
      <c r="Q161" s="6"/>
      <c r="R161" s="6"/>
      <c r="S161" s="161"/>
      <c r="T161" s="6"/>
      <c r="U161" s="6"/>
      <c r="V161" s="6"/>
      <c r="W161" s="261"/>
      <c r="X161" s="6"/>
      <c r="Y161" s="261"/>
      <c r="Z161" s="214"/>
      <c r="AA161" s="6"/>
      <c r="AB161" s="214"/>
      <c r="AC161" s="238"/>
      <c r="AD161" s="238"/>
      <c r="AE161" s="161"/>
      <c r="AF161" s="6"/>
      <c r="AG161" s="6"/>
      <c r="AH161" s="6"/>
      <c r="AI161" s="261"/>
      <c r="AJ161" s="6"/>
      <c r="AK161" s="261"/>
      <c r="AL161" s="214"/>
      <c r="AM161" s="6"/>
      <c r="AN161" s="214"/>
      <c r="AO161" s="238"/>
      <c r="AP161" s="238"/>
      <c r="AQ161" s="17"/>
      <c r="AR161" s="235"/>
      <c r="AS161" s="221" t="s">
        <v>55</v>
      </c>
      <c r="AT161" s="54"/>
      <c r="AU161" s="254"/>
      <c r="AV161" s="259"/>
      <c r="AW161" s="38">
        <f t="shared" si="12"/>
        <v>0</v>
      </c>
      <c r="AX161" s="39">
        <f t="shared" si="13"/>
        <v>0</v>
      </c>
      <c r="AY161" s="224" t="s">
        <v>56</v>
      </c>
      <c r="AZ161" s="54"/>
      <c r="BA161" s="64"/>
      <c r="BB161" s="48"/>
      <c r="BC161" s="25">
        <f t="shared" si="14"/>
        <v>0</v>
      </c>
      <c r="BD161" s="40">
        <f t="shared" si="15"/>
        <v>0</v>
      </c>
      <c r="BE161" s="27" t="s">
        <v>57</v>
      </c>
      <c r="BF161" s="54"/>
      <c r="BG161" s="48"/>
      <c r="BH161" s="28">
        <f t="shared" si="16"/>
        <v>0</v>
      </c>
      <c r="BI161" s="29">
        <f t="shared" si="17"/>
        <v>0</v>
      </c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85"/>
      <c r="DF161" s="85"/>
      <c r="DG161" s="85"/>
      <c r="DH161" s="85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</row>
    <row r="162" spans="1:201" ht="12.75" customHeight="1" x14ac:dyDescent="0.2">
      <c r="A162" s="161"/>
      <c r="B162" s="11"/>
      <c r="C162" s="115"/>
      <c r="D162" s="6"/>
      <c r="E162" s="278"/>
      <c r="F162" s="278"/>
      <c r="G162" s="116"/>
      <c r="H162" s="6"/>
      <c r="I162" s="6"/>
      <c r="J162" s="6"/>
      <c r="K162" s="261"/>
      <c r="L162" s="164"/>
      <c r="M162" s="164"/>
      <c r="N162" s="6"/>
      <c r="O162" s="6"/>
      <c r="P162" s="6"/>
      <c r="Q162" s="6"/>
      <c r="R162" s="6"/>
      <c r="S162" s="161"/>
      <c r="T162" s="6"/>
      <c r="U162" s="6"/>
      <c r="V162" s="6"/>
      <c r="W162" s="261"/>
      <c r="X162" s="6"/>
      <c r="Y162" s="261"/>
      <c r="Z162" s="214"/>
      <c r="AA162" s="6"/>
      <c r="AB162" s="214"/>
      <c r="AC162" s="238"/>
      <c r="AD162" s="238"/>
      <c r="AE162" s="161"/>
      <c r="AF162" s="6"/>
      <c r="AG162" s="6"/>
      <c r="AH162" s="6"/>
      <c r="AI162" s="261"/>
      <c r="AJ162" s="6"/>
      <c r="AK162" s="261"/>
      <c r="AL162" s="214"/>
      <c r="AM162" s="6"/>
      <c r="AN162" s="214"/>
      <c r="AO162" s="238"/>
      <c r="AP162" s="238"/>
      <c r="AQ162" s="17"/>
      <c r="AR162" s="235"/>
      <c r="AS162" s="221" t="s">
        <v>55</v>
      </c>
      <c r="AT162" s="54"/>
      <c r="AU162" s="254"/>
      <c r="AV162" s="259"/>
      <c r="AW162" s="38">
        <f t="shared" si="12"/>
        <v>0</v>
      </c>
      <c r="AX162" s="39">
        <f t="shared" si="13"/>
        <v>0</v>
      </c>
      <c r="AY162" s="224" t="s">
        <v>56</v>
      </c>
      <c r="AZ162" s="54"/>
      <c r="BA162" s="64"/>
      <c r="BB162" s="48"/>
      <c r="BC162" s="25">
        <f t="shared" si="14"/>
        <v>0</v>
      </c>
      <c r="BD162" s="40">
        <f t="shared" si="15"/>
        <v>0</v>
      </c>
      <c r="BE162" s="27" t="s">
        <v>57</v>
      </c>
      <c r="BF162" s="54"/>
      <c r="BG162" s="48"/>
      <c r="BH162" s="28">
        <f t="shared" si="16"/>
        <v>0</v>
      </c>
      <c r="BI162" s="29">
        <f t="shared" si="17"/>
        <v>0</v>
      </c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85"/>
      <c r="DF162" s="85"/>
      <c r="DG162" s="85"/>
      <c r="DH162" s="85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</row>
    <row r="163" spans="1:201" ht="12.75" customHeight="1" x14ac:dyDescent="0.2">
      <c r="A163" s="161"/>
      <c r="B163" s="11"/>
      <c r="C163" s="115"/>
      <c r="D163" s="6"/>
      <c r="E163" s="278"/>
      <c r="F163" s="278"/>
      <c r="G163" s="116"/>
      <c r="H163" s="6"/>
      <c r="I163" s="6"/>
      <c r="J163" s="6"/>
      <c r="K163" s="261"/>
      <c r="L163" s="164"/>
      <c r="M163" s="164"/>
      <c r="N163" s="6"/>
      <c r="O163" s="6"/>
      <c r="P163" s="6"/>
      <c r="Q163" s="6"/>
      <c r="R163" s="6"/>
      <c r="S163" s="161"/>
      <c r="T163" s="6"/>
      <c r="U163" s="6"/>
      <c r="V163" s="6"/>
      <c r="W163" s="261"/>
      <c r="X163" s="6"/>
      <c r="Y163" s="261"/>
      <c r="Z163" s="214"/>
      <c r="AA163" s="6"/>
      <c r="AB163" s="214"/>
      <c r="AC163" s="238"/>
      <c r="AD163" s="238"/>
      <c r="AE163" s="161"/>
      <c r="AF163" s="6"/>
      <c r="AG163" s="6"/>
      <c r="AH163" s="6"/>
      <c r="AI163" s="261"/>
      <c r="AJ163" s="6"/>
      <c r="AK163" s="261"/>
      <c r="AL163" s="214"/>
      <c r="AM163" s="6"/>
      <c r="AN163" s="214"/>
      <c r="AO163" s="238"/>
      <c r="AP163" s="238"/>
      <c r="AQ163" s="17"/>
      <c r="AR163" s="235"/>
      <c r="AS163" s="221" t="s">
        <v>55</v>
      </c>
      <c r="AT163" s="54"/>
      <c r="AU163" s="254"/>
      <c r="AV163" s="259"/>
      <c r="AW163" s="38">
        <f t="shared" si="12"/>
        <v>0</v>
      </c>
      <c r="AX163" s="39">
        <f t="shared" si="13"/>
        <v>0</v>
      </c>
      <c r="AY163" s="224" t="s">
        <v>56</v>
      </c>
      <c r="AZ163" s="54"/>
      <c r="BA163" s="64"/>
      <c r="BB163" s="48"/>
      <c r="BC163" s="25">
        <f t="shared" si="14"/>
        <v>0</v>
      </c>
      <c r="BD163" s="40">
        <f t="shared" si="15"/>
        <v>0</v>
      </c>
      <c r="BE163" s="27" t="s">
        <v>57</v>
      </c>
      <c r="BF163" s="54"/>
      <c r="BG163" s="48"/>
      <c r="BH163" s="28">
        <f t="shared" si="16"/>
        <v>0</v>
      </c>
      <c r="BI163" s="29">
        <f t="shared" si="17"/>
        <v>0</v>
      </c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85"/>
      <c r="DF163" s="85"/>
      <c r="DG163" s="85"/>
      <c r="DH163" s="85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</row>
    <row r="164" spans="1:201" ht="12.75" customHeight="1" x14ac:dyDescent="0.2">
      <c r="A164" s="161"/>
      <c r="B164" s="11"/>
      <c r="C164" s="115"/>
      <c r="D164" s="6"/>
      <c r="E164" s="278"/>
      <c r="F164" s="278"/>
      <c r="G164" s="116"/>
      <c r="H164" s="6"/>
      <c r="I164" s="6"/>
      <c r="J164" s="6"/>
      <c r="K164" s="261"/>
      <c r="L164" s="164"/>
      <c r="M164" s="164"/>
      <c r="N164" s="6"/>
      <c r="O164" s="6"/>
      <c r="P164" s="6"/>
      <c r="Q164" s="6"/>
      <c r="R164" s="6"/>
      <c r="S164" s="161"/>
      <c r="T164" s="6"/>
      <c r="U164" s="6"/>
      <c r="V164" s="6"/>
      <c r="W164" s="261"/>
      <c r="X164" s="6"/>
      <c r="Y164" s="261"/>
      <c r="Z164" s="214"/>
      <c r="AA164" s="6"/>
      <c r="AB164" s="214"/>
      <c r="AC164" s="238"/>
      <c r="AD164" s="238"/>
      <c r="AE164" s="161"/>
      <c r="AF164" s="6"/>
      <c r="AG164" s="6"/>
      <c r="AH164" s="6"/>
      <c r="AI164" s="261"/>
      <c r="AJ164" s="6"/>
      <c r="AK164" s="261"/>
      <c r="AL164" s="214"/>
      <c r="AM164" s="6"/>
      <c r="AN164" s="214"/>
      <c r="AO164" s="238"/>
      <c r="AP164" s="238"/>
      <c r="AQ164" s="17"/>
      <c r="AR164" s="235"/>
      <c r="AS164" s="221" t="s">
        <v>55</v>
      </c>
      <c r="AT164" s="54"/>
      <c r="AU164" s="254"/>
      <c r="AV164" s="259"/>
      <c r="AW164" s="38">
        <f t="shared" si="12"/>
        <v>0</v>
      </c>
      <c r="AX164" s="39">
        <f t="shared" si="13"/>
        <v>0</v>
      </c>
      <c r="AY164" s="224" t="s">
        <v>56</v>
      </c>
      <c r="AZ164" s="54"/>
      <c r="BA164" s="64"/>
      <c r="BB164" s="48"/>
      <c r="BC164" s="25">
        <f t="shared" si="14"/>
        <v>0</v>
      </c>
      <c r="BD164" s="40">
        <f t="shared" si="15"/>
        <v>0</v>
      </c>
      <c r="BE164" s="27" t="s">
        <v>57</v>
      </c>
      <c r="BF164" s="54"/>
      <c r="BG164" s="48"/>
      <c r="BH164" s="28">
        <f t="shared" si="16"/>
        <v>0</v>
      </c>
      <c r="BI164" s="29">
        <f t="shared" si="17"/>
        <v>0</v>
      </c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85"/>
      <c r="DF164" s="85"/>
      <c r="DG164" s="85"/>
      <c r="DH164" s="85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</row>
    <row r="165" spans="1:201" ht="12.75" customHeight="1" x14ac:dyDescent="0.2">
      <c r="A165" s="161"/>
      <c r="B165" s="11"/>
      <c r="C165" s="115"/>
      <c r="D165" s="6"/>
      <c r="E165" s="278"/>
      <c r="F165" s="278"/>
      <c r="G165" s="116"/>
      <c r="H165" s="6"/>
      <c r="I165" s="6"/>
      <c r="J165" s="6"/>
      <c r="K165" s="261"/>
      <c r="L165" s="164"/>
      <c r="M165" s="164"/>
      <c r="N165" s="6"/>
      <c r="O165" s="6"/>
      <c r="P165" s="6"/>
      <c r="Q165" s="6"/>
      <c r="R165" s="6"/>
      <c r="S165" s="161"/>
      <c r="T165" s="6"/>
      <c r="U165" s="6"/>
      <c r="V165" s="6"/>
      <c r="W165" s="261"/>
      <c r="X165" s="6"/>
      <c r="Y165" s="261"/>
      <c r="Z165" s="214"/>
      <c r="AA165" s="6"/>
      <c r="AB165" s="214"/>
      <c r="AC165" s="238"/>
      <c r="AD165" s="238"/>
      <c r="AE165" s="161"/>
      <c r="AF165" s="6"/>
      <c r="AG165" s="6"/>
      <c r="AH165" s="6"/>
      <c r="AI165" s="261"/>
      <c r="AJ165" s="6"/>
      <c r="AK165" s="261"/>
      <c r="AL165" s="214"/>
      <c r="AM165" s="6"/>
      <c r="AN165" s="214"/>
      <c r="AO165" s="238"/>
      <c r="AP165" s="238"/>
      <c r="AQ165" s="17"/>
      <c r="AR165" s="235"/>
      <c r="AS165" s="221" t="s">
        <v>55</v>
      </c>
      <c r="AT165" s="54"/>
      <c r="AU165" s="254"/>
      <c r="AV165" s="259"/>
      <c r="AW165" s="38">
        <f t="shared" si="12"/>
        <v>0</v>
      </c>
      <c r="AX165" s="39">
        <f t="shared" si="13"/>
        <v>0</v>
      </c>
      <c r="AY165" s="224" t="s">
        <v>56</v>
      </c>
      <c r="AZ165" s="54"/>
      <c r="BA165" s="64"/>
      <c r="BB165" s="48"/>
      <c r="BC165" s="25">
        <f t="shared" si="14"/>
        <v>0</v>
      </c>
      <c r="BD165" s="40">
        <f t="shared" si="15"/>
        <v>0</v>
      </c>
      <c r="BE165" s="27" t="s">
        <v>57</v>
      </c>
      <c r="BF165" s="54"/>
      <c r="BG165" s="48"/>
      <c r="BH165" s="28">
        <f t="shared" si="16"/>
        <v>0</v>
      </c>
      <c r="BI165" s="29">
        <f t="shared" si="17"/>
        <v>0</v>
      </c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85"/>
      <c r="DF165" s="85"/>
      <c r="DG165" s="85"/>
      <c r="DH165" s="85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</row>
    <row r="166" spans="1:201" ht="12.75" customHeight="1" x14ac:dyDescent="0.2">
      <c r="A166" s="161"/>
      <c r="B166" s="11"/>
      <c r="C166" s="115"/>
      <c r="D166" s="6"/>
      <c r="E166" s="278"/>
      <c r="F166" s="278"/>
      <c r="G166" s="116"/>
      <c r="H166" s="6"/>
      <c r="I166" s="6"/>
      <c r="J166" s="6"/>
      <c r="K166" s="261"/>
      <c r="L166" s="164"/>
      <c r="M166" s="164"/>
      <c r="N166" s="6"/>
      <c r="O166" s="6"/>
      <c r="P166" s="6"/>
      <c r="Q166" s="6"/>
      <c r="R166" s="6"/>
      <c r="S166" s="161"/>
      <c r="T166" s="6"/>
      <c r="U166" s="6"/>
      <c r="V166" s="6"/>
      <c r="W166" s="261"/>
      <c r="X166" s="6"/>
      <c r="Y166" s="261"/>
      <c r="Z166" s="214"/>
      <c r="AA166" s="6"/>
      <c r="AB166" s="214"/>
      <c r="AC166" s="238"/>
      <c r="AD166" s="238"/>
      <c r="AE166" s="161"/>
      <c r="AF166" s="6"/>
      <c r="AG166" s="6"/>
      <c r="AH166" s="6"/>
      <c r="AI166" s="261"/>
      <c r="AJ166" s="6"/>
      <c r="AK166" s="261"/>
      <c r="AL166" s="214"/>
      <c r="AM166" s="6"/>
      <c r="AN166" s="214"/>
      <c r="AO166" s="238"/>
      <c r="AP166" s="238"/>
      <c r="AQ166" s="17"/>
      <c r="AR166" s="235"/>
      <c r="AS166" s="221" t="s">
        <v>55</v>
      </c>
      <c r="AT166" s="54"/>
      <c r="AU166" s="254"/>
      <c r="AV166" s="259"/>
      <c r="AW166" s="38">
        <f t="shared" si="12"/>
        <v>0</v>
      </c>
      <c r="AX166" s="39">
        <f t="shared" si="13"/>
        <v>0</v>
      </c>
      <c r="AY166" s="224" t="s">
        <v>56</v>
      </c>
      <c r="AZ166" s="54"/>
      <c r="BA166" s="64"/>
      <c r="BB166" s="48"/>
      <c r="BC166" s="25">
        <f t="shared" si="14"/>
        <v>0</v>
      </c>
      <c r="BD166" s="40">
        <f t="shared" si="15"/>
        <v>0</v>
      </c>
      <c r="BE166" s="27" t="s">
        <v>57</v>
      </c>
      <c r="BF166" s="54"/>
      <c r="BG166" s="48"/>
      <c r="BH166" s="28">
        <f t="shared" si="16"/>
        <v>0</v>
      </c>
      <c r="BI166" s="29">
        <f t="shared" si="17"/>
        <v>0</v>
      </c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85"/>
      <c r="DF166" s="85"/>
      <c r="DG166" s="85"/>
      <c r="DH166" s="85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</row>
    <row r="167" spans="1:201" ht="12.75" customHeight="1" x14ac:dyDescent="0.2">
      <c r="A167" s="161"/>
      <c r="B167" s="11"/>
      <c r="C167" s="115"/>
      <c r="D167" s="6"/>
      <c r="E167" s="278"/>
      <c r="F167" s="278"/>
      <c r="G167" s="116"/>
      <c r="H167" s="6"/>
      <c r="I167" s="6"/>
      <c r="J167" s="6"/>
      <c r="K167" s="261"/>
      <c r="L167" s="164"/>
      <c r="M167" s="164"/>
      <c r="N167" s="6"/>
      <c r="O167" s="6"/>
      <c r="P167" s="6"/>
      <c r="Q167" s="6"/>
      <c r="R167" s="6"/>
      <c r="S167" s="161"/>
      <c r="T167" s="6"/>
      <c r="U167" s="6"/>
      <c r="V167" s="6"/>
      <c r="W167" s="261"/>
      <c r="X167" s="6"/>
      <c r="Y167" s="261"/>
      <c r="Z167" s="214"/>
      <c r="AA167" s="6"/>
      <c r="AB167" s="214"/>
      <c r="AC167" s="238"/>
      <c r="AD167" s="238"/>
      <c r="AE167" s="161"/>
      <c r="AF167" s="6"/>
      <c r="AG167" s="6"/>
      <c r="AH167" s="6"/>
      <c r="AI167" s="261"/>
      <c r="AJ167" s="6"/>
      <c r="AK167" s="261"/>
      <c r="AL167" s="214"/>
      <c r="AM167" s="6"/>
      <c r="AN167" s="214"/>
      <c r="AO167" s="238"/>
      <c r="AP167" s="238"/>
      <c r="AQ167" s="17"/>
      <c r="AR167" s="235"/>
      <c r="AS167" s="221" t="s">
        <v>55</v>
      </c>
      <c r="AT167" s="54"/>
      <c r="AU167" s="254"/>
      <c r="AV167" s="259"/>
      <c r="AW167" s="38">
        <f t="shared" si="12"/>
        <v>0</v>
      </c>
      <c r="AX167" s="39">
        <f t="shared" si="13"/>
        <v>0</v>
      </c>
      <c r="AY167" s="224" t="s">
        <v>56</v>
      </c>
      <c r="AZ167" s="54"/>
      <c r="BA167" s="64"/>
      <c r="BB167" s="48"/>
      <c r="BC167" s="25">
        <f t="shared" si="14"/>
        <v>0</v>
      </c>
      <c r="BD167" s="40">
        <f t="shared" si="15"/>
        <v>0</v>
      </c>
      <c r="BE167" s="27" t="s">
        <v>57</v>
      </c>
      <c r="BF167" s="54"/>
      <c r="BG167" s="48"/>
      <c r="BH167" s="28">
        <f t="shared" si="16"/>
        <v>0</v>
      </c>
      <c r="BI167" s="29">
        <f t="shared" si="17"/>
        <v>0</v>
      </c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85"/>
      <c r="DF167" s="85"/>
      <c r="DG167" s="85"/>
      <c r="DH167" s="85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</row>
    <row r="168" spans="1:201" ht="12.75" customHeight="1" x14ac:dyDescent="0.2">
      <c r="A168" s="161"/>
      <c r="B168" s="11"/>
      <c r="C168" s="115"/>
      <c r="D168" s="6"/>
      <c r="E168" s="278"/>
      <c r="F168" s="278"/>
      <c r="G168" s="116"/>
      <c r="H168" s="6"/>
      <c r="I168" s="6"/>
      <c r="J168" s="6"/>
      <c r="K168" s="261"/>
      <c r="L168" s="164"/>
      <c r="M168" s="164"/>
      <c r="N168" s="6"/>
      <c r="O168" s="6"/>
      <c r="P168" s="6"/>
      <c r="Q168" s="6"/>
      <c r="R168" s="6"/>
      <c r="S168" s="161"/>
      <c r="T168" s="6"/>
      <c r="U168" s="6"/>
      <c r="V168" s="6"/>
      <c r="W168" s="261"/>
      <c r="X168" s="6"/>
      <c r="Y168" s="261"/>
      <c r="Z168" s="214"/>
      <c r="AA168" s="6"/>
      <c r="AB168" s="214"/>
      <c r="AC168" s="238"/>
      <c r="AD168" s="238"/>
      <c r="AE168" s="161"/>
      <c r="AF168" s="6"/>
      <c r="AG168" s="6"/>
      <c r="AH168" s="6"/>
      <c r="AI168" s="261"/>
      <c r="AJ168" s="6"/>
      <c r="AK168" s="261"/>
      <c r="AL168" s="214"/>
      <c r="AM168" s="6"/>
      <c r="AN168" s="214"/>
      <c r="AO168" s="238"/>
      <c r="AP168" s="238"/>
      <c r="AQ168" s="17"/>
      <c r="AR168" s="235"/>
      <c r="AS168" s="221" t="s">
        <v>55</v>
      </c>
      <c r="AT168" s="54"/>
      <c r="AU168" s="254"/>
      <c r="AV168" s="259"/>
      <c r="AW168" s="38">
        <f t="shared" si="12"/>
        <v>0</v>
      </c>
      <c r="AX168" s="39">
        <f t="shared" si="13"/>
        <v>0</v>
      </c>
      <c r="AY168" s="224" t="s">
        <v>56</v>
      </c>
      <c r="AZ168" s="54"/>
      <c r="BA168" s="64"/>
      <c r="BB168" s="48"/>
      <c r="BC168" s="25">
        <f t="shared" si="14"/>
        <v>0</v>
      </c>
      <c r="BD168" s="40">
        <f t="shared" si="15"/>
        <v>0</v>
      </c>
      <c r="BE168" s="27" t="s">
        <v>57</v>
      </c>
      <c r="BF168" s="54"/>
      <c r="BG168" s="48"/>
      <c r="BH168" s="28">
        <f t="shared" si="16"/>
        <v>0</v>
      </c>
      <c r="BI168" s="29">
        <f t="shared" si="17"/>
        <v>0</v>
      </c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</row>
    <row r="169" spans="1:201" ht="12.75" customHeight="1" x14ac:dyDescent="0.2">
      <c r="A169" s="161"/>
      <c r="B169" s="11"/>
      <c r="C169" s="115"/>
      <c r="D169" s="6"/>
      <c r="E169" s="278"/>
      <c r="F169" s="278"/>
      <c r="G169" s="116"/>
      <c r="H169" s="6"/>
      <c r="I169" s="6"/>
      <c r="J169" s="6"/>
      <c r="K169" s="261"/>
      <c r="L169" s="164"/>
      <c r="M169" s="164"/>
      <c r="N169" s="6"/>
      <c r="O169" s="6"/>
      <c r="P169" s="6"/>
      <c r="Q169" s="6"/>
      <c r="R169" s="6"/>
      <c r="S169" s="161"/>
      <c r="T169" s="6"/>
      <c r="U169" s="6"/>
      <c r="V169" s="6"/>
      <c r="W169" s="261"/>
      <c r="X169" s="6"/>
      <c r="Y169" s="261"/>
      <c r="Z169" s="214"/>
      <c r="AA169" s="6"/>
      <c r="AB169" s="214"/>
      <c r="AC169" s="238"/>
      <c r="AD169" s="238"/>
      <c r="AE169" s="161"/>
      <c r="AF169" s="6"/>
      <c r="AG169" s="6"/>
      <c r="AH169" s="6"/>
      <c r="AI169" s="261"/>
      <c r="AJ169" s="6"/>
      <c r="AK169" s="261"/>
      <c r="AL169" s="214"/>
      <c r="AM169" s="6"/>
      <c r="AN169" s="214"/>
      <c r="AO169" s="238"/>
      <c r="AP169" s="238"/>
      <c r="AQ169" s="17"/>
      <c r="AR169" s="235"/>
      <c r="AS169" s="221" t="s">
        <v>55</v>
      </c>
      <c r="AT169" s="54"/>
      <c r="AU169" s="254"/>
      <c r="AV169" s="259"/>
      <c r="AW169" s="38">
        <f t="shared" si="12"/>
        <v>0</v>
      </c>
      <c r="AX169" s="39">
        <f t="shared" si="13"/>
        <v>0</v>
      </c>
      <c r="AY169" s="224" t="s">
        <v>56</v>
      </c>
      <c r="AZ169" s="54"/>
      <c r="BA169" s="64"/>
      <c r="BB169" s="48"/>
      <c r="BC169" s="25">
        <f t="shared" si="14"/>
        <v>0</v>
      </c>
      <c r="BD169" s="40">
        <f t="shared" si="15"/>
        <v>0</v>
      </c>
      <c r="BE169" s="27" t="s">
        <v>57</v>
      </c>
      <c r="BF169" s="54"/>
      <c r="BG169" s="48"/>
      <c r="BH169" s="28">
        <f t="shared" si="16"/>
        <v>0</v>
      </c>
      <c r="BI169" s="29">
        <f t="shared" si="17"/>
        <v>0</v>
      </c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</row>
    <row r="170" spans="1:201" ht="12.75" customHeight="1" x14ac:dyDescent="0.2">
      <c r="A170" s="161"/>
      <c r="B170" s="11"/>
      <c r="C170" s="115"/>
      <c r="D170" s="6"/>
      <c r="E170" s="278"/>
      <c r="F170" s="278"/>
      <c r="G170" s="116"/>
      <c r="H170" s="6"/>
      <c r="I170" s="6"/>
      <c r="J170" s="6"/>
      <c r="K170" s="261"/>
      <c r="L170" s="164"/>
      <c r="M170" s="164"/>
      <c r="N170" s="6"/>
      <c r="O170" s="6"/>
      <c r="P170" s="6"/>
      <c r="Q170" s="6"/>
      <c r="R170" s="6"/>
      <c r="S170" s="161"/>
      <c r="T170" s="6"/>
      <c r="U170" s="6"/>
      <c r="V170" s="6"/>
      <c r="W170" s="261"/>
      <c r="X170" s="6"/>
      <c r="Y170" s="261"/>
      <c r="Z170" s="214"/>
      <c r="AA170" s="6"/>
      <c r="AB170" s="214"/>
      <c r="AC170" s="238"/>
      <c r="AD170" s="238"/>
      <c r="AE170" s="161"/>
      <c r="AF170" s="6"/>
      <c r="AG170" s="6"/>
      <c r="AH170" s="6"/>
      <c r="AI170" s="261"/>
      <c r="AJ170" s="6"/>
      <c r="AK170" s="261"/>
      <c r="AL170" s="214"/>
      <c r="AM170" s="6"/>
      <c r="AN170" s="214"/>
      <c r="AO170" s="238"/>
      <c r="AP170" s="238"/>
      <c r="AQ170" s="17"/>
      <c r="AR170" s="235"/>
      <c r="AS170" s="221" t="s">
        <v>55</v>
      </c>
      <c r="AT170" s="54"/>
      <c r="AU170" s="254"/>
      <c r="AV170" s="259"/>
      <c r="AW170" s="38">
        <f t="shared" si="12"/>
        <v>0</v>
      </c>
      <c r="AX170" s="39">
        <f t="shared" si="13"/>
        <v>0</v>
      </c>
      <c r="AY170" s="224" t="s">
        <v>56</v>
      </c>
      <c r="AZ170" s="54"/>
      <c r="BA170" s="64"/>
      <c r="BB170" s="48"/>
      <c r="BC170" s="25">
        <f t="shared" si="14"/>
        <v>0</v>
      </c>
      <c r="BD170" s="40">
        <f t="shared" si="15"/>
        <v>0</v>
      </c>
      <c r="BE170" s="27" t="s">
        <v>57</v>
      </c>
      <c r="BF170" s="54"/>
      <c r="BG170" s="48"/>
      <c r="BH170" s="28">
        <f t="shared" si="16"/>
        <v>0</v>
      </c>
      <c r="BI170" s="29">
        <f t="shared" si="17"/>
        <v>0</v>
      </c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</row>
    <row r="171" spans="1:201" ht="12.75" customHeight="1" x14ac:dyDescent="0.2">
      <c r="A171" s="161"/>
      <c r="B171" s="11"/>
      <c r="C171" s="115"/>
      <c r="D171" s="6"/>
      <c r="E171" s="278"/>
      <c r="F171" s="278"/>
      <c r="G171" s="116"/>
      <c r="H171" s="6"/>
      <c r="I171" s="6"/>
      <c r="J171" s="6"/>
      <c r="K171" s="261"/>
      <c r="L171" s="164"/>
      <c r="M171" s="164"/>
      <c r="N171" s="6"/>
      <c r="O171" s="6"/>
      <c r="P171" s="6"/>
      <c r="Q171" s="6"/>
      <c r="R171" s="6"/>
      <c r="S171" s="161"/>
      <c r="T171" s="6"/>
      <c r="U171" s="6"/>
      <c r="V171" s="6"/>
      <c r="W171" s="261"/>
      <c r="X171" s="6"/>
      <c r="Y171" s="261"/>
      <c r="Z171" s="214"/>
      <c r="AA171" s="6"/>
      <c r="AB171" s="214"/>
      <c r="AC171" s="238"/>
      <c r="AD171" s="238"/>
      <c r="AE171" s="161"/>
      <c r="AF171" s="6"/>
      <c r="AG171" s="6"/>
      <c r="AH171" s="6"/>
      <c r="AI171" s="261"/>
      <c r="AJ171" s="6"/>
      <c r="AK171" s="261"/>
      <c r="AL171" s="214"/>
      <c r="AM171" s="6"/>
      <c r="AN171" s="214"/>
      <c r="AO171" s="238"/>
      <c r="AP171" s="238"/>
      <c r="AQ171" s="17"/>
      <c r="AR171" s="235"/>
      <c r="AS171" s="221" t="s">
        <v>55</v>
      </c>
      <c r="AT171" s="54"/>
      <c r="AU171" s="254"/>
      <c r="AV171" s="259"/>
      <c r="AW171" s="38">
        <f t="shared" si="12"/>
        <v>0</v>
      </c>
      <c r="AX171" s="39">
        <f t="shared" si="13"/>
        <v>0</v>
      </c>
      <c r="AY171" s="224" t="s">
        <v>56</v>
      </c>
      <c r="AZ171" s="54"/>
      <c r="BA171" s="64"/>
      <c r="BB171" s="48"/>
      <c r="BC171" s="25">
        <f t="shared" si="14"/>
        <v>0</v>
      </c>
      <c r="BD171" s="40">
        <f t="shared" si="15"/>
        <v>0</v>
      </c>
      <c r="BE171" s="27" t="s">
        <v>57</v>
      </c>
      <c r="BF171" s="54"/>
      <c r="BG171" s="48"/>
      <c r="BH171" s="28">
        <f t="shared" si="16"/>
        <v>0</v>
      </c>
      <c r="BI171" s="29">
        <f t="shared" si="17"/>
        <v>0</v>
      </c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</row>
    <row r="172" spans="1:201" ht="12.75" customHeight="1" x14ac:dyDescent="0.2">
      <c r="A172" s="161"/>
      <c r="B172" s="11"/>
      <c r="C172" s="115"/>
      <c r="D172" s="6"/>
      <c r="E172" s="278"/>
      <c r="F172" s="278"/>
      <c r="G172" s="116"/>
      <c r="H172" s="6"/>
      <c r="I172" s="6"/>
      <c r="J172" s="6"/>
      <c r="K172" s="261"/>
      <c r="L172" s="164"/>
      <c r="M172" s="164"/>
      <c r="N172" s="6"/>
      <c r="O172" s="6"/>
      <c r="P172" s="6"/>
      <c r="Q172" s="6"/>
      <c r="R172" s="6"/>
      <c r="S172" s="161"/>
      <c r="T172" s="6"/>
      <c r="U172" s="6"/>
      <c r="V172" s="6"/>
      <c r="W172" s="261"/>
      <c r="X172" s="6"/>
      <c r="Y172" s="261"/>
      <c r="Z172" s="214"/>
      <c r="AA172" s="6"/>
      <c r="AB172" s="214"/>
      <c r="AC172" s="238"/>
      <c r="AD172" s="238"/>
      <c r="AE172" s="161"/>
      <c r="AF172" s="6"/>
      <c r="AG172" s="6"/>
      <c r="AH172" s="6"/>
      <c r="AI172" s="261"/>
      <c r="AJ172" s="6"/>
      <c r="AK172" s="261"/>
      <c r="AL172" s="214"/>
      <c r="AM172" s="6"/>
      <c r="AN172" s="214"/>
      <c r="AO172" s="238"/>
      <c r="AP172" s="238"/>
      <c r="AQ172" s="17"/>
      <c r="AR172" s="235"/>
      <c r="AS172" s="221" t="s">
        <v>55</v>
      </c>
      <c r="AT172" s="54"/>
      <c r="AU172" s="254"/>
      <c r="AV172" s="259"/>
      <c r="AW172" s="38">
        <f t="shared" si="12"/>
        <v>0</v>
      </c>
      <c r="AX172" s="39">
        <f t="shared" si="13"/>
        <v>0</v>
      </c>
      <c r="AY172" s="224" t="s">
        <v>56</v>
      </c>
      <c r="AZ172" s="54"/>
      <c r="BA172" s="64"/>
      <c r="BB172" s="48"/>
      <c r="BC172" s="25">
        <f t="shared" si="14"/>
        <v>0</v>
      </c>
      <c r="BD172" s="40">
        <f t="shared" si="15"/>
        <v>0</v>
      </c>
      <c r="BE172" s="27" t="s">
        <v>57</v>
      </c>
      <c r="BF172" s="54"/>
      <c r="BG172" s="48"/>
      <c r="BH172" s="28">
        <f t="shared" si="16"/>
        <v>0</v>
      </c>
      <c r="BI172" s="29">
        <f t="shared" si="17"/>
        <v>0</v>
      </c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</row>
    <row r="173" spans="1:201" ht="12.75" customHeight="1" x14ac:dyDescent="0.2">
      <c r="A173" s="161"/>
      <c r="B173" s="11"/>
      <c r="C173" s="115"/>
      <c r="D173" s="6"/>
      <c r="E173" s="278"/>
      <c r="F173" s="278"/>
      <c r="G173" s="116"/>
      <c r="H173" s="6"/>
      <c r="I173" s="6"/>
      <c r="J173" s="6"/>
      <c r="K173" s="261"/>
      <c r="L173" s="164"/>
      <c r="M173" s="164"/>
      <c r="N173" s="6"/>
      <c r="O173" s="6"/>
      <c r="P173" s="6"/>
      <c r="Q173" s="6"/>
      <c r="R173" s="6"/>
      <c r="S173" s="161"/>
      <c r="T173" s="6"/>
      <c r="U173" s="6"/>
      <c r="V173" s="6"/>
      <c r="W173" s="261"/>
      <c r="X173" s="6"/>
      <c r="Y173" s="261"/>
      <c r="Z173" s="214"/>
      <c r="AA173" s="6"/>
      <c r="AB173" s="214"/>
      <c r="AC173" s="238"/>
      <c r="AD173" s="238"/>
      <c r="AE173" s="161"/>
      <c r="AF173" s="6"/>
      <c r="AG173" s="6"/>
      <c r="AH173" s="6"/>
      <c r="AI173" s="261"/>
      <c r="AJ173" s="6"/>
      <c r="AK173" s="261"/>
      <c r="AL173" s="214"/>
      <c r="AM173" s="6"/>
      <c r="AN173" s="214"/>
      <c r="AO173" s="238"/>
      <c r="AP173" s="238"/>
      <c r="AQ173" s="17"/>
      <c r="AR173" s="235"/>
      <c r="AS173" s="221" t="s">
        <v>55</v>
      </c>
      <c r="AT173" s="54"/>
      <c r="AU173" s="254"/>
      <c r="AV173" s="259"/>
      <c r="AW173" s="38">
        <f t="shared" si="12"/>
        <v>0</v>
      </c>
      <c r="AX173" s="39">
        <f t="shared" si="13"/>
        <v>0</v>
      </c>
      <c r="AY173" s="224" t="s">
        <v>56</v>
      </c>
      <c r="AZ173" s="54"/>
      <c r="BA173" s="64"/>
      <c r="BB173" s="48"/>
      <c r="BC173" s="25">
        <f t="shared" si="14"/>
        <v>0</v>
      </c>
      <c r="BD173" s="40">
        <f t="shared" si="15"/>
        <v>0</v>
      </c>
      <c r="BE173" s="27" t="s">
        <v>57</v>
      </c>
      <c r="BF173" s="54"/>
      <c r="BG173" s="48"/>
      <c r="BH173" s="28">
        <f t="shared" si="16"/>
        <v>0</v>
      </c>
      <c r="BI173" s="29">
        <f t="shared" si="17"/>
        <v>0</v>
      </c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</row>
    <row r="174" spans="1:201" ht="12.75" customHeight="1" x14ac:dyDescent="0.2">
      <c r="A174" s="161"/>
      <c r="B174" s="11"/>
      <c r="C174" s="115"/>
      <c r="D174" s="6"/>
      <c r="E174" s="278"/>
      <c r="F174" s="278"/>
      <c r="G174" s="116"/>
      <c r="H174" s="6"/>
      <c r="I174" s="6"/>
      <c r="J174" s="6"/>
      <c r="K174" s="261"/>
      <c r="L174" s="164"/>
      <c r="M174" s="164"/>
      <c r="N174" s="6"/>
      <c r="O174" s="6"/>
      <c r="P174" s="6"/>
      <c r="Q174" s="6"/>
      <c r="R174" s="6"/>
      <c r="S174" s="161"/>
      <c r="T174" s="6"/>
      <c r="U174" s="6"/>
      <c r="V174" s="6"/>
      <c r="W174" s="261"/>
      <c r="X174" s="6"/>
      <c r="Y174" s="261"/>
      <c r="Z174" s="214"/>
      <c r="AA174" s="6"/>
      <c r="AB174" s="214"/>
      <c r="AC174" s="238"/>
      <c r="AD174" s="238"/>
      <c r="AE174" s="161"/>
      <c r="AF174" s="6"/>
      <c r="AG174" s="6"/>
      <c r="AH174" s="6"/>
      <c r="AI174" s="261"/>
      <c r="AJ174" s="6"/>
      <c r="AK174" s="261"/>
      <c r="AL174" s="214"/>
      <c r="AM174" s="6"/>
      <c r="AN174" s="214"/>
      <c r="AO174" s="238"/>
      <c r="AP174" s="238"/>
      <c r="AQ174" s="17"/>
      <c r="AR174" s="235"/>
      <c r="AS174" s="221" t="s">
        <v>55</v>
      </c>
      <c r="AT174" s="54"/>
      <c r="AU174" s="254"/>
      <c r="AV174" s="259"/>
      <c r="AW174" s="38">
        <f t="shared" si="12"/>
        <v>0</v>
      </c>
      <c r="AX174" s="39">
        <f t="shared" si="13"/>
        <v>0</v>
      </c>
      <c r="AY174" s="224" t="s">
        <v>56</v>
      </c>
      <c r="AZ174" s="54"/>
      <c r="BA174" s="64"/>
      <c r="BB174" s="48"/>
      <c r="BC174" s="25">
        <f t="shared" si="14"/>
        <v>0</v>
      </c>
      <c r="BD174" s="40">
        <f t="shared" si="15"/>
        <v>0</v>
      </c>
      <c r="BE174" s="27" t="s">
        <v>57</v>
      </c>
      <c r="BF174" s="54"/>
      <c r="BG174" s="48"/>
      <c r="BH174" s="28">
        <f t="shared" si="16"/>
        <v>0</v>
      </c>
      <c r="BI174" s="29">
        <f t="shared" si="17"/>
        <v>0</v>
      </c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</row>
    <row r="175" spans="1:201" ht="12.75" customHeight="1" x14ac:dyDescent="0.2">
      <c r="A175" s="161"/>
      <c r="B175" s="11"/>
      <c r="C175" s="115"/>
      <c r="D175" s="6"/>
      <c r="E175" s="278"/>
      <c r="F175" s="278"/>
      <c r="G175" s="116"/>
      <c r="H175" s="6"/>
      <c r="I175" s="6"/>
      <c r="J175" s="6"/>
      <c r="K175" s="261"/>
      <c r="L175" s="164"/>
      <c r="M175" s="164"/>
      <c r="N175" s="6"/>
      <c r="O175" s="6"/>
      <c r="P175" s="6"/>
      <c r="Q175" s="6"/>
      <c r="R175" s="6"/>
      <c r="S175" s="161"/>
      <c r="T175" s="6"/>
      <c r="U175" s="6"/>
      <c r="V175" s="6"/>
      <c r="W175" s="261"/>
      <c r="X175" s="6"/>
      <c r="Y175" s="261"/>
      <c r="Z175" s="214"/>
      <c r="AA175" s="6"/>
      <c r="AB175" s="214"/>
      <c r="AC175" s="238"/>
      <c r="AD175" s="238"/>
      <c r="AE175" s="161"/>
      <c r="AF175" s="6"/>
      <c r="AG175" s="6"/>
      <c r="AH175" s="6"/>
      <c r="AI175" s="261"/>
      <c r="AJ175" s="6"/>
      <c r="AK175" s="261"/>
      <c r="AL175" s="214"/>
      <c r="AM175" s="6"/>
      <c r="AN175" s="214"/>
      <c r="AO175" s="238"/>
      <c r="AP175" s="238"/>
      <c r="AQ175" s="17"/>
      <c r="AR175" s="235"/>
      <c r="AS175" s="221" t="s">
        <v>55</v>
      </c>
      <c r="AT175" s="54"/>
      <c r="AU175" s="254"/>
      <c r="AV175" s="259"/>
      <c r="AW175" s="38">
        <f t="shared" si="12"/>
        <v>0</v>
      </c>
      <c r="AX175" s="39">
        <f t="shared" si="13"/>
        <v>0</v>
      </c>
      <c r="AY175" s="224" t="s">
        <v>56</v>
      </c>
      <c r="AZ175" s="54"/>
      <c r="BA175" s="64"/>
      <c r="BB175" s="48"/>
      <c r="BC175" s="25">
        <f t="shared" si="14"/>
        <v>0</v>
      </c>
      <c r="BD175" s="40">
        <f t="shared" si="15"/>
        <v>0</v>
      </c>
      <c r="BE175" s="27" t="s">
        <v>57</v>
      </c>
      <c r="BF175" s="54"/>
      <c r="BG175" s="48"/>
      <c r="BH175" s="28">
        <f t="shared" si="16"/>
        <v>0</v>
      </c>
      <c r="BI175" s="29">
        <f t="shared" si="17"/>
        <v>0</v>
      </c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</row>
    <row r="176" spans="1:201" ht="12.75" customHeight="1" x14ac:dyDescent="0.2">
      <c r="A176" s="161"/>
      <c r="B176" s="11"/>
      <c r="C176" s="115"/>
      <c r="D176" s="6"/>
      <c r="E176" s="278"/>
      <c r="F176" s="278"/>
      <c r="G176" s="116"/>
      <c r="H176" s="6"/>
      <c r="I176" s="6"/>
      <c r="J176" s="6"/>
      <c r="K176" s="261"/>
      <c r="L176" s="164"/>
      <c r="M176" s="164"/>
      <c r="N176" s="6"/>
      <c r="O176" s="6"/>
      <c r="P176" s="6"/>
      <c r="Q176" s="6"/>
      <c r="R176" s="6"/>
      <c r="S176" s="161"/>
      <c r="T176" s="6"/>
      <c r="U176" s="6"/>
      <c r="V176" s="6"/>
      <c r="W176" s="261"/>
      <c r="X176" s="6"/>
      <c r="Y176" s="261"/>
      <c r="Z176" s="214"/>
      <c r="AA176" s="6"/>
      <c r="AB176" s="214"/>
      <c r="AC176" s="238"/>
      <c r="AD176" s="238"/>
      <c r="AE176" s="161"/>
      <c r="AF176" s="6"/>
      <c r="AG176" s="6"/>
      <c r="AH176" s="6"/>
      <c r="AI176" s="261"/>
      <c r="AJ176" s="6"/>
      <c r="AK176" s="261"/>
      <c r="AL176" s="214"/>
      <c r="AM176" s="6"/>
      <c r="AN176" s="214"/>
      <c r="AO176" s="238"/>
      <c r="AP176" s="238"/>
      <c r="AQ176" s="17"/>
      <c r="AR176" s="235"/>
      <c r="AS176" s="221" t="s">
        <v>55</v>
      </c>
      <c r="AT176" s="54"/>
      <c r="AU176" s="254"/>
      <c r="AV176" s="259"/>
      <c r="AW176" s="38">
        <f t="shared" si="12"/>
        <v>0</v>
      </c>
      <c r="AX176" s="39">
        <f t="shared" si="13"/>
        <v>0</v>
      </c>
      <c r="AY176" s="224" t="s">
        <v>56</v>
      </c>
      <c r="AZ176" s="54"/>
      <c r="BA176" s="64"/>
      <c r="BB176" s="48"/>
      <c r="BC176" s="25">
        <f t="shared" si="14"/>
        <v>0</v>
      </c>
      <c r="BD176" s="40">
        <f t="shared" si="15"/>
        <v>0</v>
      </c>
      <c r="BE176" s="27" t="s">
        <v>57</v>
      </c>
      <c r="BF176" s="54"/>
      <c r="BG176" s="48"/>
      <c r="BH176" s="28">
        <f t="shared" si="16"/>
        <v>0</v>
      </c>
      <c r="BI176" s="29">
        <f t="shared" si="17"/>
        <v>0</v>
      </c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</row>
    <row r="177" spans="1:201" ht="12.75" customHeight="1" x14ac:dyDescent="0.2">
      <c r="A177" s="161"/>
      <c r="B177" s="11"/>
      <c r="C177" s="115"/>
      <c r="D177" s="6"/>
      <c r="E177" s="278"/>
      <c r="F177" s="278"/>
      <c r="G177" s="116"/>
      <c r="H177" s="6"/>
      <c r="I177" s="6"/>
      <c r="J177" s="6"/>
      <c r="K177" s="261"/>
      <c r="L177" s="164"/>
      <c r="M177" s="164"/>
      <c r="N177" s="6"/>
      <c r="O177" s="6"/>
      <c r="P177" s="6"/>
      <c r="Q177" s="6"/>
      <c r="R177" s="6"/>
      <c r="S177" s="161"/>
      <c r="T177" s="6"/>
      <c r="U177" s="6"/>
      <c r="V177" s="6"/>
      <c r="W177" s="261"/>
      <c r="X177" s="6"/>
      <c r="Y177" s="261"/>
      <c r="Z177" s="214"/>
      <c r="AA177" s="6"/>
      <c r="AB177" s="214"/>
      <c r="AC177" s="238"/>
      <c r="AD177" s="238"/>
      <c r="AE177" s="161"/>
      <c r="AF177" s="6"/>
      <c r="AG177" s="6"/>
      <c r="AH177" s="6"/>
      <c r="AI177" s="261"/>
      <c r="AJ177" s="6"/>
      <c r="AK177" s="261"/>
      <c r="AL177" s="214"/>
      <c r="AM177" s="6"/>
      <c r="AN177" s="214"/>
      <c r="AO177" s="238"/>
      <c r="AP177" s="238"/>
      <c r="AQ177" s="17"/>
      <c r="AR177" s="235"/>
      <c r="AS177" s="221" t="s">
        <v>55</v>
      </c>
      <c r="AT177" s="54"/>
      <c r="AU177" s="254"/>
      <c r="AV177" s="259"/>
      <c r="AW177" s="38">
        <f t="shared" si="12"/>
        <v>0</v>
      </c>
      <c r="AX177" s="39">
        <f t="shared" si="13"/>
        <v>0</v>
      </c>
      <c r="AY177" s="224" t="s">
        <v>56</v>
      </c>
      <c r="AZ177" s="54"/>
      <c r="BA177" s="64"/>
      <c r="BB177" s="48"/>
      <c r="BC177" s="25">
        <f t="shared" si="14"/>
        <v>0</v>
      </c>
      <c r="BD177" s="40">
        <f t="shared" si="15"/>
        <v>0</v>
      </c>
      <c r="BE177" s="27" t="s">
        <v>57</v>
      </c>
      <c r="BF177" s="54"/>
      <c r="BG177" s="48"/>
      <c r="BH177" s="28">
        <f t="shared" si="16"/>
        <v>0</v>
      </c>
      <c r="BI177" s="29">
        <f t="shared" si="17"/>
        <v>0</v>
      </c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</row>
    <row r="178" spans="1:201" ht="12.75" customHeight="1" x14ac:dyDescent="0.2">
      <c r="A178" s="161"/>
      <c r="B178" s="11"/>
      <c r="C178" s="115"/>
      <c r="D178" s="6"/>
      <c r="E178" s="278"/>
      <c r="F178" s="278"/>
      <c r="G178" s="116"/>
      <c r="H178" s="6"/>
      <c r="I178" s="6"/>
      <c r="J178" s="6"/>
      <c r="K178" s="261"/>
      <c r="L178" s="164"/>
      <c r="M178" s="164"/>
      <c r="N178" s="6"/>
      <c r="O178" s="6"/>
      <c r="P178" s="6"/>
      <c r="Q178" s="6"/>
      <c r="R178" s="6"/>
      <c r="S178" s="161"/>
      <c r="T178" s="6"/>
      <c r="U178" s="6"/>
      <c r="V178" s="6"/>
      <c r="W178" s="261"/>
      <c r="X178" s="6"/>
      <c r="Y178" s="261"/>
      <c r="Z178" s="214"/>
      <c r="AA178" s="6"/>
      <c r="AB178" s="214"/>
      <c r="AC178" s="238"/>
      <c r="AD178" s="238"/>
      <c r="AE178" s="161"/>
      <c r="AF178" s="6"/>
      <c r="AG178" s="6"/>
      <c r="AH178" s="6"/>
      <c r="AI178" s="261"/>
      <c r="AJ178" s="6"/>
      <c r="AK178" s="261"/>
      <c r="AL178" s="214"/>
      <c r="AM178" s="6"/>
      <c r="AN178" s="214"/>
      <c r="AO178" s="238"/>
      <c r="AP178" s="238"/>
      <c r="AQ178" s="17"/>
      <c r="AR178" s="235"/>
      <c r="AS178" s="221" t="s">
        <v>55</v>
      </c>
      <c r="AT178" s="54"/>
      <c r="AU178" s="254"/>
      <c r="AV178" s="259"/>
      <c r="AW178" s="38">
        <f t="shared" si="12"/>
        <v>0</v>
      </c>
      <c r="AX178" s="39">
        <f t="shared" si="13"/>
        <v>0</v>
      </c>
      <c r="AY178" s="224" t="s">
        <v>56</v>
      </c>
      <c r="AZ178" s="54"/>
      <c r="BA178" s="64"/>
      <c r="BB178" s="48"/>
      <c r="BC178" s="25">
        <f t="shared" si="14"/>
        <v>0</v>
      </c>
      <c r="BD178" s="40">
        <f t="shared" si="15"/>
        <v>0</v>
      </c>
      <c r="BE178" s="27" t="s">
        <v>57</v>
      </c>
      <c r="BF178" s="54"/>
      <c r="BG178" s="48"/>
      <c r="BH178" s="28">
        <f t="shared" si="16"/>
        <v>0</v>
      </c>
      <c r="BI178" s="29">
        <f t="shared" si="17"/>
        <v>0</v>
      </c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</row>
    <row r="179" spans="1:201" ht="12.75" customHeight="1" x14ac:dyDescent="0.2">
      <c r="A179" s="161"/>
      <c r="B179" s="11"/>
      <c r="C179" s="115"/>
      <c r="D179" s="6"/>
      <c r="E179" s="278"/>
      <c r="F179" s="278"/>
      <c r="G179" s="116"/>
      <c r="H179" s="6"/>
      <c r="I179" s="6"/>
      <c r="J179" s="6"/>
      <c r="K179" s="261"/>
      <c r="L179" s="164"/>
      <c r="M179" s="164"/>
      <c r="N179" s="6"/>
      <c r="O179" s="6"/>
      <c r="P179" s="6"/>
      <c r="Q179" s="6"/>
      <c r="R179" s="6"/>
      <c r="S179" s="161"/>
      <c r="T179" s="6"/>
      <c r="U179" s="6"/>
      <c r="V179" s="6"/>
      <c r="W179" s="261"/>
      <c r="X179" s="6"/>
      <c r="Y179" s="261"/>
      <c r="Z179" s="214"/>
      <c r="AA179" s="6"/>
      <c r="AB179" s="214"/>
      <c r="AC179" s="238"/>
      <c r="AD179" s="238"/>
      <c r="AE179" s="161"/>
      <c r="AF179" s="6"/>
      <c r="AG179" s="6"/>
      <c r="AH179" s="6"/>
      <c r="AI179" s="261"/>
      <c r="AJ179" s="6"/>
      <c r="AK179" s="261"/>
      <c r="AL179" s="214"/>
      <c r="AM179" s="6"/>
      <c r="AN179" s="214"/>
      <c r="AO179" s="238"/>
      <c r="AP179" s="238"/>
      <c r="AQ179" s="17"/>
      <c r="AR179" s="235"/>
      <c r="AS179" s="221" t="s">
        <v>55</v>
      </c>
      <c r="AT179" s="54"/>
      <c r="AU179" s="254"/>
      <c r="AV179" s="259"/>
      <c r="AW179" s="38">
        <f t="shared" si="12"/>
        <v>0</v>
      </c>
      <c r="AX179" s="39">
        <f t="shared" si="13"/>
        <v>0</v>
      </c>
      <c r="AY179" s="224" t="s">
        <v>56</v>
      </c>
      <c r="AZ179" s="54"/>
      <c r="BA179" s="64"/>
      <c r="BB179" s="48"/>
      <c r="BC179" s="25">
        <f t="shared" si="14"/>
        <v>0</v>
      </c>
      <c r="BD179" s="40">
        <f t="shared" si="15"/>
        <v>0</v>
      </c>
      <c r="BE179" s="27" t="s">
        <v>57</v>
      </c>
      <c r="BF179" s="54"/>
      <c r="BG179" s="48"/>
      <c r="BH179" s="28">
        <f t="shared" si="16"/>
        <v>0</v>
      </c>
      <c r="BI179" s="29">
        <f t="shared" si="17"/>
        <v>0</v>
      </c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</row>
    <row r="180" spans="1:201" ht="12.75" customHeight="1" x14ac:dyDescent="0.2">
      <c r="A180" s="161"/>
      <c r="B180" s="11"/>
      <c r="C180" s="115"/>
      <c r="D180" s="6"/>
      <c r="E180" s="278"/>
      <c r="F180" s="278"/>
      <c r="G180" s="116"/>
      <c r="H180" s="6"/>
      <c r="I180" s="6"/>
      <c r="J180" s="6"/>
      <c r="K180" s="261"/>
      <c r="L180" s="164"/>
      <c r="M180" s="164"/>
      <c r="N180" s="6"/>
      <c r="O180" s="6"/>
      <c r="P180" s="6"/>
      <c r="Q180" s="6"/>
      <c r="R180" s="6"/>
      <c r="S180" s="161"/>
      <c r="T180" s="6"/>
      <c r="U180" s="6"/>
      <c r="V180" s="6"/>
      <c r="W180" s="261"/>
      <c r="X180" s="6"/>
      <c r="Y180" s="261"/>
      <c r="Z180" s="214"/>
      <c r="AA180" s="6"/>
      <c r="AB180" s="214"/>
      <c r="AC180" s="238"/>
      <c r="AD180" s="238"/>
      <c r="AE180" s="161"/>
      <c r="AF180" s="6"/>
      <c r="AG180" s="6"/>
      <c r="AH180" s="6"/>
      <c r="AI180" s="261"/>
      <c r="AJ180" s="6"/>
      <c r="AK180" s="261"/>
      <c r="AL180" s="214"/>
      <c r="AM180" s="6"/>
      <c r="AN180" s="214"/>
      <c r="AO180" s="238"/>
      <c r="AP180" s="238"/>
      <c r="AQ180" s="17"/>
      <c r="AR180" s="235"/>
      <c r="AS180" s="221" t="s">
        <v>55</v>
      </c>
      <c r="AT180" s="54"/>
      <c r="AU180" s="254"/>
      <c r="AV180" s="259"/>
      <c r="AW180" s="38">
        <f t="shared" si="12"/>
        <v>0</v>
      </c>
      <c r="AX180" s="39">
        <f t="shared" si="13"/>
        <v>0</v>
      </c>
      <c r="AY180" s="224" t="s">
        <v>56</v>
      </c>
      <c r="AZ180" s="54"/>
      <c r="BA180" s="64"/>
      <c r="BB180" s="48"/>
      <c r="BC180" s="25">
        <f t="shared" si="14"/>
        <v>0</v>
      </c>
      <c r="BD180" s="40">
        <f t="shared" si="15"/>
        <v>0</v>
      </c>
      <c r="BE180" s="27" t="s">
        <v>57</v>
      </c>
      <c r="BF180" s="54"/>
      <c r="BG180" s="48"/>
      <c r="BH180" s="28">
        <f t="shared" si="16"/>
        <v>0</v>
      </c>
      <c r="BI180" s="29">
        <f t="shared" si="17"/>
        <v>0</v>
      </c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</row>
    <row r="181" spans="1:201" ht="12.75" customHeight="1" x14ac:dyDescent="0.2">
      <c r="A181" s="161"/>
      <c r="B181" s="11"/>
      <c r="C181" s="115"/>
      <c r="D181" s="6"/>
      <c r="E181" s="278"/>
      <c r="F181" s="278"/>
      <c r="G181" s="116"/>
      <c r="H181" s="6"/>
      <c r="I181" s="6"/>
      <c r="J181" s="6"/>
      <c r="K181" s="261"/>
      <c r="L181" s="164"/>
      <c r="M181" s="164"/>
      <c r="N181" s="6"/>
      <c r="O181" s="6"/>
      <c r="P181" s="6"/>
      <c r="Q181" s="6"/>
      <c r="R181" s="6"/>
      <c r="S181" s="161"/>
      <c r="T181" s="6"/>
      <c r="U181" s="6"/>
      <c r="V181" s="6"/>
      <c r="W181" s="261"/>
      <c r="X181" s="6"/>
      <c r="Y181" s="261"/>
      <c r="Z181" s="214"/>
      <c r="AA181" s="6"/>
      <c r="AB181" s="214"/>
      <c r="AC181" s="238"/>
      <c r="AD181" s="238"/>
      <c r="AE181" s="161"/>
      <c r="AF181" s="6"/>
      <c r="AG181" s="6"/>
      <c r="AH181" s="6"/>
      <c r="AI181" s="261"/>
      <c r="AJ181" s="6"/>
      <c r="AK181" s="261"/>
      <c r="AL181" s="214"/>
      <c r="AM181" s="6"/>
      <c r="AN181" s="214"/>
      <c r="AO181" s="238"/>
      <c r="AP181" s="238"/>
      <c r="AQ181" s="17"/>
      <c r="AR181" s="235"/>
      <c r="AS181" s="221" t="s">
        <v>55</v>
      </c>
      <c r="AT181" s="54"/>
      <c r="AU181" s="254"/>
      <c r="AV181" s="259"/>
      <c r="AW181" s="38">
        <f t="shared" si="12"/>
        <v>0</v>
      </c>
      <c r="AX181" s="39">
        <f t="shared" si="13"/>
        <v>0</v>
      </c>
      <c r="AY181" s="224" t="s">
        <v>56</v>
      </c>
      <c r="AZ181" s="54"/>
      <c r="BA181" s="64"/>
      <c r="BB181" s="48"/>
      <c r="BC181" s="25">
        <f t="shared" si="14"/>
        <v>0</v>
      </c>
      <c r="BD181" s="40">
        <f t="shared" si="15"/>
        <v>0</v>
      </c>
      <c r="BE181" s="27" t="s">
        <v>57</v>
      </c>
      <c r="BF181" s="54"/>
      <c r="BG181" s="48"/>
      <c r="BH181" s="28">
        <f t="shared" si="16"/>
        <v>0</v>
      </c>
      <c r="BI181" s="29">
        <f t="shared" si="17"/>
        <v>0</v>
      </c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</row>
    <row r="182" spans="1:201" ht="12.75" customHeight="1" x14ac:dyDescent="0.2">
      <c r="A182" s="161"/>
      <c r="B182" s="11"/>
      <c r="C182" s="115"/>
      <c r="D182" s="6"/>
      <c r="E182" s="278"/>
      <c r="F182" s="278"/>
      <c r="G182" s="116"/>
      <c r="H182" s="6"/>
      <c r="I182" s="6"/>
      <c r="J182" s="6"/>
      <c r="K182" s="261"/>
      <c r="L182" s="164"/>
      <c r="M182" s="164"/>
      <c r="N182" s="6"/>
      <c r="O182" s="6"/>
      <c r="P182" s="6"/>
      <c r="Q182" s="6"/>
      <c r="R182" s="6"/>
      <c r="S182" s="161"/>
      <c r="T182" s="6"/>
      <c r="U182" s="6"/>
      <c r="V182" s="6"/>
      <c r="W182" s="261"/>
      <c r="X182" s="6"/>
      <c r="Y182" s="261"/>
      <c r="Z182" s="214"/>
      <c r="AA182" s="6"/>
      <c r="AB182" s="214"/>
      <c r="AC182" s="238"/>
      <c r="AD182" s="238"/>
      <c r="AE182" s="161"/>
      <c r="AF182" s="6"/>
      <c r="AG182" s="6"/>
      <c r="AH182" s="6"/>
      <c r="AI182" s="261"/>
      <c r="AJ182" s="6"/>
      <c r="AK182" s="261"/>
      <c r="AL182" s="214"/>
      <c r="AM182" s="6"/>
      <c r="AN182" s="214"/>
      <c r="AO182" s="238"/>
      <c r="AP182" s="238"/>
      <c r="AQ182" s="17"/>
      <c r="AR182" s="235"/>
      <c r="AS182" s="221" t="s">
        <v>55</v>
      </c>
      <c r="AT182" s="54"/>
      <c r="AU182" s="254"/>
      <c r="AV182" s="259"/>
      <c r="AW182" s="38">
        <f t="shared" si="12"/>
        <v>0</v>
      </c>
      <c r="AX182" s="39">
        <f t="shared" si="13"/>
        <v>0</v>
      </c>
      <c r="AY182" s="224" t="s">
        <v>56</v>
      </c>
      <c r="AZ182" s="54"/>
      <c r="BA182" s="64"/>
      <c r="BB182" s="48"/>
      <c r="BC182" s="25">
        <f t="shared" si="14"/>
        <v>0</v>
      </c>
      <c r="BD182" s="40">
        <f t="shared" si="15"/>
        <v>0</v>
      </c>
      <c r="BE182" s="27" t="s">
        <v>57</v>
      </c>
      <c r="BF182" s="54"/>
      <c r="BG182" s="48"/>
      <c r="BH182" s="28">
        <f t="shared" si="16"/>
        <v>0</v>
      </c>
      <c r="BI182" s="29">
        <f t="shared" si="17"/>
        <v>0</v>
      </c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</row>
    <row r="183" spans="1:201" ht="12.75" customHeight="1" x14ac:dyDescent="0.2">
      <c r="A183" s="161"/>
      <c r="B183" s="11"/>
      <c r="C183" s="115"/>
      <c r="D183" s="6"/>
      <c r="E183" s="278"/>
      <c r="F183" s="278"/>
      <c r="G183" s="116"/>
      <c r="H183" s="6"/>
      <c r="I183" s="6"/>
      <c r="J183" s="6"/>
      <c r="K183" s="261"/>
      <c r="L183" s="164"/>
      <c r="M183" s="164"/>
      <c r="N183" s="6"/>
      <c r="O183" s="6"/>
      <c r="P183" s="6"/>
      <c r="Q183" s="6"/>
      <c r="R183" s="6"/>
      <c r="S183" s="161"/>
      <c r="T183" s="6"/>
      <c r="U183" s="6"/>
      <c r="V183" s="6"/>
      <c r="W183" s="261"/>
      <c r="X183" s="6"/>
      <c r="Y183" s="261"/>
      <c r="Z183" s="214"/>
      <c r="AA183" s="6"/>
      <c r="AB183" s="214"/>
      <c r="AC183" s="238"/>
      <c r="AD183" s="238"/>
      <c r="AE183" s="161"/>
      <c r="AF183" s="6"/>
      <c r="AG183" s="6"/>
      <c r="AH183" s="6"/>
      <c r="AI183" s="261"/>
      <c r="AJ183" s="6"/>
      <c r="AK183" s="261"/>
      <c r="AL183" s="214"/>
      <c r="AM183" s="6"/>
      <c r="AN183" s="214"/>
      <c r="AO183" s="238"/>
      <c r="AP183" s="238"/>
      <c r="AQ183" s="17"/>
      <c r="AR183" s="235"/>
      <c r="AS183" s="221" t="s">
        <v>55</v>
      </c>
      <c r="AT183" s="54"/>
      <c r="AU183" s="254"/>
      <c r="AV183" s="259"/>
      <c r="AW183" s="38">
        <f t="shared" si="12"/>
        <v>0</v>
      </c>
      <c r="AX183" s="39">
        <f t="shared" si="13"/>
        <v>0</v>
      </c>
      <c r="AY183" s="224" t="s">
        <v>56</v>
      </c>
      <c r="AZ183" s="54"/>
      <c r="BA183" s="64"/>
      <c r="BB183" s="48"/>
      <c r="BC183" s="25">
        <f t="shared" si="14"/>
        <v>0</v>
      </c>
      <c r="BD183" s="40">
        <f t="shared" si="15"/>
        <v>0</v>
      </c>
      <c r="BE183" s="27" t="s">
        <v>57</v>
      </c>
      <c r="BF183" s="54"/>
      <c r="BG183" s="48"/>
      <c r="BH183" s="28">
        <f t="shared" si="16"/>
        <v>0</v>
      </c>
      <c r="BI183" s="29">
        <f t="shared" si="17"/>
        <v>0</v>
      </c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</row>
    <row r="184" spans="1:201" ht="12.75" customHeight="1" x14ac:dyDescent="0.2">
      <c r="A184" s="161"/>
      <c r="B184" s="11"/>
      <c r="C184" s="115"/>
      <c r="D184" s="6"/>
      <c r="E184" s="278"/>
      <c r="F184" s="278"/>
      <c r="G184" s="116"/>
      <c r="H184" s="6"/>
      <c r="I184" s="6"/>
      <c r="J184" s="6"/>
      <c r="K184" s="261"/>
      <c r="L184" s="164"/>
      <c r="M184" s="164"/>
      <c r="N184" s="6"/>
      <c r="O184" s="6"/>
      <c r="P184" s="6"/>
      <c r="Q184" s="6"/>
      <c r="R184" s="6"/>
      <c r="S184" s="161"/>
      <c r="T184" s="6"/>
      <c r="U184" s="6"/>
      <c r="V184" s="6"/>
      <c r="W184" s="261"/>
      <c r="X184" s="6"/>
      <c r="Y184" s="261"/>
      <c r="Z184" s="214"/>
      <c r="AA184" s="6"/>
      <c r="AB184" s="214"/>
      <c r="AC184" s="238"/>
      <c r="AD184" s="238"/>
      <c r="AE184" s="161"/>
      <c r="AF184" s="6"/>
      <c r="AG184" s="6"/>
      <c r="AH184" s="6"/>
      <c r="AI184" s="261"/>
      <c r="AJ184" s="6"/>
      <c r="AK184" s="261"/>
      <c r="AL184" s="214"/>
      <c r="AM184" s="6"/>
      <c r="AN184" s="214"/>
      <c r="AO184" s="238"/>
      <c r="AP184" s="238"/>
      <c r="AQ184" s="17"/>
      <c r="AR184" s="235"/>
      <c r="AS184" s="221" t="s">
        <v>55</v>
      </c>
      <c r="AT184" s="54"/>
      <c r="AU184" s="254"/>
      <c r="AV184" s="259"/>
      <c r="AW184" s="38">
        <f t="shared" si="12"/>
        <v>0</v>
      </c>
      <c r="AX184" s="39">
        <f t="shared" si="13"/>
        <v>0</v>
      </c>
      <c r="AY184" s="224" t="s">
        <v>56</v>
      </c>
      <c r="AZ184" s="54"/>
      <c r="BA184" s="64"/>
      <c r="BB184" s="48"/>
      <c r="BC184" s="25">
        <f t="shared" si="14"/>
        <v>0</v>
      </c>
      <c r="BD184" s="40">
        <f t="shared" si="15"/>
        <v>0</v>
      </c>
      <c r="BE184" s="27" t="s">
        <v>57</v>
      </c>
      <c r="BF184" s="54"/>
      <c r="BG184" s="48"/>
      <c r="BH184" s="28">
        <f t="shared" si="16"/>
        <v>0</v>
      </c>
      <c r="BI184" s="29">
        <f t="shared" si="17"/>
        <v>0</v>
      </c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</row>
    <row r="185" spans="1:201" ht="12.75" customHeight="1" x14ac:dyDescent="0.2">
      <c r="A185" s="161"/>
      <c r="B185" s="11"/>
      <c r="C185" s="115"/>
      <c r="D185" s="6"/>
      <c r="E185" s="278"/>
      <c r="F185" s="278"/>
      <c r="G185" s="116"/>
      <c r="H185" s="6"/>
      <c r="I185" s="6"/>
      <c r="J185" s="6"/>
      <c r="K185" s="261"/>
      <c r="L185" s="164"/>
      <c r="M185" s="164"/>
      <c r="N185" s="6"/>
      <c r="O185" s="6"/>
      <c r="P185" s="6"/>
      <c r="Q185" s="6"/>
      <c r="R185" s="6"/>
      <c r="S185" s="161"/>
      <c r="T185" s="6"/>
      <c r="U185" s="6"/>
      <c r="V185" s="6"/>
      <c r="W185" s="261"/>
      <c r="X185" s="6"/>
      <c r="Y185" s="261"/>
      <c r="Z185" s="214"/>
      <c r="AA185" s="6"/>
      <c r="AB185" s="214"/>
      <c r="AC185" s="238"/>
      <c r="AD185" s="238"/>
      <c r="AE185" s="161"/>
      <c r="AF185" s="6"/>
      <c r="AG185" s="6"/>
      <c r="AH185" s="6"/>
      <c r="AI185" s="261"/>
      <c r="AJ185" s="6"/>
      <c r="AK185" s="261"/>
      <c r="AL185" s="214"/>
      <c r="AM185" s="6"/>
      <c r="AN185" s="214"/>
      <c r="AO185" s="238"/>
      <c r="AP185" s="238"/>
      <c r="AQ185" s="17"/>
      <c r="AR185" s="235"/>
      <c r="AS185" s="221" t="s">
        <v>55</v>
      </c>
      <c r="AT185" s="54"/>
      <c r="AU185" s="254"/>
      <c r="AV185" s="259"/>
      <c r="AW185" s="38">
        <f t="shared" si="12"/>
        <v>0</v>
      </c>
      <c r="AX185" s="39">
        <f t="shared" si="13"/>
        <v>0</v>
      </c>
      <c r="AY185" s="224" t="s">
        <v>56</v>
      </c>
      <c r="AZ185" s="54"/>
      <c r="BA185" s="64"/>
      <c r="BB185" s="48"/>
      <c r="BC185" s="25">
        <f t="shared" si="14"/>
        <v>0</v>
      </c>
      <c r="BD185" s="40">
        <f t="shared" si="15"/>
        <v>0</v>
      </c>
      <c r="BE185" s="27" t="s">
        <v>57</v>
      </c>
      <c r="BF185" s="54"/>
      <c r="BG185" s="48"/>
      <c r="BH185" s="28">
        <f t="shared" si="16"/>
        <v>0</v>
      </c>
      <c r="BI185" s="29">
        <f t="shared" si="17"/>
        <v>0</v>
      </c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</row>
    <row r="186" spans="1:201" ht="12.75" customHeight="1" x14ac:dyDescent="0.2">
      <c r="A186" s="161"/>
      <c r="B186" s="11"/>
      <c r="C186" s="115"/>
      <c r="D186" s="6"/>
      <c r="E186" s="278"/>
      <c r="F186" s="278"/>
      <c r="G186" s="116"/>
      <c r="H186" s="6"/>
      <c r="I186" s="6"/>
      <c r="J186" s="6"/>
      <c r="K186" s="261"/>
      <c r="L186" s="164"/>
      <c r="M186" s="164"/>
      <c r="N186" s="6"/>
      <c r="O186" s="6"/>
      <c r="P186" s="6"/>
      <c r="Q186" s="6"/>
      <c r="R186" s="6"/>
      <c r="S186" s="161"/>
      <c r="T186" s="6"/>
      <c r="U186" s="6"/>
      <c r="V186" s="6"/>
      <c r="W186" s="261"/>
      <c r="X186" s="6"/>
      <c r="Y186" s="261"/>
      <c r="Z186" s="214"/>
      <c r="AA186" s="6"/>
      <c r="AB186" s="214"/>
      <c r="AC186" s="238"/>
      <c r="AD186" s="238"/>
      <c r="AE186" s="161"/>
      <c r="AF186" s="6"/>
      <c r="AG186" s="6"/>
      <c r="AH186" s="6"/>
      <c r="AI186" s="261"/>
      <c r="AJ186" s="6"/>
      <c r="AK186" s="261"/>
      <c r="AL186" s="214"/>
      <c r="AM186" s="6"/>
      <c r="AN186" s="214"/>
      <c r="AO186" s="238"/>
      <c r="AP186" s="238"/>
      <c r="AQ186" s="17"/>
      <c r="AR186" s="235"/>
      <c r="AS186" s="221" t="s">
        <v>55</v>
      </c>
      <c r="AT186" s="54"/>
      <c r="AU186" s="254"/>
      <c r="AV186" s="259"/>
      <c r="AW186" s="38">
        <f t="shared" si="12"/>
        <v>0</v>
      </c>
      <c r="AX186" s="39">
        <f t="shared" si="13"/>
        <v>0</v>
      </c>
      <c r="AY186" s="224" t="s">
        <v>56</v>
      </c>
      <c r="AZ186" s="54"/>
      <c r="BA186" s="64"/>
      <c r="BB186" s="48"/>
      <c r="BC186" s="25">
        <f t="shared" si="14"/>
        <v>0</v>
      </c>
      <c r="BD186" s="40">
        <f t="shared" si="15"/>
        <v>0</v>
      </c>
      <c r="BE186" s="27" t="s">
        <v>57</v>
      </c>
      <c r="BF186" s="54"/>
      <c r="BG186" s="48"/>
      <c r="BH186" s="28">
        <f t="shared" si="16"/>
        <v>0</v>
      </c>
      <c r="BI186" s="29">
        <f t="shared" si="17"/>
        <v>0</v>
      </c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</row>
    <row r="187" spans="1:201" ht="12.75" customHeight="1" x14ac:dyDescent="0.2">
      <c r="A187" s="161"/>
      <c r="B187" s="11"/>
      <c r="C187" s="115"/>
      <c r="D187" s="6"/>
      <c r="E187" s="278"/>
      <c r="F187" s="278"/>
      <c r="G187" s="116"/>
      <c r="H187" s="6"/>
      <c r="I187" s="6"/>
      <c r="J187" s="6"/>
      <c r="K187" s="261"/>
      <c r="L187" s="164"/>
      <c r="M187" s="164"/>
      <c r="N187" s="6"/>
      <c r="O187" s="6"/>
      <c r="P187" s="6"/>
      <c r="Q187" s="6"/>
      <c r="R187" s="6"/>
      <c r="S187" s="161"/>
      <c r="T187" s="6"/>
      <c r="U187" s="6"/>
      <c r="V187" s="6"/>
      <c r="W187" s="261"/>
      <c r="X187" s="6"/>
      <c r="Y187" s="261"/>
      <c r="Z187" s="214"/>
      <c r="AA187" s="6"/>
      <c r="AB187" s="214"/>
      <c r="AC187" s="238"/>
      <c r="AD187" s="238"/>
      <c r="AE187" s="161"/>
      <c r="AF187" s="6"/>
      <c r="AG187" s="6"/>
      <c r="AH187" s="6"/>
      <c r="AI187" s="261"/>
      <c r="AJ187" s="6"/>
      <c r="AK187" s="261"/>
      <c r="AL187" s="214"/>
      <c r="AM187" s="6"/>
      <c r="AN187" s="214"/>
      <c r="AO187" s="238"/>
      <c r="AP187" s="238"/>
      <c r="AQ187" s="17"/>
      <c r="AR187" s="235"/>
      <c r="AS187" s="221" t="s">
        <v>55</v>
      </c>
      <c r="AT187" s="54"/>
      <c r="AU187" s="254"/>
      <c r="AV187" s="259"/>
      <c r="AW187" s="38">
        <f t="shared" si="12"/>
        <v>0</v>
      </c>
      <c r="AX187" s="39">
        <f t="shared" si="13"/>
        <v>0</v>
      </c>
      <c r="AY187" s="224" t="s">
        <v>56</v>
      </c>
      <c r="AZ187" s="54"/>
      <c r="BA187" s="64"/>
      <c r="BB187" s="48"/>
      <c r="BC187" s="25">
        <f t="shared" si="14"/>
        <v>0</v>
      </c>
      <c r="BD187" s="40">
        <f t="shared" si="15"/>
        <v>0</v>
      </c>
      <c r="BE187" s="27" t="s">
        <v>57</v>
      </c>
      <c r="BF187" s="54"/>
      <c r="BG187" s="48"/>
      <c r="BH187" s="28">
        <f t="shared" si="16"/>
        <v>0</v>
      </c>
      <c r="BI187" s="29">
        <f t="shared" si="17"/>
        <v>0</v>
      </c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</row>
    <row r="188" spans="1:201" ht="12.75" customHeight="1" x14ac:dyDescent="0.2">
      <c r="A188" s="161"/>
      <c r="B188" s="11"/>
      <c r="C188" s="115"/>
      <c r="D188" s="6"/>
      <c r="E188" s="278"/>
      <c r="F188" s="278"/>
      <c r="G188" s="116"/>
      <c r="H188" s="6"/>
      <c r="I188" s="6"/>
      <c r="J188" s="6"/>
      <c r="K188" s="261"/>
      <c r="L188" s="164"/>
      <c r="M188" s="164"/>
      <c r="N188" s="6"/>
      <c r="O188" s="6"/>
      <c r="P188" s="6"/>
      <c r="Q188" s="6"/>
      <c r="R188" s="6"/>
      <c r="S188" s="161"/>
      <c r="T188" s="6"/>
      <c r="U188" s="6"/>
      <c r="V188" s="6"/>
      <c r="W188" s="261"/>
      <c r="X188" s="6"/>
      <c r="Y188" s="261"/>
      <c r="Z188" s="214"/>
      <c r="AA188" s="6"/>
      <c r="AB188" s="214"/>
      <c r="AC188" s="238"/>
      <c r="AD188" s="238"/>
      <c r="AE188" s="161"/>
      <c r="AF188" s="6"/>
      <c r="AG188" s="6"/>
      <c r="AH188" s="6"/>
      <c r="AI188" s="261"/>
      <c r="AJ188" s="6"/>
      <c r="AK188" s="261"/>
      <c r="AL188" s="214"/>
      <c r="AM188" s="6"/>
      <c r="AN188" s="214"/>
      <c r="AO188" s="238"/>
      <c r="AP188" s="238"/>
      <c r="AQ188" s="17"/>
      <c r="AR188" s="235"/>
      <c r="AS188" s="221" t="s">
        <v>55</v>
      </c>
      <c r="AT188" s="54"/>
      <c r="AU188" s="254"/>
      <c r="AV188" s="259"/>
      <c r="AW188" s="38">
        <f t="shared" si="12"/>
        <v>0</v>
      </c>
      <c r="AX188" s="39">
        <f t="shared" si="13"/>
        <v>0</v>
      </c>
      <c r="AY188" s="224" t="s">
        <v>56</v>
      </c>
      <c r="AZ188" s="54"/>
      <c r="BA188" s="64"/>
      <c r="BB188" s="48"/>
      <c r="BC188" s="25">
        <f t="shared" si="14"/>
        <v>0</v>
      </c>
      <c r="BD188" s="40">
        <f t="shared" si="15"/>
        <v>0</v>
      </c>
      <c r="BE188" s="27" t="s">
        <v>57</v>
      </c>
      <c r="BF188" s="54"/>
      <c r="BG188" s="48"/>
      <c r="BH188" s="28">
        <f t="shared" si="16"/>
        <v>0</v>
      </c>
      <c r="BI188" s="29">
        <f t="shared" si="17"/>
        <v>0</v>
      </c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</row>
    <row r="189" spans="1:201" ht="12.75" customHeight="1" x14ac:dyDescent="0.2">
      <c r="A189" s="161"/>
      <c r="B189" s="11"/>
      <c r="C189" s="115"/>
      <c r="D189" s="6"/>
      <c r="E189" s="278"/>
      <c r="F189" s="278"/>
      <c r="G189" s="116"/>
      <c r="H189" s="6"/>
      <c r="I189" s="6"/>
      <c r="J189" s="6"/>
      <c r="K189" s="261"/>
      <c r="L189" s="164"/>
      <c r="M189" s="164"/>
      <c r="N189" s="6"/>
      <c r="O189" s="6"/>
      <c r="P189" s="6"/>
      <c r="Q189" s="6"/>
      <c r="R189" s="6"/>
      <c r="S189" s="161"/>
      <c r="T189" s="6"/>
      <c r="U189" s="6"/>
      <c r="V189" s="6"/>
      <c r="W189" s="261"/>
      <c r="X189" s="6"/>
      <c r="Y189" s="261"/>
      <c r="Z189" s="214"/>
      <c r="AA189" s="6"/>
      <c r="AB189" s="214"/>
      <c r="AC189" s="238"/>
      <c r="AD189" s="238"/>
      <c r="AE189" s="161"/>
      <c r="AF189" s="6"/>
      <c r="AG189" s="6"/>
      <c r="AH189" s="6"/>
      <c r="AI189" s="261"/>
      <c r="AJ189" s="6"/>
      <c r="AK189" s="261"/>
      <c r="AL189" s="214"/>
      <c r="AM189" s="6"/>
      <c r="AN189" s="214"/>
      <c r="AO189" s="238"/>
      <c r="AP189" s="238"/>
      <c r="AQ189" s="17"/>
      <c r="AR189" s="235"/>
      <c r="AS189" s="221" t="s">
        <v>55</v>
      </c>
      <c r="AT189" s="54"/>
      <c r="AU189" s="254"/>
      <c r="AV189" s="259"/>
      <c r="AW189" s="38">
        <f t="shared" si="12"/>
        <v>0</v>
      </c>
      <c r="AX189" s="39">
        <f t="shared" si="13"/>
        <v>0</v>
      </c>
      <c r="AY189" s="224" t="s">
        <v>56</v>
      </c>
      <c r="AZ189" s="54"/>
      <c r="BA189" s="64"/>
      <c r="BB189" s="48"/>
      <c r="BC189" s="25">
        <f t="shared" si="14"/>
        <v>0</v>
      </c>
      <c r="BD189" s="40">
        <f t="shared" si="15"/>
        <v>0</v>
      </c>
      <c r="BE189" s="27" t="s">
        <v>57</v>
      </c>
      <c r="BF189" s="54"/>
      <c r="BG189" s="48"/>
      <c r="BH189" s="28">
        <f t="shared" si="16"/>
        <v>0</v>
      </c>
      <c r="BI189" s="29">
        <f t="shared" si="17"/>
        <v>0</v>
      </c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</row>
    <row r="190" spans="1:201" ht="12.75" customHeight="1" x14ac:dyDescent="0.2">
      <c r="A190" s="161"/>
      <c r="B190" s="11"/>
      <c r="C190" s="115"/>
      <c r="D190" s="6"/>
      <c r="E190" s="278"/>
      <c r="F190" s="278"/>
      <c r="G190" s="116"/>
      <c r="H190" s="6"/>
      <c r="I190" s="6"/>
      <c r="J190" s="6"/>
      <c r="K190" s="261"/>
      <c r="L190" s="164"/>
      <c r="M190" s="164"/>
      <c r="N190" s="6"/>
      <c r="O190" s="6"/>
      <c r="P190" s="6"/>
      <c r="Q190" s="6"/>
      <c r="R190" s="6"/>
      <c r="S190" s="161"/>
      <c r="T190" s="6"/>
      <c r="U190" s="6"/>
      <c r="V190" s="6"/>
      <c r="W190" s="261"/>
      <c r="X190" s="6"/>
      <c r="Y190" s="261"/>
      <c r="Z190" s="214"/>
      <c r="AA190" s="6"/>
      <c r="AB190" s="214"/>
      <c r="AC190" s="238"/>
      <c r="AD190" s="238"/>
      <c r="AE190" s="161"/>
      <c r="AF190" s="6"/>
      <c r="AG190" s="6"/>
      <c r="AH190" s="6"/>
      <c r="AI190" s="261"/>
      <c r="AJ190" s="6"/>
      <c r="AK190" s="261"/>
      <c r="AL190" s="214"/>
      <c r="AM190" s="6"/>
      <c r="AN190" s="214"/>
      <c r="AO190" s="238"/>
      <c r="AP190" s="238"/>
      <c r="AQ190" s="17"/>
      <c r="AR190" s="235"/>
      <c r="AS190" s="221" t="s">
        <v>55</v>
      </c>
      <c r="AT190" s="54"/>
      <c r="AU190" s="254"/>
      <c r="AV190" s="259"/>
      <c r="AW190" s="38">
        <f t="shared" si="12"/>
        <v>0</v>
      </c>
      <c r="AX190" s="39">
        <f t="shared" si="13"/>
        <v>0</v>
      </c>
      <c r="AY190" s="224" t="s">
        <v>56</v>
      </c>
      <c r="AZ190" s="54"/>
      <c r="BA190" s="64"/>
      <c r="BB190" s="48"/>
      <c r="BC190" s="25">
        <f t="shared" si="14"/>
        <v>0</v>
      </c>
      <c r="BD190" s="40">
        <f t="shared" si="15"/>
        <v>0</v>
      </c>
      <c r="BE190" s="27" t="s">
        <v>57</v>
      </c>
      <c r="BF190" s="54"/>
      <c r="BG190" s="48"/>
      <c r="BH190" s="28">
        <f t="shared" si="16"/>
        <v>0</v>
      </c>
      <c r="BI190" s="29">
        <f t="shared" si="17"/>
        <v>0</v>
      </c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</row>
    <row r="191" spans="1:201" ht="12.75" customHeight="1" x14ac:dyDescent="0.2">
      <c r="A191" s="161"/>
      <c r="B191" s="11"/>
      <c r="C191" s="115"/>
      <c r="D191" s="6"/>
      <c r="E191" s="278"/>
      <c r="F191" s="278"/>
      <c r="G191" s="116"/>
      <c r="H191" s="6"/>
      <c r="I191" s="6"/>
      <c r="J191" s="6"/>
      <c r="K191" s="261"/>
      <c r="L191" s="164"/>
      <c r="M191" s="164"/>
      <c r="N191" s="6"/>
      <c r="O191" s="6"/>
      <c r="P191" s="6"/>
      <c r="Q191" s="6"/>
      <c r="R191" s="6"/>
      <c r="S191" s="161"/>
      <c r="T191" s="6"/>
      <c r="U191" s="6"/>
      <c r="V191" s="6"/>
      <c r="W191" s="261"/>
      <c r="X191" s="6"/>
      <c r="Y191" s="261"/>
      <c r="Z191" s="214"/>
      <c r="AA191" s="6"/>
      <c r="AB191" s="214"/>
      <c r="AC191" s="238"/>
      <c r="AD191" s="238"/>
      <c r="AE191" s="161"/>
      <c r="AF191" s="6"/>
      <c r="AG191" s="6"/>
      <c r="AH191" s="6"/>
      <c r="AI191" s="261"/>
      <c r="AJ191" s="6"/>
      <c r="AK191" s="261"/>
      <c r="AL191" s="214"/>
      <c r="AM191" s="6"/>
      <c r="AN191" s="214"/>
      <c r="AO191" s="238"/>
      <c r="AP191" s="238"/>
      <c r="AQ191" s="17"/>
      <c r="AR191" s="235"/>
      <c r="AS191" s="221" t="s">
        <v>55</v>
      </c>
      <c r="AT191" s="54"/>
      <c r="AU191" s="254"/>
      <c r="AV191" s="259"/>
      <c r="AW191" s="38">
        <f t="shared" si="12"/>
        <v>0</v>
      </c>
      <c r="AX191" s="39">
        <f t="shared" si="13"/>
        <v>0</v>
      </c>
      <c r="AY191" s="224" t="s">
        <v>56</v>
      </c>
      <c r="AZ191" s="54"/>
      <c r="BA191" s="64"/>
      <c r="BB191" s="48"/>
      <c r="BC191" s="25">
        <f t="shared" si="14"/>
        <v>0</v>
      </c>
      <c r="BD191" s="40">
        <f t="shared" si="15"/>
        <v>0</v>
      </c>
      <c r="BE191" s="27" t="s">
        <v>57</v>
      </c>
      <c r="BF191" s="54"/>
      <c r="BG191" s="48"/>
      <c r="BH191" s="28">
        <f t="shared" si="16"/>
        <v>0</v>
      </c>
      <c r="BI191" s="29">
        <f t="shared" si="17"/>
        <v>0</v>
      </c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</row>
    <row r="192" spans="1:201" ht="12.75" customHeight="1" x14ac:dyDescent="0.2">
      <c r="A192" s="161"/>
      <c r="B192" s="11"/>
      <c r="C192" s="115"/>
      <c r="D192" s="6"/>
      <c r="E192" s="278"/>
      <c r="F192" s="278"/>
      <c r="G192" s="116"/>
      <c r="H192" s="6"/>
      <c r="I192" s="6"/>
      <c r="J192" s="6"/>
      <c r="K192" s="261"/>
      <c r="L192" s="164"/>
      <c r="M192" s="164"/>
      <c r="N192" s="6"/>
      <c r="O192" s="6"/>
      <c r="P192" s="6"/>
      <c r="Q192" s="6"/>
      <c r="R192" s="6"/>
      <c r="S192" s="161"/>
      <c r="T192" s="6"/>
      <c r="U192" s="6"/>
      <c r="V192" s="6"/>
      <c r="W192" s="261"/>
      <c r="X192" s="6"/>
      <c r="Y192" s="261"/>
      <c r="Z192" s="214"/>
      <c r="AA192" s="6"/>
      <c r="AB192" s="214"/>
      <c r="AC192" s="238"/>
      <c r="AD192" s="238"/>
      <c r="AE192" s="161"/>
      <c r="AF192" s="6"/>
      <c r="AG192" s="6"/>
      <c r="AH192" s="6"/>
      <c r="AI192" s="261"/>
      <c r="AJ192" s="6"/>
      <c r="AK192" s="261"/>
      <c r="AL192" s="214"/>
      <c r="AM192" s="6"/>
      <c r="AN192" s="214"/>
      <c r="AO192" s="238"/>
      <c r="AP192" s="238"/>
      <c r="AQ192" s="17"/>
      <c r="AR192" s="235"/>
      <c r="AS192" s="221" t="s">
        <v>55</v>
      </c>
      <c r="AT192" s="54"/>
      <c r="AU192" s="254"/>
      <c r="AV192" s="259"/>
      <c r="AW192" s="38">
        <f t="shared" si="12"/>
        <v>0</v>
      </c>
      <c r="AX192" s="39">
        <f t="shared" si="13"/>
        <v>0</v>
      </c>
      <c r="AY192" s="224" t="s">
        <v>56</v>
      </c>
      <c r="AZ192" s="54"/>
      <c r="BA192" s="64"/>
      <c r="BB192" s="48"/>
      <c r="BC192" s="25">
        <f t="shared" si="14"/>
        <v>0</v>
      </c>
      <c r="BD192" s="40">
        <f t="shared" si="15"/>
        <v>0</v>
      </c>
      <c r="BE192" s="27" t="s">
        <v>57</v>
      </c>
      <c r="BF192" s="54"/>
      <c r="BG192" s="48"/>
      <c r="BH192" s="28">
        <f t="shared" si="16"/>
        <v>0</v>
      </c>
      <c r="BI192" s="29">
        <f t="shared" si="17"/>
        <v>0</v>
      </c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</row>
    <row r="193" spans="1:201" ht="12.75" customHeight="1" x14ac:dyDescent="0.2">
      <c r="A193" s="161"/>
      <c r="B193" s="11"/>
      <c r="C193" s="115"/>
      <c r="D193" s="6"/>
      <c r="E193" s="278"/>
      <c r="F193" s="278"/>
      <c r="G193" s="116"/>
      <c r="H193" s="6"/>
      <c r="I193" s="6"/>
      <c r="J193" s="6"/>
      <c r="K193" s="261"/>
      <c r="L193" s="164"/>
      <c r="M193" s="164"/>
      <c r="N193" s="6"/>
      <c r="O193" s="6"/>
      <c r="P193" s="6"/>
      <c r="Q193" s="6"/>
      <c r="R193" s="6"/>
      <c r="S193" s="161"/>
      <c r="T193" s="6"/>
      <c r="U193" s="6"/>
      <c r="V193" s="6"/>
      <c r="W193" s="261"/>
      <c r="X193" s="6"/>
      <c r="Y193" s="261"/>
      <c r="Z193" s="214"/>
      <c r="AA193" s="6"/>
      <c r="AB193" s="214"/>
      <c r="AC193" s="238"/>
      <c r="AD193" s="238"/>
      <c r="AE193" s="161"/>
      <c r="AF193" s="6"/>
      <c r="AG193" s="6"/>
      <c r="AH193" s="6"/>
      <c r="AI193" s="261"/>
      <c r="AJ193" s="6"/>
      <c r="AK193" s="261"/>
      <c r="AL193" s="214"/>
      <c r="AM193" s="6"/>
      <c r="AN193" s="214"/>
      <c r="AO193" s="238"/>
      <c r="AP193" s="238"/>
      <c r="AQ193" s="17"/>
      <c r="AR193" s="235"/>
      <c r="AS193" s="221" t="s">
        <v>55</v>
      </c>
      <c r="AT193" s="54"/>
      <c r="AU193" s="254"/>
      <c r="AV193" s="259"/>
      <c r="AW193" s="38">
        <f t="shared" si="12"/>
        <v>0</v>
      </c>
      <c r="AX193" s="39">
        <f t="shared" si="13"/>
        <v>0</v>
      </c>
      <c r="AY193" s="224" t="s">
        <v>56</v>
      </c>
      <c r="AZ193" s="54"/>
      <c r="BA193" s="64"/>
      <c r="BB193" s="48"/>
      <c r="BC193" s="25">
        <f t="shared" si="14"/>
        <v>0</v>
      </c>
      <c r="BD193" s="40">
        <f t="shared" si="15"/>
        <v>0</v>
      </c>
      <c r="BE193" s="27" t="s">
        <v>57</v>
      </c>
      <c r="BF193" s="54"/>
      <c r="BG193" s="48"/>
      <c r="BH193" s="28">
        <f t="shared" si="16"/>
        <v>0</v>
      </c>
      <c r="BI193" s="29">
        <f t="shared" si="17"/>
        <v>0</v>
      </c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</row>
    <row r="194" spans="1:201" ht="12.75" customHeight="1" x14ac:dyDescent="0.2">
      <c r="A194" s="161"/>
      <c r="B194" s="11"/>
      <c r="C194" s="115"/>
      <c r="D194" s="6"/>
      <c r="E194" s="278"/>
      <c r="F194" s="278"/>
      <c r="G194" s="116"/>
      <c r="H194" s="6"/>
      <c r="I194" s="6"/>
      <c r="J194" s="6"/>
      <c r="K194" s="261"/>
      <c r="L194" s="164"/>
      <c r="M194" s="164"/>
      <c r="N194" s="6"/>
      <c r="O194" s="6"/>
      <c r="P194" s="6"/>
      <c r="Q194" s="6"/>
      <c r="R194" s="6"/>
      <c r="S194" s="161"/>
      <c r="T194" s="6"/>
      <c r="U194" s="6"/>
      <c r="V194" s="6"/>
      <c r="W194" s="261"/>
      <c r="X194" s="6"/>
      <c r="Y194" s="261"/>
      <c r="Z194" s="214"/>
      <c r="AA194" s="6"/>
      <c r="AB194" s="214"/>
      <c r="AC194" s="238"/>
      <c r="AD194" s="238"/>
      <c r="AE194" s="161"/>
      <c r="AF194" s="6"/>
      <c r="AG194" s="6"/>
      <c r="AH194" s="6"/>
      <c r="AI194" s="261"/>
      <c r="AJ194" s="6"/>
      <c r="AK194" s="261"/>
      <c r="AL194" s="214"/>
      <c r="AM194" s="6"/>
      <c r="AN194" s="214"/>
      <c r="AO194" s="238"/>
      <c r="AP194" s="238"/>
      <c r="AQ194" s="17"/>
      <c r="AR194" s="235"/>
      <c r="AS194" s="221" t="s">
        <v>55</v>
      </c>
      <c r="AT194" s="54"/>
      <c r="AU194" s="254"/>
      <c r="AV194" s="259"/>
      <c r="AW194" s="38">
        <f t="shared" si="12"/>
        <v>0</v>
      </c>
      <c r="AX194" s="39">
        <f t="shared" si="13"/>
        <v>0</v>
      </c>
      <c r="AY194" s="224" t="s">
        <v>56</v>
      </c>
      <c r="AZ194" s="54"/>
      <c r="BA194" s="64"/>
      <c r="BB194" s="48"/>
      <c r="BC194" s="25">
        <f t="shared" si="14"/>
        <v>0</v>
      </c>
      <c r="BD194" s="40">
        <f t="shared" si="15"/>
        <v>0</v>
      </c>
      <c r="BE194" s="27" t="s">
        <v>57</v>
      </c>
      <c r="BF194" s="54"/>
      <c r="BG194" s="48"/>
      <c r="BH194" s="28">
        <f t="shared" si="16"/>
        <v>0</v>
      </c>
      <c r="BI194" s="29">
        <f t="shared" si="17"/>
        <v>0</v>
      </c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</row>
    <row r="195" spans="1:201" ht="12.75" customHeight="1" x14ac:dyDescent="0.2">
      <c r="A195" s="161"/>
      <c r="B195" s="11"/>
      <c r="C195" s="115"/>
      <c r="D195" s="6"/>
      <c r="E195" s="278"/>
      <c r="F195" s="278"/>
      <c r="G195" s="116"/>
      <c r="H195" s="6"/>
      <c r="I195" s="6"/>
      <c r="J195" s="6"/>
      <c r="K195" s="261"/>
      <c r="L195" s="164"/>
      <c r="M195" s="164"/>
      <c r="N195" s="6"/>
      <c r="O195" s="6"/>
      <c r="P195" s="6"/>
      <c r="Q195" s="6"/>
      <c r="R195" s="6"/>
      <c r="S195" s="161"/>
      <c r="T195" s="6"/>
      <c r="U195" s="6"/>
      <c r="V195" s="6"/>
      <c r="W195" s="261"/>
      <c r="X195" s="6"/>
      <c r="Y195" s="261"/>
      <c r="Z195" s="214"/>
      <c r="AA195" s="6"/>
      <c r="AB195" s="214"/>
      <c r="AC195" s="238"/>
      <c r="AD195" s="238"/>
      <c r="AE195" s="161"/>
      <c r="AF195" s="6"/>
      <c r="AG195" s="6"/>
      <c r="AH195" s="6"/>
      <c r="AI195" s="261"/>
      <c r="AJ195" s="6"/>
      <c r="AK195" s="261"/>
      <c r="AL195" s="214"/>
      <c r="AM195" s="6"/>
      <c r="AN195" s="214"/>
      <c r="AO195" s="238"/>
      <c r="AP195" s="238"/>
      <c r="AQ195" s="17"/>
      <c r="AR195" s="235"/>
      <c r="AS195" s="221" t="s">
        <v>55</v>
      </c>
      <c r="AT195" s="54"/>
      <c r="AU195" s="254"/>
      <c r="AV195" s="259"/>
      <c r="AW195" s="38">
        <f t="shared" si="12"/>
        <v>0</v>
      </c>
      <c r="AX195" s="39">
        <f t="shared" si="13"/>
        <v>0</v>
      </c>
      <c r="AY195" s="224" t="s">
        <v>56</v>
      </c>
      <c r="AZ195" s="54"/>
      <c r="BA195" s="64"/>
      <c r="BB195" s="48"/>
      <c r="BC195" s="25">
        <f t="shared" si="14"/>
        <v>0</v>
      </c>
      <c r="BD195" s="40">
        <f t="shared" si="15"/>
        <v>0</v>
      </c>
      <c r="BE195" s="27" t="s">
        <v>57</v>
      </c>
      <c r="BF195" s="54"/>
      <c r="BG195" s="48"/>
      <c r="BH195" s="28">
        <f t="shared" si="16"/>
        <v>0</v>
      </c>
      <c r="BI195" s="29">
        <f t="shared" si="17"/>
        <v>0</v>
      </c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</row>
    <row r="196" spans="1:201" ht="12.75" customHeight="1" x14ac:dyDescent="0.2">
      <c r="A196" s="161"/>
      <c r="B196" s="11"/>
      <c r="C196" s="115"/>
      <c r="D196" s="6"/>
      <c r="E196" s="278"/>
      <c r="F196" s="278"/>
      <c r="G196" s="116"/>
      <c r="H196" s="6"/>
      <c r="I196" s="6"/>
      <c r="J196" s="6"/>
      <c r="K196" s="261"/>
      <c r="L196" s="164"/>
      <c r="M196" s="164"/>
      <c r="N196" s="6"/>
      <c r="O196" s="6"/>
      <c r="P196" s="6"/>
      <c r="Q196" s="6"/>
      <c r="R196" s="6"/>
      <c r="S196" s="161"/>
      <c r="T196" s="6"/>
      <c r="U196" s="6"/>
      <c r="V196" s="6"/>
      <c r="W196" s="261"/>
      <c r="X196" s="6"/>
      <c r="Y196" s="261"/>
      <c r="Z196" s="214"/>
      <c r="AA196" s="6"/>
      <c r="AB196" s="214"/>
      <c r="AC196" s="238"/>
      <c r="AD196" s="238"/>
      <c r="AE196" s="161"/>
      <c r="AF196" s="6"/>
      <c r="AG196" s="6"/>
      <c r="AH196" s="6"/>
      <c r="AI196" s="261"/>
      <c r="AJ196" s="6"/>
      <c r="AK196" s="261"/>
      <c r="AL196" s="214"/>
      <c r="AM196" s="6"/>
      <c r="AN196" s="214"/>
      <c r="AO196" s="238"/>
      <c r="AP196" s="238"/>
      <c r="AQ196" s="17"/>
      <c r="AR196" s="235"/>
      <c r="AS196" s="221" t="s">
        <v>55</v>
      </c>
      <c r="AT196" s="54"/>
      <c r="AU196" s="254"/>
      <c r="AV196" s="259"/>
      <c r="AW196" s="38">
        <f t="shared" si="12"/>
        <v>0</v>
      </c>
      <c r="AX196" s="39">
        <f t="shared" si="13"/>
        <v>0</v>
      </c>
      <c r="AY196" s="224" t="s">
        <v>56</v>
      </c>
      <c r="AZ196" s="54"/>
      <c r="BA196" s="64"/>
      <c r="BB196" s="48"/>
      <c r="BC196" s="25">
        <f t="shared" si="14"/>
        <v>0</v>
      </c>
      <c r="BD196" s="40">
        <f t="shared" si="15"/>
        <v>0</v>
      </c>
      <c r="BE196" s="27" t="s">
        <v>57</v>
      </c>
      <c r="BF196" s="54"/>
      <c r="BG196" s="48"/>
      <c r="BH196" s="28">
        <f t="shared" si="16"/>
        <v>0</v>
      </c>
      <c r="BI196" s="29">
        <f t="shared" si="17"/>
        <v>0</v>
      </c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</row>
    <row r="197" spans="1:201" ht="12.75" customHeight="1" x14ac:dyDescent="0.2">
      <c r="A197" s="161"/>
      <c r="B197" s="11"/>
      <c r="C197" s="115"/>
      <c r="D197" s="6"/>
      <c r="E197" s="278"/>
      <c r="F197" s="278"/>
      <c r="G197" s="116"/>
      <c r="H197" s="6"/>
      <c r="I197" s="6"/>
      <c r="J197" s="6"/>
      <c r="K197" s="261"/>
      <c r="L197" s="164"/>
      <c r="M197" s="164"/>
      <c r="N197" s="6"/>
      <c r="O197" s="6"/>
      <c r="P197" s="6"/>
      <c r="Q197" s="6"/>
      <c r="R197" s="6"/>
      <c r="S197" s="161"/>
      <c r="T197" s="6"/>
      <c r="U197" s="6"/>
      <c r="V197" s="6"/>
      <c r="W197" s="261"/>
      <c r="X197" s="6"/>
      <c r="Y197" s="261"/>
      <c r="Z197" s="214"/>
      <c r="AA197" s="6"/>
      <c r="AB197" s="214"/>
      <c r="AC197" s="238"/>
      <c r="AD197" s="238"/>
      <c r="AE197" s="161"/>
      <c r="AF197" s="6"/>
      <c r="AG197" s="6"/>
      <c r="AH197" s="6"/>
      <c r="AI197" s="261"/>
      <c r="AJ197" s="6"/>
      <c r="AK197" s="261"/>
      <c r="AL197" s="214"/>
      <c r="AM197" s="6"/>
      <c r="AN197" s="214"/>
      <c r="AO197" s="238"/>
      <c r="AP197" s="238"/>
      <c r="AQ197" s="17"/>
      <c r="AR197" s="235"/>
      <c r="AS197" s="221" t="s">
        <v>55</v>
      </c>
      <c r="AT197" s="54"/>
      <c r="AU197" s="254"/>
      <c r="AV197" s="259"/>
      <c r="AW197" s="38">
        <f t="shared" si="12"/>
        <v>0</v>
      </c>
      <c r="AX197" s="39">
        <f t="shared" si="13"/>
        <v>0</v>
      </c>
      <c r="AY197" s="224" t="s">
        <v>56</v>
      </c>
      <c r="AZ197" s="54"/>
      <c r="BA197" s="64"/>
      <c r="BB197" s="48"/>
      <c r="BC197" s="25">
        <f t="shared" si="14"/>
        <v>0</v>
      </c>
      <c r="BD197" s="40">
        <f t="shared" si="15"/>
        <v>0</v>
      </c>
      <c r="BE197" s="27" t="s">
        <v>57</v>
      </c>
      <c r="BF197" s="54"/>
      <c r="BG197" s="48"/>
      <c r="BH197" s="28">
        <f t="shared" si="16"/>
        <v>0</v>
      </c>
      <c r="BI197" s="29">
        <f t="shared" si="17"/>
        <v>0</v>
      </c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</row>
    <row r="198" spans="1:201" ht="12.75" customHeight="1" x14ac:dyDescent="0.2">
      <c r="A198" s="161"/>
      <c r="B198" s="11"/>
      <c r="C198" s="115"/>
      <c r="D198" s="6"/>
      <c r="E198" s="278"/>
      <c r="F198" s="278"/>
      <c r="G198" s="116"/>
      <c r="H198" s="6"/>
      <c r="I198" s="6"/>
      <c r="J198" s="6"/>
      <c r="K198" s="261"/>
      <c r="L198" s="164"/>
      <c r="M198" s="164"/>
      <c r="N198" s="6"/>
      <c r="O198" s="6"/>
      <c r="P198" s="6"/>
      <c r="Q198" s="6"/>
      <c r="R198" s="6"/>
      <c r="S198" s="161"/>
      <c r="T198" s="6"/>
      <c r="U198" s="6"/>
      <c r="V198" s="6"/>
      <c r="W198" s="261"/>
      <c r="X198" s="6"/>
      <c r="Y198" s="261"/>
      <c r="Z198" s="214"/>
      <c r="AA198" s="6"/>
      <c r="AB198" s="214"/>
      <c r="AC198" s="238"/>
      <c r="AD198" s="238"/>
      <c r="AE198" s="161"/>
      <c r="AF198" s="6"/>
      <c r="AG198" s="6"/>
      <c r="AH198" s="6"/>
      <c r="AI198" s="261"/>
      <c r="AJ198" s="6"/>
      <c r="AK198" s="261"/>
      <c r="AL198" s="214"/>
      <c r="AM198" s="6"/>
      <c r="AN198" s="214"/>
      <c r="AO198" s="238"/>
      <c r="AP198" s="238"/>
      <c r="AQ198" s="17"/>
      <c r="AR198" s="235"/>
      <c r="AS198" s="221" t="s">
        <v>55</v>
      </c>
      <c r="AT198" s="54"/>
      <c r="AU198" s="254"/>
      <c r="AV198" s="259"/>
      <c r="AW198" s="38">
        <f t="shared" si="12"/>
        <v>0</v>
      </c>
      <c r="AX198" s="39">
        <f t="shared" si="13"/>
        <v>0</v>
      </c>
      <c r="AY198" s="224" t="s">
        <v>56</v>
      </c>
      <c r="AZ198" s="54"/>
      <c r="BA198" s="64"/>
      <c r="BB198" s="48"/>
      <c r="BC198" s="25">
        <f t="shared" si="14"/>
        <v>0</v>
      </c>
      <c r="BD198" s="40">
        <f t="shared" si="15"/>
        <v>0</v>
      </c>
      <c r="BE198" s="27" t="s">
        <v>57</v>
      </c>
      <c r="BF198" s="54"/>
      <c r="BG198" s="48"/>
      <c r="BH198" s="28">
        <f t="shared" si="16"/>
        <v>0</v>
      </c>
      <c r="BI198" s="29">
        <f t="shared" si="17"/>
        <v>0</v>
      </c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</row>
    <row r="199" spans="1:201" ht="12.75" customHeight="1" x14ac:dyDescent="0.2">
      <c r="A199" s="161"/>
      <c r="B199" s="11"/>
      <c r="C199" s="115"/>
      <c r="D199" s="6"/>
      <c r="E199" s="278"/>
      <c r="F199" s="278"/>
      <c r="G199" s="116"/>
      <c r="H199" s="6"/>
      <c r="I199" s="6"/>
      <c r="J199" s="6"/>
      <c r="K199" s="261"/>
      <c r="L199" s="164"/>
      <c r="M199" s="164"/>
      <c r="N199" s="6"/>
      <c r="O199" s="6"/>
      <c r="P199" s="6"/>
      <c r="Q199" s="6"/>
      <c r="R199" s="6"/>
      <c r="S199" s="161"/>
      <c r="T199" s="6"/>
      <c r="U199" s="6"/>
      <c r="V199" s="6"/>
      <c r="W199" s="261"/>
      <c r="X199" s="6"/>
      <c r="Y199" s="261"/>
      <c r="Z199" s="214"/>
      <c r="AA199" s="6"/>
      <c r="AB199" s="214"/>
      <c r="AC199" s="238"/>
      <c r="AD199" s="238"/>
      <c r="AE199" s="161"/>
      <c r="AF199" s="6"/>
      <c r="AG199" s="6"/>
      <c r="AH199" s="6"/>
      <c r="AI199" s="261"/>
      <c r="AJ199" s="6"/>
      <c r="AK199" s="261"/>
      <c r="AL199" s="214"/>
      <c r="AM199" s="6"/>
      <c r="AN199" s="214"/>
      <c r="AO199" s="238"/>
      <c r="AP199" s="238"/>
      <c r="AQ199" s="17"/>
      <c r="AR199" s="235"/>
      <c r="AS199" s="221" t="s">
        <v>55</v>
      </c>
      <c r="AT199" s="54"/>
      <c r="AU199" s="254"/>
      <c r="AV199" s="259"/>
      <c r="AW199" s="38">
        <f t="shared" si="12"/>
        <v>0</v>
      </c>
      <c r="AX199" s="39">
        <f t="shared" si="13"/>
        <v>0</v>
      </c>
      <c r="AY199" s="224" t="s">
        <v>56</v>
      </c>
      <c r="AZ199" s="54"/>
      <c r="BA199" s="64"/>
      <c r="BB199" s="48"/>
      <c r="BC199" s="25">
        <f t="shared" si="14"/>
        <v>0</v>
      </c>
      <c r="BD199" s="40">
        <f t="shared" si="15"/>
        <v>0</v>
      </c>
      <c r="BE199" s="27" t="s">
        <v>57</v>
      </c>
      <c r="BF199" s="54"/>
      <c r="BG199" s="48"/>
      <c r="BH199" s="28">
        <f t="shared" si="16"/>
        <v>0</v>
      </c>
      <c r="BI199" s="29">
        <f t="shared" si="17"/>
        <v>0</v>
      </c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</row>
    <row r="200" spans="1:201" ht="12.75" customHeight="1" x14ac:dyDescent="0.2">
      <c r="A200" s="161"/>
      <c r="B200" s="11"/>
      <c r="C200" s="115"/>
      <c r="D200" s="6"/>
      <c r="E200" s="278"/>
      <c r="F200" s="278"/>
      <c r="G200" s="116"/>
      <c r="H200" s="6"/>
      <c r="I200" s="6"/>
      <c r="J200" s="6"/>
      <c r="K200" s="261"/>
      <c r="L200" s="164"/>
      <c r="M200" s="164"/>
      <c r="N200" s="6"/>
      <c r="O200" s="6"/>
      <c r="P200" s="6"/>
      <c r="Q200" s="6"/>
      <c r="R200" s="6"/>
      <c r="S200" s="161"/>
      <c r="T200" s="6"/>
      <c r="U200" s="6"/>
      <c r="V200" s="6"/>
      <c r="W200" s="261"/>
      <c r="X200" s="6"/>
      <c r="Y200" s="261"/>
      <c r="Z200" s="214"/>
      <c r="AA200" s="6"/>
      <c r="AB200" s="214"/>
      <c r="AC200" s="238"/>
      <c r="AD200" s="238"/>
      <c r="AE200" s="161"/>
      <c r="AF200" s="6"/>
      <c r="AG200" s="6"/>
      <c r="AH200" s="6"/>
      <c r="AI200" s="261"/>
      <c r="AJ200" s="6"/>
      <c r="AK200" s="261"/>
      <c r="AL200" s="214"/>
      <c r="AM200" s="6"/>
      <c r="AN200" s="214"/>
      <c r="AO200" s="238"/>
      <c r="AP200" s="238"/>
      <c r="AQ200" s="17"/>
      <c r="AR200" s="235"/>
      <c r="AS200" s="221" t="s">
        <v>55</v>
      </c>
      <c r="AT200" s="54"/>
      <c r="AU200" s="254"/>
      <c r="AV200" s="259"/>
      <c r="AW200" s="38">
        <f t="shared" si="12"/>
        <v>0</v>
      </c>
      <c r="AX200" s="39">
        <f t="shared" si="13"/>
        <v>0</v>
      </c>
      <c r="AY200" s="224" t="s">
        <v>56</v>
      </c>
      <c r="AZ200" s="54"/>
      <c r="BA200" s="64"/>
      <c r="BB200" s="48"/>
      <c r="BC200" s="25">
        <f t="shared" si="14"/>
        <v>0</v>
      </c>
      <c r="BD200" s="40">
        <f t="shared" si="15"/>
        <v>0</v>
      </c>
      <c r="BE200" s="27" t="s">
        <v>57</v>
      </c>
      <c r="BF200" s="54"/>
      <c r="BG200" s="48"/>
      <c r="BH200" s="28">
        <f t="shared" si="16"/>
        <v>0</v>
      </c>
      <c r="BI200" s="29">
        <f t="shared" si="17"/>
        <v>0</v>
      </c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</row>
    <row r="201" spans="1:201" ht="12.75" customHeight="1" x14ac:dyDescent="0.2">
      <c r="A201" s="161"/>
      <c r="B201" s="11"/>
      <c r="C201" s="115"/>
      <c r="D201" s="6"/>
      <c r="E201" s="278"/>
      <c r="F201" s="278"/>
      <c r="G201" s="116"/>
      <c r="H201" s="6"/>
      <c r="I201" s="6"/>
      <c r="J201" s="6"/>
      <c r="K201" s="261"/>
      <c r="L201" s="164"/>
      <c r="M201" s="164"/>
      <c r="N201" s="6"/>
      <c r="O201" s="6"/>
      <c r="P201" s="6"/>
      <c r="Q201" s="6"/>
      <c r="R201" s="6"/>
      <c r="S201" s="161"/>
      <c r="T201" s="6"/>
      <c r="U201" s="6"/>
      <c r="V201" s="6"/>
      <c r="W201" s="261"/>
      <c r="X201" s="6"/>
      <c r="Y201" s="261"/>
      <c r="Z201" s="214"/>
      <c r="AA201" s="6"/>
      <c r="AB201" s="214"/>
      <c r="AC201" s="238"/>
      <c r="AD201" s="238"/>
      <c r="AE201" s="161"/>
      <c r="AF201" s="6"/>
      <c r="AG201" s="6"/>
      <c r="AH201" s="6"/>
      <c r="AI201" s="261"/>
      <c r="AJ201" s="6"/>
      <c r="AK201" s="261"/>
      <c r="AL201" s="214"/>
      <c r="AM201" s="6"/>
      <c r="AN201" s="214"/>
      <c r="AO201" s="238"/>
      <c r="AP201" s="238"/>
      <c r="AQ201" s="17"/>
      <c r="AR201" s="235"/>
      <c r="AS201" s="221" t="s">
        <v>55</v>
      </c>
      <c r="AT201" s="54"/>
      <c r="AU201" s="254"/>
      <c r="AV201" s="259"/>
      <c r="AW201" s="38">
        <f t="shared" si="12"/>
        <v>0</v>
      </c>
      <c r="AX201" s="39">
        <f t="shared" si="13"/>
        <v>0</v>
      </c>
      <c r="AY201" s="224" t="s">
        <v>56</v>
      </c>
      <c r="AZ201" s="54"/>
      <c r="BA201" s="64"/>
      <c r="BB201" s="48"/>
      <c r="BC201" s="25">
        <f t="shared" si="14"/>
        <v>0</v>
      </c>
      <c r="BD201" s="40">
        <f t="shared" si="15"/>
        <v>0</v>
      </c>
      <c r="BE201" s="27" t="s">
        <v>57</v>
      </c>
      <c r="BF201" s="54"/>
      <c r="BG201" s="48"/>
      <c r="BH201" s="28">
        <f t="shared" si="16"/>
        <v>0</v>
      </c>
      <c r="BI201" s="29">
        <f t="shared" si="17"/>
        <v>0</v>
      </c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</row>
    <row r="202" spans="1:201" ht="12.75" customHeight="1" x14ac:dyDescent="0.2">
      <c r="A202" s="161"/>
      <c r="B202" s="11"/>
      <c r="C202" s="115"/>
      <c r="D202" s="6"/>
      <c r="E202" s="278"/>
      <c r="F202" s="278"/>
      <c r="G202" s="116"/>
      <c r="H202" s="6"/>
      <c r="I202" s="6"/>
      <c r="J202" s="6"/>
      <c r="K202" s="261"/>
      <c r="L202" s="164"/>
      <c r="M202" s="164"/>
      <c r="N202" s="6"/>
      <c r="O202" s="6"/>
      <c r="P202" s="6"/>
      <c r="Q202" s="6"/>
      <c r="R202" s="6"/>
      <c r="S202" s="161"/>
      <c r="T202" s="6"/>
      <c r="U202" s="6"/>
      <c r="V202" s="6"/>
      <c r="W202" s="261"/>
      <c r="X202" s="6"/>
      <c r="Y202" s="261"/>
      <c r="Z202" s="214"/>
      <c r="AA202" s="6"/>
      <c r="AB202" s="214"/>
      <c r="AC202" s="238"/>
      <c r="AD202" s="238"/>
      <c r="AE202" s="161"/>
      <c r="AF202" s="6"/>
      <c r="AG202" s="6"/>
      <c r="AH202" s="6"/>
      <c r="AI202" s="261"/>
      <c r="AJ202" s="6"/>
      <c r="AK202" s="261"/>
      <c r="AL202" s="214"/>
      <c r="AM202" s="6"/>
      <c r="AN202" s="214"/>
      <c r="AO202" s="238"/>
      <c r="AP202" s="238"/>
      <c r="AQ202" s="17"/>
      <c r="AR202" s="235"/>
      <c r="AS202" s="221" t="s">
        <v>55</v>
      </c>
      <c r="AT202" s="54"/>
      <c r="AU202" s="254"/>
      <c r="AV202" s="259"/>
      <c r="AW202" s="38">
        <f t="shared" si="12"/>
        <v>0</v>
      </c>
      <c r="AX202" s="39">
        <f t="shared" si="13"/>
        <v>0</v>
      </c>
      <c r="AY202" s="224" t="s">
        <v>56</v>
      </c>
      <c r="AZ202" s="54"/>
      <c r="BA202" s="64"/>
      <c r="BB202" s="48"/>
      <c r="BC202" s="25">
        <f t="shared" si="14"/>
        <v>0</v>
      </c>
      <c r="BD202" s="40">
        <f t="shared" si="15"/>
        <v>0</v>
      </c>
      <c r="BE202" s="27" t="s">
        <v>57</v>
      </c>
      <c r="BF202" s="54"/>
      <c r="BG202" s="48"/>
      <c r="BH202" s="28">
        <f t="shared" si="16"/>
        <v>0</v>
      </c>
      <c r="BI202" s="29">
        <f t="shared" si="17"/>
        <v>0</v>
      </c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</row>
    <row r="203" spans="1:201" ht="12.75" customHeight="1" x14ac:dyDescent="0.2">
      <c r="A203" s="161"/>
      <c r="B203" s="11"/>
      <c r="C203" s="115"/>
      <c r="D203" s="6"/>
      <c r="E203" s="278"/>
      <c r="F203" s="278"/>
      <c r="G203" s="116"/>
      <c r="H203" s="6"/>
      <c r="I203" s="6"/>
      <c r="J203" s="6"/>
      <c r="K203" s="261"/>
      <c r="L203" s="164"/>
      <c r="M203" s="164"/>
      <c r="N203" s="6"/>
      <c r="O203" s="6"/>
      <c r="P203" s="6"/>
      <c r="Q203" s="6"/>
      <c r="R203" s="6"/>
      <c r="S203" s="161"/>
      <c r="T203" s="6"/>
      <c r="U203" s="6"/>
      <c r="V203" s="6"/>
      <c r="W203" s="261"/>
      <c r="X203" s="6"/>
      <c r="Y203" s="261"/>
      <c r="Z203" s="214"/>
      <c r="AA203" s="6"/>
      <c r="AB203" s="214"/>
      <c r="AC203" s="238"/>
      <c r="AD203" s="238"/>
      <c r="AE203" s="161"/>
      <c r="AF203" s="6"/>
      <c r="AG203" s="6"/>
      <c r="AH203" s="6"/>
      <c r="AI203" s="261"/>
      <c r="AJ203" s="6"/>
      <c r="AK203" s="261"/>
      <c r="AL203" s="214"/>
      <c r="AM203" s="6"/>
      <c r="AN203" s="214"/>
      <c r="AO203" s="238"/>
      <c r="AP203" s="238"/>
      <c r="AQ203" s="17"/>
      <c r="AR203" s="235"/>
      <c r="AS203" s="221" t="s">
        <v>55</v>
      </c>
      <c r="AT203" s="54"/>
      <c r="AU203" s="254"/>
      <c r="AV203" s="259"/>
      <c r="AW203" s="38">
        <f t="shared" si="12"/>
        <v>0</v>
      </c>
      <c r="AX203" s="39">
        <f t="shared" si="13"/>
        <v>0</v>
      </c>
      <c r="AY203" s="224" t="s">
        <v>56</v>
      </c>
      <c r="AZ203" s="54"/>
      <c r="BA203" s="64"/>
      <c r="BB203" s="48"/>
      <c r="BC203" s="25">
        <f t="shared" si="14"/>
        <v>0</v>
      </c>
      <c r="BD203" s="40">
        <f t="shared" si="15"/>
        <v>0</v>
      </c>
      <c r="BE203" s="27" t="s">
        <v>57</v>
      </c>
      <c r="BF203" s="54"/>
      <c r="BG203" s="48"/>
      <c r="BH203" s="28">
        <f t="shared" si="16"/>
        <v>0</v>
      </c>
      <c r="BI203" s="29">
        <f t="shared" si="17"/>
        <v>0</v>
      </c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</row>
    <row r="204" spans="1:201" ht="12.75" customHeight="1" x14ac:dyDescent="0.2">
      <c r="A204" s="161"/>
      <c r="B204" s="11"/>
      <c r="C204" s="115"/>
      <c r="D204" s="6"/>
      <c r="E204" s="278"/>
      <c r="F204" s="278"/>
      <c r="G204" s="116"/>
      <c r="H204" s="6"/>
      <c r="I204" s="6"/>
      <c r="J204" s="6"/>
      <c r="K204" s="261"/>
      <c r="L204" s="164"/>
      <c r="M204" s="164"/>
      <c r="N204" s="6"/>
      <c r="O204" s="6"/>
      <c r="P204" s="6"/>
      <c r="Q204" s="6"/>
      <c r="R204" s="6"/>
      <c r="S204" s="161"/>
      <c r="T204" s="6"/>
      <c r="U204" s="6"/>
      <c r="V204" s="6"/>
      <c r="W204" s="261"/>
      <c r="X204" s="6"/>
      <c r="Y204" s="261"/>
      <c r="Z204" s="214"/>
      <c r="AA204" s="6"/>
      <c r="AB204" s="214"/>
      <c r="AC204" s="238"/>
      <c r="AD204" s="238"/>
      <c r="AE204" s="161"/>
      <c r="AF204" s="6"/>
      <c r="AG204" s="6"/>
      <c r="AH204" s="6"/>
      <c r="AI204" s="261"/>
      <c r="AJ204" s="6"/>
      <c r="AK204" s="261"/>
      <c r="AL204" s="214"/>
      <c r="AM204" s="6"/>
      <c r="AN204" s="214"/>
      <c r="AO204" s="238"/>
      <c r="AP204" s="238"/>
      <c r="AQ204" s="17"/>
      <c r="AR204" s="235"/>
      <c r="AS204" s="221" t="s">
        <v>55</v>
      </c>
      <c r="AT204" s="54"/>
      <c r="AU204" s="254"/>
      <c r="AV204" s="259"/>
      <c r="AW204" s="38">
        <f t="shared" si="12"/>
        <v>0</v>
      </c>
      <c r="AX204" s="39">
        <f t="shared" si="13"/>
        <v>0</v>
      </c>
      <c r="AY204" s="224" t="s">
        <v>56</v>
      </c>
      <c r="AZ204" s="54"/>
      <c r="BA204" s="64"/>
      <c r="BB204" s="48"/>
      <c r="BC204" s="25">
        <f t="shared" si="14"/>
        <v>0</v>
      </c>
      <c r="BD204" s="40">
        <f t="shared" si="15"/>
        <v>0</v>
      </c>
      <c r="BE204" s="27" t="s">
        <v>57</v>
      </c>
      <c r="BF204" s="54"/>
      <c r="BG204" s="48"/>
      <c r="BH204" s="28">
        <f t="shared" si="16"/>
        <v>0</v>
      </c>
      <c r="BI204" s="29">
        <f t="shared" si="17"/>
        <v>0</v>
      </c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</row>
    <row r="205" spans="1:201" ht="12.75" customHeight="1" x14ac:dyDescent="0.2">
      <c r="A205" s="161"/>
      <c r="B205" s="11"/>
      <c r="C205" s="115"/>
      <c r="D205" s="6"/>
      <c r="E205" s="278"/>
      <c r="F205" s="278"/>
      <c r="G205" s="116"/>
      <c r="H205" s="6"/>
      <c r="I205" s="6"/>
      <c r="J205" s="6"/>
      <c r="K205" s="261"/>
      <c r="L205" s="164"/>
      <c r="M205" s="164"/>
      <c r="N205" s="6"/>
      <c r="O205" s="6"/>
      <c r="P205" s="6"/>
      <c r="Q205" s="6"/>
      <c r="R205" s="6"/>
      <c r="S205" s="161"/>
      <c r="T205" s="6"/>
      <c r="U205" s="6"/>
      <c r="V205" s="6"/>
      <c r="W205" s="261"/>
      <c r="X205" s="6"/>
      <c r="Y205" s="261"/>
      <c r="Z205" s="214"/>
      <c r="AA205" s="6"/>
      <c r="AB205" s="214"/>
      <c r="AC205" s="238"/>
      <c r="AD205" s="238"/>
      <c r="AE205" s="161"/>
      <c r="AF205" s="6"/>
      <c r="AG205" s="6"/>
      <c r="AH205" s="6"/>
      <c r="AI205" s="261"/>
      <c r="AJ205" s="6"/>
      <c r="AK205" s="261"/>
      <c r="AL205" s="214"/>
      <c r="AM205" s="6"/>
      <c r="AN205" s="214"/>
      <c r="AO205" s="238"/>
      <c r="AP205" s="238"/>
      <c r="AQ205" s="17"/>
      <c r="AR205" s="235"/>
      <c r="AS205" s="221" t="s">
        <v>55</v>
      </c>
      <c r="AT205" s="54"/>
      <c r="AU205" s="254"/>
      <c r="AV205" s="259"/>
      <c r="AW205" s="38">
        <f t="shared" si="12"/>
        <v>0</v>
      </c>
      <c r="AX205" s="39">
        <f t="shared" si="13"/>
        <v>0</v>
      </c>
      <c r="AY205" s="224" t="s">
        <v>56</v>
      </c>
      <c r="AZ205" s="54"/>
      <c r="BA205" s="64"/>
      <c r="BB205" s="48"/>
      <c r="BC205" s="25">
        <f t="shared" si="14"/>
        <v>0</v>
      </c>
      <c r="BD205" s="40">
        <f t="shared" si="15"/>
        <v>0</v>
      </c>
      <c r="BE205" s="27" t="s">
        <v>57</v>
      </c>
      <c r="BF205" s="54"/>
      <c r="BG205" s="48"/>
      <c r="BH205" s="28">
        <f t="shared" si="16"/>
        <v>0</v>
      </c>
      <c r="BI205" s="29">
        <f t="shared" si="17"/>
        <v>0</v>
      </c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</row>
    <row r="206" spans="1:201" ht="12.75" customHeight="1" x14ac:dyDescent="0.2">
      <c r="A206" s="161"/>
      <c r="B206" s="11"/>
      <c r="C206" s="115"/>
      <c r="D206" s="6"/>
      <c r="E206" s="278"/>
      <c r="F206" s="278"/>
      <c r="G206" s="116"/>
      <c r="H206" s="6"/>
      <c r="I206" s="6"/>
      <c r="J206" s="6"/>
      <c r="K206" s="261"/>
      <c r="L206" s="164"/>
      <c r="M206" s="164"/>
      <c r="N206" s="6"/>
      <c r="O206" s="6"/>
      <c r="P206" s="6"/>
      <c r="Q206" s="6"/>
      <c r="R206" s="6"/>
      <c r="S206" s="161"/>
      <c r="T206" s="6"/>
      <c r="U206" s="6"/>
      <c r="V206" s="6"/>
      <c r="W206" s="261"/>
      <c r="X206" s="6"/>
      <c r="Y206" s="261"/>
      <c r="Z206" s="214"/>
      <c r="AA206" s="6"/>
      <c r="AB206" s="214"/>
      <c r="AC206" s="238"/>
      <c r="AD206" s="238"/>
      <c r="AE206" s="161"/>
      <c r="AF206" s="6"/>
      <c r="AG206" s="6"/>
      <c r="AH206" s="6"/>
      <c r="AI206" s="261"/>
      <c r="AJ206" s="6"/>
      <c r="AK206" s="261"/>
      <c r="AL206" s="214"/>
      <c r="AM206" s="6"/>
      <c r="AN206" s="214"/>
      <c r="AO206" s="238"/>
      <c r="AP206" s="238"/>
      <c r="AQ206" s="17"/>
      <c r="AR206" s="235"/>
      <c r="AS206" s="221" t="s">
        <v>55</v>
      </c>
      <c r="AT206" s="54"/>
      <c r="AU206" s="254"/>
      <c r="AV206" s="259"/>
      <c r="AW206" s="38">
        <f t="shared" si="12"/>
        <v>0</v>
      </c>
      <c r="AX206" s="39">
        <f t="shared" si="13"/>
        <v>0</v>
      </c>
      <c r="AY206" s="224" t="s">
        <v>56</v>
      </c>
      <c r="AZ206" s="54"/>
      <c r="BA206" s="64"/>
      <c r="BB206" s="48"/>
      <c r="BC206" s="25">
        <f t="shared" si="14"/>
        <v>0</v>
      </c>
      <c r="BD206" s="40">
        <f t="shared" si="15"/>
        <v>0</v>
      </c>
      <c r="BE206" s="27" t="s">
        <v>57</v>
      </c>
      <c r="BF206" s="54"/>
      <c r="BG206" s="48"/>
      <c r="BH206" s="28">
        <f t="shared" si="16"/>
        <v>0</v>
      </c>
      <c r="BI206" s="29">
        <f t="shared" si="17"/>
        <v>0</v>
      </c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</row>
    <row r="207" spans="1:201" ht="12.75" customHeight="1" x14ac:dyDescent="0.2">
      <c r="A207" s="161"/>
      <c r="B207" s="11"/>
      <c r="C207" s="115"/>
      <c r="D207" s="6"/>
      <c r="E207" s="278"/>
      <c r="F207" s="278"/>
      <c r="G207" s="116"/>
      <c r="H207" s="6"/>
      <c r="I207" s="6"/>
      <c r="J207" s="6"/>
      <c r="K207" s="261"/>
      <c r="L207" s="164"/>
      <c r="M207" s="164"/>
      <c r="N207" s="6"/>
      <c r="O207" s="6"/>
      <c r="P207" s="6"/>
      <c r="Q207" s="6"/>
      <c r="R207" s="6"/>
      <c r="S207" s="161"/>
      <c r="T207" s="6"/>
      <c r="U207" s="6"/>
      <c r="V207" s="6"/>
      <c r="W207" s="261"/>
      <c r="X207" s="6"/>
      <c r="Y207" s="261"/>
      <c r="Z207" s="214"/>
      <c r="AA207" s="6"/>
      <c r="AB207" s="214"/>
      <c r="AC207" s="238"/>
      <c r="AD207" s="238"/>
      <c r="AE207" s="161"/>
      <c r="AF207" s="6"/>
      <c r="AG207" s="6"/>
      <c r="AH207" s="6"/>
      <c r="AI207" s="261"/>
      <c r="AJ207" s="6"/>
      <c r="AK207" s="261"/>
      <c r="AL207" s="214"/>
      <c r="AM207" s="6"/>
      <c r="AN207" s="214"/>
      <c r="AO207" s="238"/>
      <c r="AP207" s="238"/>
      <c r="AQ207" s="17"/>
      <c r="AR207" s="235"/>
      <c r="AS207" s="221" t="s">
        <v>55</v>
      </c>
      <c r="AT207" s="54"/>
      <c r="AU207" s="254"/>
      <c r="AV207" s="259"/>
      <c r="AW207" s="38">
        <f t="shared" si="12"/>
        <v>0</v>
      </c>
      <c r="AX207" s="39">
        <f t="shared" si="13"/>
        <v>0</v>
      </c>
      <c r="AY207" s="224" t="s">
        <v>56</v>
      </c>
      <c r="AZ207" s="54"/>
      <c r="BA207" s="64"/>
      <c r="BB207" s="48"/>
      <c r="BC207" s="25">
        <f t="shared" si="14"/>
        <v>0</v>
      </c>
      <c r="BD207" s="40">
        <f t="shared" si="15"/>
        <v>0</v>
      </c>
      <c r="BE207" s="27" t="s">
        <v>57</v>
      </c>
      <c r="BF207" s="54"/>
      <c r="BG207" s="48"/>
      <c r="BH207" s="28">
        <f t="shared" si="16"/>
        <v>0</v>
      </c>
      <c r="BI207" s="29">
        <f t="shared" si="17"/>
        <v>0</v>
      </c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</row>
    <row r="208" spans="1:201" ht="12.75" customHeight="1" x14ac:dyDescent="0.2">
      <c r="A208" s="161"/>
      <c r="B208" s="11"/>
      <c r="C208" s="115"/>
      <c r="D208" s="6"/>
      <c r="E208" s="278"/>
      <c r="F208" s="278"/>
      <c r="G208" s="116"/>
      <c r="H208" s="6"/>
      <c r="I208" s="6"/>
      <c r="J208" s="6"/>
      <c r="K208" s="261"/>
      <c r="L208" s="164"/>
      <c r="M208" s="164"/>
      <c r="N208" s="6"/>
      <c r="O208" s="6"/>
      <c r="P208" s="6"/>
      <c r="Q208" s="6"/>
      <c r="R208" s="6"/>
      <c r="S208" s="161"/>
      <c r="T208" s="6"/>
      <c r="U208" s="6"/>
      <c r="V208" s="6"/>
      <c r="W208" s="261"/>
      <c r="X208" s="6"/>
      <c r="Y208" s="261"/>
      <c r="Z208" s="214"/>
      <c r="AA208" s="6"/>
      <c r="AB208" s="214"/>
      <c r="AC208" s="238"/>
      <c r="AD208" s="238"/>
      <c r="AE208" s="161"/>
      <c r="AF208" s="6"/>
      <c r="AG208" s="6"/>
      <c r="AH208" s="6"/>
      <c r="AI208" s="261"/>
      <c r="AJ208" s="6"/>
      <c r="AK208" s="261"/>
      <c r="AL208" s="214"/>
      <c r="AM208" s="6"/>
      <c r="AN208" s="214"/>
      <c r="AO208" s="238"/>
      <c r="AP208" s="238"/>
      <c r="AQ208" s="17"/>
      <c r="AR208" s="235"/>
      <c r="AS208" s="221" t="s">
        <v>55</v>
      </c>
      <c r="AT208" s="54"/>
      <c r="AU208" s="254"/>
      <c r="AV208" s="259"/>
      <c r="AW208" s="38">
        <f t="shared" si="12"/>
        <v>0</v>
      </c>
      <c r="AX208" s="39">
        <f t="shared" si="13"/>
        <v>0</v>
      </c>
      <c r="AY208" s="224" t="s">
        <v>56</v>
      </c>
      <c r="AZ208" s="54"/>
      <c r="BA208" s="64"/>
      <c r="BB208" s="48"/>
      <c r="BC208" s="25">
        <f t="shared" si="14"/>
        <v>0</v>
      </c>
      <c r="BD208" s="40">
        <f t="shared" si="15"/>
        <v>0</v>
      </c>
      <c r="BE208" s="27" t="s">
        <v>57</v>
      </c>
      <c r="BF208" s="54"/>
      <c r="BG208" s="48"/>
      <c r="BH208" s="28">
        <f t="shared" si="16"/>
        <v>0</v>
      </c>
      <c r="BI208" s="29">
        <f t="shared" si="17"/>
        <v>0</v>
      </c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</row>
    <row r="209" spans="1:201" ht="12.75" customHeight="1" x14ac:dyDescent="0.2">
      <c r="A209" s="161"/>
      <c r="B209" s="11"/>
      <c r="C209" s="115"/>
      <c r="D209" s="6"/>
      <c r="E209" s="278"/>
      <c r="F209" s="278"/>
      <c r="G209" s="116"/>
      <c r="H209" s="6"/>
      <c r="I209" s="6"/>
      <c r="J209" s="6"/>
      <c r="K209" s="261"/>
      <c r="L209" s="164"/>
      <c r="M209" s="164"/>
      <c r="N209" s="6"/>
      <c r="O209" s="6"/>
      <c r="P209" s="6"/>
      <c r="Q209" s="6"/>
      <c r="R209" s="6"/>
      <c r="S209" s="161"/>
      <c r="T209" s="6"/>
      <c r="U209" s="6"/>
      <c r="V209" s="6"/>
      <c r="W209" s="261"/>
      <c r="X209" s="6"/>
      <c r="Y209" s="261"/>
      <c r="Z209" s="214"/>
      <c r="AA209" s="6"/>
      <c r="AB209" s="214"/>
      <c r="AC209" s="238"/>
      <c r="AD209" s="238"/>
      <c r="AE209" s="161"/>
      <c r="AF209" s="6"/>
      <c r="AG209" s="6"/>
      <c r="AH209" s="6"/>
      <c r="AI209" s="261"/>
      <c r="AJ209" s="6"/>
      <c r="AK209" s="261"/>
      <c r="AL209" s="214"/>
      <c r="AM209" s="6"/>
      <c r="AN209" s="214"/>
      <c r="AO209" s="238"/>
      <c r="AP209" s="238"/>
      <c r="AQ209" s="17"/>
      <c r="AR209" s="235"/>
      <c r="AS209" s="221" t="s">
        <v>55</v>
      </c>
      <c r="AT209" s="54"/>
      <c r="AU209" s="254"/>
      <c r="AV209" s="259"/>
      <c r="AW209" s="38">
        <f t="shared" si="12"/>
        <v>0</v>
      </c>
      <c r="AX209" s="39">
        <f t="shared" si="13"/>
        <v>0</v>
      </c>
      <c r="AY209" s="224" t="s">
        <v>56</v>
      </c>
      <c r="AZ209" s="54"/>
      <c r="BA209" s="64"/>
      <c r="BB209" s="48"/>
      <c r="BC209" s="25">
        <f t="shared" si="14"/>
        <v>0</v>
      </c>
      <c r="BD209" s="40">
        <f t="shared" si="15"/>
        <v>0</v>
      </c>
      <c r="BE209" s="27" t="s">
        <v>57</v>
      </c>
      <c r="BF209" s="54"/>
      <c r="BG209" s="48"/>
      <c r="BH209" s="28">
        <f t="shared" si="16"/>
        <v>0</v>
      </c>
      <c r="BI209" s="29">
        <f t="shared" si="17"/>
        <v>0</v>
      </c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</row>
    <row r="210" spans="1:201" ht="12.75" customHeight="1" x14ac:dyDescent="0.2">
      <c r="A210" s="161"/>
      <c r="B210" s="11"/>
      <c r="C210" s="115"/>
      <c r="D210" s="6"/>
      <c r="E210" s="278"/>
      <c r="F210" s="278"/>
      <c r="G210" s="116"/>
      <c r="H210" s="6"/>
      <c r="I210" s="6"/>
      <c r="J210" s="6"/>
      <c r="K210" s="261"/>
      <c r="L210" s="164"/>
      <c r="M210" s="164"/>
      <c r="N210" s="6"/>
      <c r="O210" s="6"/>
      <c r="P210" s="6"/>
      <c r="Q210" s="6"/>
      <c r="R210" s="6"/>
      <c r="S210" s="161"/>
      <c r="T210" s="6"/>
      <c r="U210" s="6"/>
      <c r="V210" s="6"/>
      <c r="W210" s="261"/>
      <c r="X210" s="6"/>
      <c r="Y210" s="261"/>
      <c r="Z210" s="214"/>
      <c r="AA210" s="6"/>
      <c r="AB210" s="214"/>
      <c r="AC210" s="238"/>
      <c r="AD210" s="238"/>
      <c r="AE210" s="161"/>
      <c r="AF210" s="6"/>
      <c r="AG210" s="6"/>
      <c r="AH210" s="6"/>
      <c r="AI210" s="261"/>
      <c r="AJ210" s="6"/>
      <c r="AK210" s="261"/>
      <c r="AL210" s="214"/>
      <c r="AM210" s="6"/>
      <c r="AN210" s="214"/>
      <c r="AO210" s="238"/>
      <c r="AP210" s="238"/>
      <c r="AQ210" s="17"/>
      <c r="AR210" s="235"/>
      <c r="AS210" s="221" t="s">
        <v>55</v>
      </c>
      <c r="AT210" s="54"/>
      <c r="AU210" s="254"/>
      <c r="AV210" s="259"/>
      <c r="AW210" s="38">
        <f t="shared" si="12"/>
        <v>0</v>
      </c>
      <c r="AX210" s="39">
        <f t="shared" si="13"/>
        <v>0</v>
      </c>
      <c r="AY210" s="224" t="s">
        <v>56</v>
      </c>
      <c r="AZ210" s="54"/>
      <c r="BA210" s="64"/>
      <c r="BB210" s="48"/>
      <c r="BC210" s="25">
        <f t="shared" si="14"/>
        <v>0</v>
      </c>
      <c r="BD210" s="40">
        <f t="shared" si="15"/>
        <v>0</v>
      </c>
      <c r="BE210" s="27" t="s">
        <v>57</v>
      </c>
      <c r="BF210" s="54"/>
      <c r="BG210" s="48"/>
      <c r="BH210" s="28">
        <f t="shared" si="16"/>
        <v>0</v>
      </c>
      <c r="BI210" s="29">
        <f t="shared" si="17"/>
        <v>0</v>
      </c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</row>
    <row r="211" spans="1:201" ht="12.75" customHeight="1" x14ac:dyDescent="0.2">
      <c r="A211" s="161"/>
      <c r="B211" s="11"/>
      <c r="C211" s="115"/>
      <c r="D211" s="6"/>
      <c r="E211" s="278"/>
      <c r="F211" s="278"/>
      <c r="G211" s="116"/>
      <c r="H211" s="6"/>
      <c r="I211" s="6"/>
      <c r="J211" s="6"/>
      <c r="K211" s="261"/>
      <c r="L211" s="164"/>
      <c r="M211" s="164"/>
      <c r="N211" s="6"/>
      <c r="O211" s="6"/>
      <c r="P211" s="6"/>
      <c r="Q211" s="6"/>
      <c r="R211" s="6"/>
      <c r="S211" s="161"/>
      <c r="T211" s="6"/>
      <c r="U211" s="6"/>
      <c r="V211" s="6"/>
      <c r="W211" s="261"/>
      <c r="X211" s="6"/>
      <c r="Y211" s="261"/>
      <c r="Z211" s="214"/>
      <c r="AA211" s="6"/>
      <c r="AB211" s="214"/>
      <c r="AC211" s="238"/>
      <c r="AD211" s="238"/>
      <c r="AE211" s="161"/>
      <c r="AF211" s="6"/>
      <c r="AG211" s="6"/>
      <c r="AH211" s="6"/>
      <c r="AI211" s="261"/>
      <c r="AJ211" s="6"/>
      <c r="AK211" s="261"/>
      <c r="AL211" s="214"/>
      <c r="AM211" s="6"/>
      <c r="AN211" s="214"/>
      <c r="AO211" s="238"/>
      <c r="AP211" s="238"/>
      <c r="AQ211" s="17"/>
      <c r="AR211" s="235"/>
      <c r="AS211" s="221" t="s">
        <v>55</v>
      </c>
      <c r="AT211" s="54"/>
      <c r="AU211" s="254"/>
      <c r="AV211" s="259"/>
      <c r="AW211" s="38">
        <f t="shared" si="12"/>
        <v>0</v>
      </c>
      <c r="AX211" s="39">
        <f t="shared" si="13"/>
        <v>0</v>
      </c>
      <c r="AY211" s="224" t="s">
        <v>56</v>
      </c>
      <c r="AZ211" s="54"/>
      <c r="BA211" s="64"/>
      <c r="BB211" s="48"/>
      <c r="BC211" s="25">
        <f t="shared" si="14"/>
        <v>0</v>
      </c>
      <c r="BD211" s="40">
        <f t="shared" si="15"/>
        <v>0</v>
      </c>
      <c r="BE211" s="27" t="s">
        <v>57</v>
      </c>
      <c r="BF211" s="54"/>
      <c r="BG211" s="48"/>
      <c r="BH211" s="28">
        <f t="shared" si="16"/>
        <v>0</v>
      </c>
      <c r="BI211" s="29">
        <f t="shared" si="17"/>
        <v>0</v>
      </c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</row>
    <row r="212" spans="1:201" ht="12.75" customHeight="1" x14ac:dyDescent="0.2">
      <c r="A212" s="161"/>
      <c r="B212" s="11"/>
      <c r="C212" s="115"/>
      <c r="D212" s="6"/>
      <c r="E212" s="278"/>
      <c r="F212" s="278"/>
      <c r="G212" s="116"/>
      <c r="H212" s="6"/>
      <c r="I212" s="6"/>
      <c r="J212" s="6"/>
      <c r="K212" s="261"/>
      <c r="L212" s="164"/>
      <c r="M212" s="164"/>
      <c r="N212" s="6"/>
      <c r="O212" s="6"/>
      <c r="P212" s="6"/>
      <c r="Q212" s="6"/>
      <c r="R212" s="6"/>
      <c r="S212" s="161"/>
      <c r="T212" s="6"/>
      <c r="U212" s="6"/>
      <c r="V212" s="6"/>
      <c r="W212" s="261"/>
      <c r="X212" s="6"/>
      <c r="Y212" s="261"/>
      <c r="Z212" s="214"/>
      <c r="AA212" s="6"/>
      <c r="AB212" s="214"/>
      <c r="AC212" s="238"/>
      <c r="AD212" s="238"/>
      <c r="AE212" s="161"/>
      <c r="AF212" s="6"/>
      <c r="AG212" s="6"/>
      <c r="AH212" s="6"/>
      <c r="AI212" s="261"/>
      <c r="AJ212" s="6"/>
      <c r="AK212" s="261"/>
      <c r="AL212" s="214"/>
      <c r="AM212" s="6"/>
      <c r="AN212" s="214"/>
      <c r="AO212" s="238"/>
      <c r="AP212" s="238"/>
      <c r="AQ212" s="17"/>
      <c r="AR212" s="235"/>
      <c r="AS212" s="221" t="s">
        <v>55</v>
      </c>
      <c r="AT212" s="54"/>
      <c r="AU212" s="254"/>
      <c r="AV212" s="259"/>
      <c r="AW212" s="38">
        <f t="shared" si="12"/>
        <v>0</v>
      </c>
      <c r="AX212" s="39">
        <f t="shared" si="13"/>
        <v>0</v>
      </c>
      <c r="AY212" s="224" t="s">
        <v>56</v>
      </c>
      <c r="AZ212" s="54"/>
      <c r="BA212" s="64"/>
      <c r="BB212" s="48"/>
      <c r="BC212" s="25">
        <f t="shared" si="14"/>
        <v>0</v>
      </c>
      <c r="BD212" s="40">
        <f t="shared" si="15"/>
        <v>0</v>
      </c>
      <c r="BE212" s="27" t="s">
        <v>57</v>
      </c>
      <c r="BF212" s="54"/>
      <c r="BG212" s="48"/>
      <c r="BH212" s="28">
        <f t="shared" si="16"/>
        <v>0</v>
      </c>
      <c r="BI212" s="29">
        <f t="shared" si="17"/>
        <v>0</v>
      </c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</row>
    <row r="213" spans="1:201" ht="12.75" customHeight="1" x14ac:dyDescent="0.2">
      <c r="A213" s="161"/>
      <c r="B213" s="11"/>
      <c r="C213" s="115"/>
      <c r="D213" s="6"/>
      <c r="E213" s="278"/>
      <c r="F213" s="278"/>
      <c r="G213" s="116"/>
      <c r="H213" s="6"/>
      <c r="I213" s="6"/>
      <c r="J213" s="6"/>
      <c r="K213" s="261"/>
      <c r="L213" s="164"/>
      <c r="M213" s="164"/>
      <c r="N213" s="6"/>
      <c r="O213" s="6"/>
      <c r="P213" s="6"/>
      <c r="Q213" s="6"/>
      <c r="R213" s="6"/>
      <c r="S213" s="161"/>
      <c r="T213" s="6"/>
      <c r="U213" s="6"/>
      <c r="V213" s="6"/>
      <c r="W213" s="261"/>
      <c r="X213" s="6"/>
      <c r="Y213" s="261"/>
      <c r="Z213" s="214"/>
      <c r="AA213" s="6"/>
      <c r="AB213" s="214"/>
      <c r="AC213" s="238"/>
      <c r="AD213" s="238"/>
      <c r="AE213" s="161"/>
      <c r="AF213" s="6"/>
      <c r="AG213" s="6"/>
      <c r="AH213" s="6"/>
      <c r="AI213" s="261"/>
      <c r="AJ213" s="6"/>
      <c r="AK213" s="261"/>
      <c r="AL213" s="214"/>
      <c r="AM213" s="6"/>
      <c r="AN213" s="214"/>
      <c r="AO213" s="238"/>
      <c r="AP213" s="238"/>
      <c r="AQ213" s="17"/>
      <c r="AR213" s="235"/>
      <c r="AS213" s="221" t="s">
        <v>55</v>
      </c>
      <c r="AT213" s="54"/>
      <c r="AU213" s="254"/>
      <c r="AV213" s="259"/>
      <c r="AW213" s="38">
        <f t="shared" si="12"/>
        <v>0</v>
      </c>
      <c r="AX213" s="39">
        <f t="shared" si="13"/>
        <v>0</v>
      </c>
      <c r="AY213" s="224" t="s">
        <v>56</v>
      </c>
      <c r="AZ213" s="54"/>
      <c r="BA213" s="64"/>
      <c r="BB213" s="48"/>
      <c r="BC213" s="25">
        <f t="shared" si="14"/>
        <v>0</v>
      </c>
      <c r="BD213" s="40">
        <f t="shared" si="15"/>
        <v>0</v>
      </c>
      <c r="BE213" s="27" t="s">
        <v>57</v>
      </c>
      <c r="BF213" s="54"/>
      <c r="BG213" s="48"/>
      <c r="BH213" s="28">
        <f t="shared" si="16"/>
        <v>0</v>
      </c>
      <c r="BI213" s="29">
        <f t="shared" si="17"/>
        <v>0</v>
      </c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</row>
    <row r="214" spans="1:201" ht="12.75" customHeight="1" x14ac:dyDescent="0.2">
      <c r="A214" s="161"/>
      <c r="B214" s="11"/>
      <c r="C214" s="115"/>
      <c r="D214" s="6"/>
      <c r="E214" s="278"/>
      <c r="F214" s="278"/>
      <c r="G214" s="116"/>
      <c r="H214" s="6"/>
      <c r="I214" s="6"/>
      <c r="J214" s="6"/>
      <c r="K214" s="261"/>
      <c r="L214" s="164"/>
      <c r="M214" s="164"/>
      <c r="N214" s="6"/>
      <c r="O214" s="6"/>
      <c r="P214" s="6"/>
      <c r="Q214" s="6"/>
      <c r="R214" s="6"/>
      <c r="S214" s="161"/>
      <c r="T214" s="6"/>
      <c r="U214" s="6"/>
      <c r="V214" s="6"/>
      <c r="W214" s="261"/>
      <c r="X214" s="6"/>
      <c r="Y214" s="261"/>
      <c r="Z214" s="214"/>
      <c r="AA214" s="6"/>
      <c r="AB214" s="214"/>
      <c r="AC214" s="238"/>
      <c r="AD214" s="238"/>
      <c r="AE214" s="161"/>
      <c r="AF214" s="6"/>
      <c r="AG214" s="6"/>
      <c r="AH214" s="6"/>
      <c r="AI214" s="261"/>
      <c r="AJ214" s="6"/>
      <c r="AK214" s="261"/>
      <c r="AL214" s="214"/>
      <c r="AM214" s="6"/>
      <c r="AN214" s="214"/>
      <c r="AO214" s="238"/>
      <c r="AP214" s="238"/>
      <c r="AQ214" s="17"/>
      <c r="AR214" s="235"/>
      <c r="AS214" s="221" t="s">
        <v>55</v>
      </c>
      <c r="AT214" s="54"/>
      <c r="AU214" s="254"/>
      <c r="AV214" s="259"/>
      <c r="AW214" s="38">
        <f t="shared" si="12"/>
        <v>0</v>
      </c>
      <c r="AX214" s="39">
        <f t="shared" si="13"/>
        <v>0</v>
      </c>
      <c r="AY214" s="224" t="s">
        <v>56</v>
      </c>
      <c r="AZ214" s="54"/>
      <c r="BA214" s="64"/>
      <c r="BB214" s="48"/>
      <c r="BC214" s="25">
        <f t="shared" si="14"/>
        <v>0</v>
      </c>
      <c r="BD214" s="40">
        <f t="shared" si="15"/>
        <v>0</v>
      </c>
      <c r="BE214" s="27" t="s">
        <v>57</v>
      </c>
      <c r="BF214" s="54"/>
      <c r="BG214" s="48"/>
      <c r="BH214" s="28">
        <f t="shared" si="16"/>
        <v>0</v>
      </c>
      <c r="BI214" s="29">
        <f t="shared" si="17"/>
        <v>0</v>
      </c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</row>
    <row r="215" spans="1:201" ht="12.75" customHeight="1" x14ac:dyDescent="0.2">
      <c r="A215" s="161"/>
      <c r="B215" s="11"/>
      <c r="C215" s="115"/>
      <c r="D215" s="6"/>
      <c r="E215" s="278"/>
      <c r="F215" s="278"/>
      <c r="G215" s="116"/>
      <c r="H215" s="6"/>
      <c r="I215" s="6"/>
      <c r="J215" s="6"/>
      <c r="K215" s="261"/>
      <c r="L215" s="164"/>
      <c r="M215" s="164"/>
      <c r="N215" s="6"/>
      <c r="O215" s="6"/>
      <c r="P215" s="6"/>
      <c r="Q215" s="6"/>
      <c r="R215" s="6"/>
      <c r="S215" s="161"/>
      <c r="T215" s="6"/>
      <c r="U215" s="6"/>
      <c r="V215" s="6"/>
      <c r="W215" s="261"/>
      <c r="X215" s="6"/>
      <c r="Y215" s="261"/>
      <c r="Z215" s="214"/>
      <c r="AA215" s="6"/>
      <c r="AB215" s="214"/>
      <c r="AC215" s="238"/>
      <c r="AD215" s="238"/>
      <c r="AE215" s="161"/>
      <c r="AF215" s="6"/>
      <c r="AG215" s="6"/>
      <c r="AH215" s="6"/>
      <c r="AI215" s="261"/>
      <c r="AJ215" s="6"/>
      <c r="AK215" s="261"/>
      <c r="AL215" s="214"/>
      <c r="AM215" s="6"/>
      <c r="AN215" s="214"/>
      <c r="AO215" s="238"/>
      <c r="AP215" s="238"/>
      <c r="AQ215" s="17"/>
      <c r="AR215" s="235"/>
      <c r="AS215" s="221" t="s">
        <v>55</v>
      </c>
      <c r="AT215" s="54"/>
      <c r="AU215" s="254"/>
      <c r="AV215" s="259"/>
      <c r="AW215" s="38">
        <f t="shared" si="12"/>
        <v>0</v>
      </c>
      <c r="AX215" s="39">
        <f t="shared" si="13"/>
        <v>0</v>
      </c>
      <c r="AY215" s="224" t="s">
        <v>56</v>
      </c>
      <c r="AZ215" s="54"/>
      <c r="BA215" s="64"/>
      <c r="BB215" s="48"/>
      <c r="BC215" s="25">
        <f t="shared" si="14"/>
        <v>0</v>
      </c>
      <c r="BD215" s="40">
        <f t="shared" si="15"/>
        <v>0</v>
      </c>
      <c r="BE215" s="27" t="s">
        <v>57</v>
      </c>
      <c r="BF215" s="54"/>
      <c r="BG215" s="48"/>
      <c r="BH215" s="28">
        <f t="shared" si="16"/>
        <v>0</v>
      </c>
      <c r="BI215" s="29">
        <f t="shared" si="17"/>
        <v>0</v>
      </c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</row>
    <row r="216" spans="1:201" ht="12.75" customHeight="1" x14ac:dyDescent="0.2">
      <c r="A216" s="161"/>
      <c r="B216" s="11"/>
      <c r="C216" s="115"/>
      <c r="D216" s="6"/>
      <c r="E216" s="278"/>
      <c r="F216" s="278"/>
      <c r="G216" s="116"/>
      <c r="H216" s="6"/>
      <c r="I216" s="6"/>
      <c r="J216" s="6"/>
      <c r="K216" s="261"/>
      <c r="L216" s="164"/>
      <c r="M216" s="164"/>
      <c r="N216" s="6"/>
      <c r="O216" s="6"/>
      <c r="P216" s="6"/>
      <c r="Q216" s="6"/>
      <c r="R216" s="6"/>
      <c r="S216" s="161"/>
      <c r="T216" s="6"/>
      <c r="U216" s="6"/>
      <c r="V216" s="6"/>
      <c r="W216" s="261"/>
      <c r="X216" s="6"/>
      <c r="Y216" s="261"/>
      <c r="Z216" s="214"/>
      <c r="AA216" s="6"/>
      <c r="AB216" s="214"/>
      <c r="AC216" s="238"/>
      <c r="AD216" s="238"/>
      <c r="AE216" s="161"/>
      <c r="AF216" s="6"/>
      <c r="AG216" s="6"/>
      <c r="AH216" s="6"/>
      <c r="AI216" s="261"/>
      <c r="AJ216" s="6"/>
      <c r="AK216" s="261"/>
      <c r="AL216" s="214"/>
      <c r="AM216" s="6"/>
      <c r="AN216" s="214"/>
      <c r="AO216" s="238"/>
      <c r="AP216" s="238"/>
      <c r="AQ216" s="17"/>
      <c r="AR216" s="235"/>
      <c r="AS216" s="221" t="s">
        <v>55</v>
      </c>
      <c r="AT216" s="54"/>
      <c r="AU216" s="254"/>
      <c r="AV216" s="259"/>
      <c r="AW216" s="38">
        <f t="shared" si="12"/>
        <v>0</v>
      </c>
      <c r="AX216" s="39">
        <f t="shared" si="13"/>
        <v>0</v>
      </c>
      <c r="AY216" s="224" t="s">
        <v>56</v>
      </c>
      <c r="AZ216" s="54"/>
      <c r="BA216" s="64"/>
      <c r="BB216" s="48"/>
      <c r="BC216" s="25">
        <f t="shared" si="14"/>
        <v>0</v>
      </c>
      <c r="BD216" s="40">
        <f t="shared" si="15"/>
        <v>0</v>
      </c>
      <c r="BE216" s="27" t="s">
        <v>57</v>
      </c>
      <c r="BF216" s="54"/>
      <c r="BG216" s="48"/>
      <c r="BH216" s="28">
        <f t="shared" si="16"/>
        <v>0</v>
      </c>
      <c r="BI216" s="29">
        <f t="shared" si="17"/>
        <v>0</v>
      </c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</row>
    <row r="217" spans="1:201" ht="12.75" customHeight="1" x14ac:dyDescent="0.2">
      <c r="A217" s="161"/>
      <c r="B217" s="11"/>
      <c r="C217" s="115"/>
      <c r="D217" s="6"/>
      <c r="E217" s="278"/>
      <c r="F217" s="278"/>
      <c r="G217" s="116"/>
      <c r="H217" s="6"/>
      <c r="I217" s="6"/>
      <c r="J217" s="6"/>
      <c r="K217" s="261"/>
      <c r="L217" s="164"/>
      <c r="M217" s="164"/>
      <c r="N217" s="6"/>
      <c r="O217" s="6"/>
      <c r="P217" s="6"/>
      <c r="Q217" s="6"/>
      <c r="R217" s="6"/>
      <c r="S217" s="161"/>
      <c r="T217" s="6"/>
      <c r="U217" s="6"/>
      <c r="V217" s="6"/>
      <c r="W217" s="261"/>
      <c r="X217" s="6"/>
      <c r="Y217" s="261"/>
      <c r="Z217" s="214"/>
      <c r="AA217" s="6"/>
      <c r="AB217" s="214"/>
      <c r="AC217" s="238"/>
      <c r="AD217" s="238"/>
      <c r="AE217" s="161"/>
      <c r="AF217" s="6"/>
      <c r="AG217" s="6"/>
      <c r="AH217" s="6"/>
      <c r="AI217" s="261"/>
      <c r="AJ217" s="6"/>
      <c r="AK217" s="261"/>
      <c r="AL217" s="214"/>
      <c r="AM217" s="6"/>
      <c r="AN217" s="214"/>
      <c r="AO217" s="238"/>
      <c r="AP217" s="238"/>
      <c r="AQ217" s="17"/>
      <c r="AR217" s="235"/>
      <c r="AS217" s="221" t="s">
        <v>55</v>
      </c>
      <c r="AT217" s="54"/>
      <c r="AU217" s="254"/>
      <c r="AV217" s="259"/>
      <c r="AW217" s="38">
        <f t="shared" si="12"/>
        <v>0</v>
      </c>
      <c r="AX217" s="39">
        <f t="shared" si="13"/>
        <v>0</v>
      </c>
      <c r="AY217" s="224" t="s">
        <v>56</v>
      </c>
      <c r="AZ217" s="54"/>
      <c r="BA217" s="64"/>
      <c r="BB217" s="48"/>
      <c r="BC217" s="25">
        <f t="shared" si="14"/>
        <v>0</v>
      </c>
      <c r="BD217" s="40">
        <f t="shared" si="15"/>
        <v>0</v>
      </c>
      <c r="BE217" s="27" t="s">
        <v>57</v>
      </c>
      <c r="BF217" s="54"/>
      <c r="BG217" s="48"/>
      <c r="BH217" s="28">
        <f t="shared" si="16"/>
        <v>0</v>
      </c>
      <c r="BI217" s="29">
        <f t="shared" si="17"/>
        <v>0</v>
      </c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</row>
    <row r="218" spans="1:201" ht="12.75" customHeight="1" x14ac:dyDescent="0.2">
      <c r="A218" s="161"/>
      <c r="B218" s="11"/>
      <c r="C218" s="115"/>
      <c r="D218" s="6"/>
      <c r="E218" s="278"/>
      <c r="F218" s="278"/>
      <c r="G218" s="116"/>
      <c r="H218" s="6"/>
      <c r="I218" s="6"/>
      <c r="J218" s="6"/>
      <c r="K218" s="261"/>
      <c r="L218" s="164"/>
      <c r="M218" s="164"/>
      <c r="N218" s="6"/>
      <c r="O218" s="6"/>
      <c r="P218" s="6"/>
      <c r="Q218" s="6"/>
      <c r="R218" s="6"/>
      <c r="S218" s="161"/>
      <c r="T218" s="6"/>
      <c r="U218" s="6"/>
      <c r="V218" s="6"/>
      <c r="W218" s="261"/>
      <c r="X218" s="6"/>
      <c r="Y218" s="261"/>
      <c r="Z218" s="214"/>
      <c r="AA218" s="6"/>
      <c r="AB218" s="214"/>
      <c r="AC218" s="238"/>
      <c r="AD218" s="238"/>
      <c r="AE218" s="161"/>
      <c r="AF218" s="6"/>
      <c r="AG218" s="6"/>
      <c r="AH218" s="6"/>
      <c r="AI218" s="261"/>
      <c r="AJ218" s="6"/>
      <c r="AK218" s="261"/>
      <c r="AL218" s="214"/>
      <c r="AM218" s="6"/>
      <c r="AN218" s="214"/>
      <c r="AO218" s="238"/>
      <c r="AP218" s="238"/>
      <c r="AQ218" s="17"/>
      <c r="AR218" s="235"/>
      <c r="AS218" s="221" t="s">
        <v>55</v>
      </c>
      <c r="AT218" s="54"/>
      <c r="AU218" s="254"/>
      <c r="AV218" s="259"/>
      <c r="AW218" s="38">
        <f t="shared" si="12"/>
        <v>0</v>
      </c>
      <c r="AX218" s="39">
        <f t="shared" si="13"/>
        <v>0</v>
      </c>
      <c r="AY218" s="224" t="s">
        <v>56</v>
      </c>
      <c r="AZ218" s="54"/>
      <c r="BA218" s="64"/>
      <c r="BB218" s="48"/>
      <c r="BC218" s="25">
        <f t="shared" si="14"/>
        <v>0</v>
      </c>
      <c r="BD218" s="40">
        <f t="shared" si="15"/>
        <v>0</v>
      </c>
      <c r="BE218" s="27" t="s">
        <v>57</v>
      </c>
      <c r="BF218" s="54"/>
      <c r="BG218" s="48"/>
      <c r="BH218" s="28">
        <f t="shared" si="16"/>
        <v>0</v>
      </c>
      <c r="BI218" s="29">
        <f t="shared" si="17"/>
        <v>0</v>
      </c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</row>
    <row r="219" spans="1:201" ht="12.75" customHeight="1" x14ac:dyDescent="0.2">
      <c r="A219" s="161"/>
      <c r="B219" s="11"/>
      <c r="C219" s="115"/>
      <c r="D219" s="6"/>
      <c r="E219" s="278"/>
      <c r="F219" s="278"/>
      <c r="G219" s="116"/>
      <c r="H219" s="6"/>
      <c r="I219" s="6"/>
      <c r="J219" s="6"/>
      <c r="K219" s="261"/>
      <c r="L219" s="164"/>
      <c r="M219" s="164"/>
      <c r="N219" s="6"/>
      <c r="O219" s="6"/>
      <c r="P219" s="6"/>
      <c r="Q219" s="6"/>
      <c r="R219" s="6"/>
      <c r="S219" s="161"/>
      <c r="T219" s="6"/>
      <c r="U219" s="6"/>
      <c r="V219" s="6"/>
      <c r="W219" s="261"/>
      <c r="X219" s="6"/>
      <c r="Y219" s="261"/>
      <c r="Z219" s="214"/>
      <c r="AA219" s="6"/>
      <c r="AB219" s="214"/>
      <c r="AC219" s="238"/>
      <c r="AD219" s="238"/>
      <c r="AE219" s="161"/>
      <c r="AF219" s="6"/>
      <c r="AG219" s="6"/>
      <c r="AH219" s="6"/>
      <c r="AI219" s="261"/>
      <c r="AJ219" s="6"/>
      <c r="AK219" s="261"/>
      <c r="AL219" s="214"/>
      <c r="AM219" s="6"/>
      <c r="AN219" s="214"/>
      <c r="AO219" s="238"/>
      <c r="AP219" s="238"/>
      <c r="AQ219" s="17"/>
      <c r="AR219" s="235"/>
      <c r="AS219" s="221" t="s">
        <v>55</v>
      </c>
      <c r="AT219" s="54"/>
      <c r="AU219" s="254"/>
      <c r="AV219" s="259"/>
      <c r="AW219" s="38">
        <f t="shared" si="12"/>
        <v>0</v>
      </c>
      <c r="AX219" s="39">
        <f t="shared" si="13"/>
        <v>0</v>
      </c>
      <c r="AY219" s="224" t="s">
        <v>56</v>
      </c>
      <c r="AZ219" s="54"/>
      <c r="BA219" s="64"/>
      <c r="BB219" s="48"/>
      <c r="BC219" s="25">
        <f t="shared" si="14"/>
        <v>0</v>
      </c>
      <c r="BD219" s="40">
        <f t="shared" si="15"/>
        <v>0</v>
      </c>
      <c r="BE219" s="27" t="s">
        <v>57</v>
      </c>
      <c r="BF219" s="54"/>
      <c r="BG219" s="48"/>
      <c r="BH219" s="28">
        <f t="shared" si="16"/>
        <v>0</v>
      </c>
      <c r="BI219" s="29">
        <f t="shared" si="17"/>
        <v>0</v>
      </c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</row>
    <row r="220" spans="1:201" ht="12.75" customHeight="1" x14ac:dyDescent="0.2">
      <c r="A220" s="161"/>
      <c r="B220" s="11"/>
      <c r="C220" s="115"/>
      <c r="D220" s="6"/>
      <c r="E220" s="278"/>
      <c r="F220" s="278"/>
      <c r="G220" s="116"/>
      <c r="H220" s="6"/>
      <c r="I220" s="6"/>
      <c r="J220" s="6"/>
      <c r="K220" s="261"/>
      <c r="L220" s="164"/>
      <c r="M220" s="164"/>
      <c r="N220" s="6"/>
      <c r="O220" s="6"/>
      <c r="P220" s="6"/>
      <c r="Q220" s="6"/>
      <c r="R220" s="6"/>
      <c r="S220" s="161"/>
      <c r="T220" s="6"/>
      <c r="U220" s="6"/>
      <c r="V220" s="6"/>
      <c r="W220" s="261"/>
      <c r="X220" s="6"/>
      <c r="Y220" s="261"/>
      <c r="Z220" s="214"/>
      <c r="AA220" s="6"/>
      <c r="AB220" s="214"/>
      <c r="AC220" s="238"/>
      <c r="AD220" s="238"/>
      <c r="AE220" s="161"/>
      <c r="AF220" s="6"/>
      <c r="AG220" s="6"/>
      <c r="AH220" s="6"/>
      <c r="AI220" s="261"/>
      <c r="AJ220" s="6"/>
      <c r="AK220" s="261"/>
      <c r="AL220" s="214"/>
      <c r="AM220" s="6"/>
      <c r="AN220" s="214"/>
      <c r="AO220" s="238"/>
      <c r="AP220" s="238"/>
      <c r="AQ220" s="17"/>
      <c r="AR220" s="235"/>
      <c r="AS220" s="221" t="s">
        <v>55</v>
      </c>
      <c r="AT220" s="54"/>
      <c r="AU220" s="254"/>
      <c r="AV220" s="259"/>
      <c r="AW220" s="38">
        <f t="shared" si="12"/>
        <v>0</v>
      </c>
      <c r="AX220" s="39">
        <f t="shared" si="13"/>
        <v>0</v>
      </c>
      <c r="AY220" s="224" t="s">
        <v>56</v>
      </c>
      <c r="AZ220" s="54"/>
      <c r="BA220" s="64"/>
      <c r="BB220" s="48"/>
      <c r="BC220" s="25">
        <f t="shared" si="14"/>
        <v>0</v>
      </c>
      <c r="BD220" s="40">
        <f t="shared" si="15"/>
        <v>0</v>
      </c>
      <c r="BE220" s="27" t="s">
        <v>57</v>
      </c>
      <c r="BF220" s="54"/>
      <c r="BG220" s="48"/>
      <c r="BH220" s="28">
        <f t="shared" si="16"/>
        <v>0</v>
      </c>
      <c r="BI220" s="29">
        <f t="shared" si="17"/>
        <v>0</v>
      </c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</row>
    <row r="221" spans="1:201" ht="12.75" customHeight="1" x14ac:dyDescent="0.2">
      <c r="A221" s="161"/>
      <c r="B221" s="11"/>
      <c r="C221" s="115"/>
      <c r="D221" s="6"/>
      <c r="E221" s="278"/>
      <c r="F221" s="278"/>
      <c r="G221" s="116"/>
      <c r="H221" s="6"/>
      <c r="I221" s="6"/>
      <c r="J221" s="6"/>
      <c r="K221" s="261"/>
      <c r="L221" s="164"/>
      <c r="M221" s="164"/>
      <c r="N221" s="6"/>
      <c r="O221" s="6"/>
      <c r="P221" s="6"/>
      <c r="Q221" s="6"/>
      <c r="R221" s="6"/>
      <c r="S221" s="161"/>
      <c r="T221" s="6"/>
      <c r="U221" s="6"/>
      <c r="V221" s="6"/>
      <c r="W221" s="261"/>
      <c r="X221" s="6"/>
      <c r="Y221" s="261"/>
      <c r="Z221" s="214"/>
      <c r="AA221" s="6"/>
      <c r="AB221" s="214"/>
      <c r="AC221" s="238"/>
      <c r="AD221" s="238"/>
      <c r="AE221" s="161"/>
      <c r="AF221" s="6"/>
      <c r="AG221" s="6"/>
      <c r="AH221" s="6"/>
      <c r="AI221" s="261"/>
      <c r="AJ221" s="6"/>
      <c r="AK221" s="261"/>
      <c r="AL221" s="214"/>
      <c r="AM221" s="6"/>
      <c r="AN221" s="214"/>
      <c r="AO221" s="238"/>
      <c r="AP221" s="238"/>
      <c r="AQ221" s="17"/>
      <c r="AR221" s="235"/>
      <c r="AS221" s="221" t="s">
        <v>55</v>
      </c>
      <c r="AT221" s="54"/>
      <c r="AU221" s="254"/>
      <c r="AV221" s="259"/>
      <c r="AW221" s="38">
        <f t="shared" si="12"/>
        <v>0</v>
      </c>
      <c r="AX221" s="39">
        <f t="shared" si="13"/>
        <v>0</v>
      </c>
      <c r="AY221" s="224" t="s">
        <v>56</v>
      </c>
      <c r="AZ221" s="54"/>
      <c r="BA221" s="64"/>
      <c r="BB221" s="48"/>
      <c r="BC221" s="25">
        <f t="shared" si="14"/>
        <v>0</v>
      </c>
      <c r="BD221" s="40">
        <f t="shared" si="15"/>
        <v>0</v>
      </c>
      <c r="BE221" s="27" t="s">
        <v>57</v>
      </c>
      <c r="BF221" s="54"/>
      <c r="BG221" s="48"/>
      <c r="BH221" s="28">
        <f t="shared" si="16"/>
        <v>0</v>
      </c>
      <c r="BI221" s="29">
        <f t="shared" si="17"/>
        <v>0</v>
      </c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</row>
    <row r="222" spans="1:201" ht="12.75" customHeight="1" x14ac:dyDescent="0.2">
      <c r="A222" s="161"/>
      <c r="B222" s="11"/>
      <c r="C222" s="115"/>
      <c r="D222" s="6"/>
      <c r="E222" s="278"/>
      <c r="F222" s="278"/>
      <c r="G222" s="116"/>
      <c r="H222" s="6"/>
      <c r="I222" s="6"/>
      <c r="J222" s="6"/>
      <c r="K222" s="261"/>
      <c r="L222" s="164"/>
      <c r="M222" s="164"/>
      <c r="N222" s="6"/>
      <c r="O222" s="6"/>
      <c r="P222" s="6"/>
      <c r="Q222" s="6"/>
      <c r="R222" s="6"/>
      <c r="S222" s="161"/>
      <c r="T222" s="6"/>
      <c r="U222" s="6"/>
      <c r="V222" s="6"/>
      <c r="W222" s="261"/>
      <c r="X222" s="6"/>
      <c r="Y222" s="261"/>
      <c r="Z222" s="214"/>
      <c r="AA222" s="6"/>
      <c r="AB222" s="214"/>
      <c r="AC222" s="238"/>
      <c r="AD222" s="238"/>
      <c r="AE222" s="161"/>
      <c r="AF222" s="6"/>
      <c r="AG222" s="6"/>
      <c r="AH222" s="6"/>
      <c r="AI222" s="261"/>
      <c r="AJ222" s="6"/>
      <c r="AK222" s="261"/>
      <c r="AL222" s="214"/>
      <c r="AM222" s="6"/>
      <c r="AN222" s="214"/>
      <c r="AO222" s="238"/>
      <c r="AP222" s="238"/>
      <c r="AQ222" s="17"/>
      <c r="AR222" s="235"/>
      <c r="AS222" s="221" t="s">
        <v>55</v>
      </c>
      <c r="AT222" s="54"/>
      <c r="AU222" s="254"/>
      <c r="AV222" s="259"/>
      <c r="AW222" s="38">
        <f t="shared" si="12"/>
        <v>0</v>
      </c>
      <c r="AX222" s="39">
        <f t="shared" si="13"/>
        <v>0</v>
      </c>
      <c r="AY222" s="224" t="s">
        <v>56</v>
      </c>
      <c r="AZ222" s="54"/>
      <c r="BA222" s="64"/>
      <c r="BB222" s="48"/>
      <c r="BC222" s="25">
        <f t="shared" si="14"/>
        <v>0</v>
      </c>
      <c r="BD222" s="40">
        <f t="shared" si="15"/>
        <v>0</v>
      </c>
      <c r="BE222" s="27" t="s">
        <v>57</v>
      </c>
      <c r="BF222" s="54"/>
      <c r="BG222" s="48"/>
      <c r="BH222" s="28">
        <f t="shared" si="16"/>
        <v>0</v>
      </c>
      <c r="BI222" s="29">
        <f t="shared" si="17"/>
        <v>0</v>
      </c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</row>
    <row r="223" spans="1:201" ht="12.75" customHeight="1" x14ac:dyDescent="0.2">
      <c r="A223" s="161"/>
      <c r="B223" s="11"/>
      <c r="C223" s="115"/>
      <c r="D223" s="6"/>
      <c r="E223" s="278"/>
      <c r="F223" s="278"/>
      <c r="G223" s="116"/>
      <c r="H223" s="6"/>
      <c r="I223" s="6"/>
      <c r="J223" s="6"/>
      <c r="K223" s="261"/>
      <c r="L223" s="164"/>
      <c r="M223" s="164"/>
      <c r="N223" s="6"/>
      <c r="O223" s="6"/>
      <c r="P223" s="6"/>
      <c r="Q223" s="6"/>
      <c r="R223" s="6"/>
      <c r="S223" s="161"/>
      <c r="T223" s="6"/>
      <c r="U223" s="6"/>
      <c r="V223" s="6"/>
      <c r="W223" s="261"/>
      <c r="X223" s="6"/>
      <c r="Y223" s="261"/>
      <c r="Z223" s="214"/>
      <c r="AA223" s="6"/>
      <c r="AB223" s="214"/>
      <c r="AC223" s="238"/>
      <c r="AD223" s="238"/>
      <c r="AE223" s="161"/>
      <c r="AF223" s="6"/>
      <c r="AG223" s="6"/>
      <c r="AH223" s="6"/>
      <c r="AI223" s="261"/>
      <c r="AJ223" s="6"/>
      <c r="AK223" s="261"/>
      <c r="AL223" s="214"/>
      <c r="AM223" s="6"/>
      <c r="AN223" s="214"/>
      <c r="AO223" s="238"/>
      <c r="AP223" s="238"/>
      <c r="AQ223" s="17"/>
      <c r="AR223" s="235"/>
      <c r="AS223" s="221" t="s">
        <v>55</v>
      </c>
      <c r="AT223" s="54"/>
      <c r="AU223" s="254"/>
      <c r="AV223" s="259"/>
      <c r="AW223" s="38">
        <f t="shared" si="12"/>
        <v>0</v>
      </c>
      <c r="AX223" s="39">
        <f t="shared" si="13"/>
        <v>0</v>
      </c>
      <c r="AY223" s="224" t="s">
        <v>56</v>
      </c>
      <c r="AZ223" s="54"/>
      <c r="BA223" s="64"/>
      <c r="BB223" s="48"/>
      <c r="BC223" s="25">
        <f t="shared" si="14"/>
        <v>0</v>
      </c>
      <c r="BD223" s="40">
        <f t="shared" si="15"/>
        <v>0</v>
      </c>
      <c r="BE223" s="27" t="s">
        <v>57</v>
      </c>
      <c r="BF223" s="54"/>
      <c r="BG223" s="48"/>
      <c r="BH223" s="28">
        <f t="shared" si="16"/>
        <v>0</v>
      </c>
      <c r="BI223" s="29">
        <f t="shared" si="17"/>
        <v>0</v>
      </c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</row>
    <row r="224" spans="1:201" ht="12.75" customHeight="1" x14ac:dyDescent="0.2">
      <c r="A224" s="161"/>
      <c r="B224" s="11"/>
      <c r="C224" s="115"/>
      <c r="D224" s="6"/>
      <c r="E224" s="278"/>
      <c r="F224" s="278"/>
      <c r="G224" s="116"/>
      <c r="H224" s="6"/>
      <c r="I224" s="6"/>
      <c r="J224" s="6"/>
      <c r="K224" s="261"/>
      <c r="L224" s="164"/>
      <c r="M224" s="164"/>
      <c r="N224" s="6"/>
      <c r="O224" s="6"/>
      <c r="P224" s="6"/>
      <c r="Q224" s="6"/>
      <c r="R224" s="6"/>
      <c r="S224" s="161"/>
      <c r="T224" s="6"/>
      <c r="U224" s="6"/>
      <c r="V224" s="6"/>
      <c r="W224" s="261"/>
      <c r="X224" s="6"/>
      <c r="Y224" s="261"/>
      <c r="Z224" s="214"/>
      <c r="AA224" s="6"/>
      <c r="AB224" s="214"/>
      <c r="AC224" s="238"/>
      <c r="AD224" s="238"/>
      <c r="AE224" s="161"/>
      <c r="AF224" s="6"/>
      <c r="AG224" s="6"/>
      <c r="AH224" s="6"/>
      <c r="AI224" s="261"/>
      <c r="AJ224" s="6"/>
      <c r="AK224" s="261"/>
      <c r="AL224" s="214"/>
      <c r="AM224" s="6"/>
      <c r="AN224" s="214"/>
      <c r="AO224" s="238"/>
      <c r="AP224" s="238"/>
      <c r="AQ224" s="17"/>
      <c r="AR224" s="235"/>
      <c r="AS224" s="221" t="s">
        <v>55</v>
      </c>
      <c r="AT224" s="54"/>
      <c r="AU224" s="254"/>
      <c r="AV224" s="259"/>
      <c r="AW224" s="38">
        <f t="shared" si="12"/>
        <v>0</v>
      </c>
      <c r="AX224" s="39">
        <f t="shared" si="13"/>
        <v>0</v>
      </c>
      <c r="AY224" s="224" t="s">
        <v>56</v>
      </c>
      <c r="AZ224" s="54"/>
      <c r="BA224" s="64"/>
      <c r="BB224" s="48"/>
      <c r="BC224" s="25">
        <f t="shared" si="14"/>
        <v>0</v>
      </c>
      <c r="BD224" s="40">
        <f t="shared" si="15"/>
        <v>0</v>
      </c>
      <c r="BE224" s="27" t="s">
        <v>57</v>
      </c>
      <c r="BF224" s="54"/>
      <c r="BG224" s="48"/>
      <c r="BH224" s="28">
        <f t="shared" si="16"/>
        <v>0</v>
      </c>
      <c r="BI224" s="29">
        <f t="shared" si="17"/>
        <v>0</v>
      </c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</row>
    <row r="225" spans="1:201" ht="12.75" customHeight="1" x14ac:dyDescent="0.2">
      <c r="A225" s="161"/>
      <c r="B225" s="11"/>
      <c r="C225" s="115"/>
      <c r="D225" s="6"/>
      <c r="E225" s="278"/>
      <c r="F225" s="278"/>
      <c r="G225" s="116"/>
      <c r="H225" s="6"/>
      <c r="I225" s="6"/>
      <c r="J225" s="6"/>
      <c r="K225" s="261"/>
      <c r="L225" s="164"/>
      <c r="M225" s="164"/>
      <c r="N225" s="6"/>
      <c r="O225" s="6"/>
      <c r="P225" s="6"/>
      <c r="Q225" s="6"/>
      <c r="R225" s="6"/>
      <c r="S225" s="161"/>
      <c r="T225" s="6"/>
      <c r="U225" s="6"/>
      <c r="V225" s="6"/>
      <c r="W225" s="261"/>
      <c r="X225" s="6"/>
      <c r="Y225" s="261"/>
      <c r="Z225" s="214"/>
      <c r="AA225" s="6"/>
      <c r="AB225" s="214"/>
      <c r="AC225" s="238"/>
      <c r="AD225" s="238"/>
      <c r="AE225" s="161"/>
      <c r="AF225" s="6"/>
      <c r="AG225" s="6"/>
      <c r="AH225" s="6"/>
      <c r="AI225" s="261"/>
      <c r="AJ225" s="6"/>
      <c r="AK225" s="261"/>
      <c r="AL225" s="214"/>
      <c r="AM225" s="6"/>
      <c r="AN225" s="214"/>
      <c r="AO225" s="238"/>
      <c r="AP225" s="238"/>
      <c r="AQ225" s="17"/>
      <c r="AR225" s="235"/>
      <c r="AS225" s="221" t="s">
        <v>55</v>
      </c>
      <c r="AT225" s="54"/>
      <c r="AU225" s="254"/>
      <c r="AV225" s="259"/>
      <c r="AW225" s="38">
        <f t="shared" si="12"/>
        <v>0</v>
      </c>
      <c r="AX225" s="39">
        <f t="shared" si="13"/>
        <v>0</v>
      </c>
      <c r="AY225" s="224" t="s">
        <v>56</v>
      </c>
      <c r="AZ225" s="54"/>
      <c r="BA225" s="64"/>
      <c r="BB225" s="48"/>
      <c r="BC225" s="25">
        <f t="shared" si="14"/>
        <v>0</v>
      </c>
      <c r="BD225" s="40">
        <f t="shared" si="15"/>
        <v>0</v>
      </c>
      <c r="BE225" s="27" t="s">
        <v>57</v>
      </c>
      <c r="BF225" s="54"/>
      <c r="BG225" s="48"/>
      <c r="BH225" s="28">
        <f t="shared" si="16"/>
        <v>0</v>
      </c>
      <c r="BI225" s="29">
        <f t="shared" si="17"/>
        <v>0</v>
      </c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</row>
    <row r="226" spans="1:201" ht="12.75" customHeight="1" x14ac:dyDescent="0.2">
      <c r="A226" s="161"/>
      <c r="B226" s="11"/>
      <c r="C226" s="115"/>
      <c r="D226" s="6"/>
      <c r="E226" s="278"/>
      <c r="F226" s="278"/>
      <c r="G226" s="116"/>
      <c r="H226" s="6"/>
      <c r="I226" s="6"/>
      <c r="J226" s="6"/>
      <c r="K226" s="261"/>
      <c r="L226" s="164"/>
      <c r="M226" s="164"/>
      <c r="N226" s="6"/>
      <c r="O226" s="6"/>
      <c r="P226" s="6"/>
      <c r="Q226" s="6"/>
      <c r="R226" s="6"/>
      <c r="S226" s="161"/>
      <c r="T226" s="6"/>
      <c r="U226" s="6"/>
      <c r="V226" s="6"/>
      <c r="W226" s="261"/>
      <c r="X226" s="6"/>
      <c r="Y226" s="261"/>
      <c r="Z226" s="214"/>
      <c r="AA226" s="6"/>
      <c r="AB226" s="214"/>
      <c r="AC226" s="238"/>
      <c r="AD226" s="238"/>
      <c r="AE226" s="161"/>
      <c r="AF226" s="6"/>
      <c r="AG226" s="6"/>
      <c r="AH226" s="6"/>
      <c r="AI226" s="261"/>
      <c r="AJ226" s="6"/>
      <c r="AK226" s="261"/>
      <c r="AL226" s="214"/>
      <c r="AM226" s="6"/>
      <c r="AN226" s="214"/>
      <c r="AO226" s="238"/>
      <c r="AP226" s="238"/>
      <c r="AQ226" s="17"/>
      <c r="AR226" s="235"/>
      <c r="AS226" s="221" t="s">
        <v>55</v>
      </c>
      <c r="AT226" s="54"/>
      <c r="AU226" s="254"/>
      <c r="AV226" s="259"/>
      <c r="AW226" s="38">
        <f t="shared" si="12"/>
        <v>0</v>
      </c>
      <c r="AX226" s="39">
        <f t="shared" si="13"/>
        <v>0</v>
      </c>
      <c r="AY226" s="224" t="s">
        <v>56</v>
      </c>
      <c r="AZ226" s="54"/>
      <c r="BA226" s="64"/>
      <c r="BB226" s="48"/>
      <c r="BC226" s="25">
        <f t="shared" si="14"/>
        <v>0</v>
      </c>
      <c r="BD226" s="40">
        <f t="shared" si="15"/>
        <v>0</v>
      </c>
      <c r="BE226" s="27" t="s">
        <v>57</v>
      </c>
      <c r="BF226" s="54"/>
      <c r="BG226" s="48"/>
      <c r="BH226" s="28">
        <f t="shared" si="16"/>
        <v>0</v>
      </c>
      <c r="BI226" s="29">
        <f t="shared" si="17"/>
        <v>0</v>
      </c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</row>
    <row r="227" spans="1:201" ht="12.75" customHeight="1" x14ac:dyDescent="0.2">
      <c r="A227" s="161"/>
      <c r="B227" s="11"/>
      <c r="C227" s="115"/>
      <c r="D227" s="6"/>
      <c r="E227" s="278"/>
      <c r="F227" s="278"/>
      <c r="G227" s="116"/>
      <c r="H227" s="6"/>
      <c r="I227" s="6"/>
      <c r="J227" s="6"/>
      <c r="K227" s="261"/>
      <c r="L227" s="164"/>
      <c r="M227" s="164"/>
      <c r="N227" s="6"/>
      <c r="O227" s="6"/>
      <c r="P227" s="6"/>
      <c r="Q227" s="6"/>
      <c r="R227" s="6"/>
      <c r="S227" s="161"/>
      <c r="T227" s="6"/>
      <c r="U227" s="6"/>
      <c r="V227" s="6"/>
      <c r="W227" s="261"/>
      <c r="X227" s="6"/>
      <c r="Y227" s="261"/>
      <c r="Z227" s="214"/>
      <c r="AA227" s="6"/>
      <c r="AB227" s="214"/>
      <c r="AC227" s="238"/>
      <c r="AD227" s="238"/>
      <c r="AE227" s="161"/>
      <c r="AF227" s="6"/>
      <c r="AG227" s="6"/>
      <c r="AH227" s="6"/>
      <c r="AI227" s="261"/>
      <c r="AJ227" s="6"/>
      <c r="AK227" s="261"/>
      <c r="AL227" s="214"/>
      <c r="AM227" s="6"/>
      <c r="AN227" s="214"/>
      <c r="AO227" s="238"/>
      <c r="AP227" s="238"/>
      <c r="AQ227" s="17"/>
      <c r="AR227" s="235"/>
      <c r="AS227" s="221" t="s">
        <v>55</v>
      </c>
      <c r="AT227" s="54"/>
      <c r="AU227" s="254"/>
      <c r="AV227" s="259"/>
      <c r="AW227" s="38">
        <f t="shared" si="12"/>
        <v>0</v>
      </c>
      <c r="AX227" s="39">
        <f t="shared" si="13"/>
        <v>0</v>
      </c>
      <c r="AY227" s="224" t="s">
        <v>56</v>
      </c>
      <c r="AZ227" s="54"/>
      <c r="BA227" s="64"/>
      <c r="BB227" s="48"/>
      <c r="BC227" s="25">
        <f t="shared" si="14"/>
        <v>0</v>
      </c>
      <c r="BD227" s="40">
        <f t="shared" si="15"/>
        <v>0</v>
      </c>
      <c r="BE227" s="27" t="s">
        <v>57</v>
      </c>
      <c r="BF227" s="54"/>
      <c r="BG227" s="48"/>
      <c r="BH227" s="28">
        <f t="shared" si="16"/>
        <v>0</v>
      </c>
      <c r="BI227" s="29">
        <f t="shared" si="17"/>
        <v>0</v>
      </c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</row>
    <row r="228" spans="1:201" ht="12.75" customHeight="1" x14ac:dyDescent="0.2">
      <c r="A228" s="161"/>
      <c r="B228" s="11"/>
      <c r="C228" s="115"/>
      <c r="D228" s="6"/>
      <c r="E228" s="278"/>
      <c r="F228" s="278"/>
      <c r="G228" s="116"/>
      <c r="H228" s="6"/>
      <c r="I228" s="6"/>
      <c r="J228" s="6"/>
      <c r="K228" s="261"/>
      <c r="L228" s="164"/>
      <c r="M228" s="164"/>
      <c r="N228" s="6"/>
      <c r="O228" s="6"/>
      <c r="P228" s="6"/>
      <c r="Q228" s="6"/>
      <c r="R228" s="6"/>
      <c r="S228" s="161"/>
      <c r="T228" s="6"/>
      <c r="U228" s="6"/>
      <c r="V228" s="6"/>
      <c r="W228" s="261"/>
      <c r="X228" s="6"/>
      <c r="Y228" s="261"/>
      <c r="Z228" s="214"/>
      <c r="AA228" s="6"/>
      <c r="AB228" s="214"/>
      <c r="AC228" s="238"/>
      <c r="AD228" s="238"/>
      <c r="AE228" s="161"/>
      <c r="AF228" s="6"/>
      <c r="AG228" s="6"/>
      <c r="AH228" s="6"/>
      <c r="AI228" s="261"/>
      <c r="AJ228" s="6"/>
      <c r="AK228" s="261"/>
      <c r="AL228" s="214"/>
      <c r="AM228" s="6"/>
      <c r="AN228" s="214"/>
      <c r="AO228" s="238"/>
      <c r="AP228" s="238"/>
      <c r="AQ228" s="17"/>
      <c r="AR228" s="235"/>
      <c r="AS228" s="221" t="s">
        <v>55</v>
      </c>
      <c r="AT228" s="54"/>
      <c r="AU228" s="254"/>
      <c r="AV228" s="259"/>
      <c r="AW228" s="38">
        <f t="shared" si="12"/>
        <v>0</v>
      </c>
      <c r="AX228" s="39">
        <f t="shared" si="13"/>
        <v>0</v>
      </c>
      <c r="AY228" s="224" t="s">
        <v>56</v>
      </c>
      <c r="AZ228" s="54"/>
      <c r="BA228" s="64"/>
      <c r="BB228" s="48"/>
      <c r="BC228" s="25">
        <f t="shared" si="14"/>
        <v>0</v>
      </c>
      <c r="BD228" s="40">
        <f t="shared" si="15"/>
        <v>0</v>
      </c>
      <c r="BE228" s="27" t="s">
        <v>57</v>
      </c>
      <c r="BF228" s="54"/>
      <c r="BG228" s="48"/>
      <c r="BH228" s="28">
        <f t="shared" si="16"/>
        <v>0</v>
      </c>
      <c r="BI228" s="29">
        <f t="shared" si="17"/>
        <v>0</v>
      </c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</row>
    <row r="229" spans="1:201" ht="12.75" customHeight="1" x14ac:dyDescent="0.2">
      <c r="A229" s="161"/>
      <c r="B229" s="11"/>
      <c r="C229" s="115"/>
      <c r="D229" s="6"/>
      <c r="E229" s="278"/>
      <c r="F229" s="278"/>
      <c r="G229" s="116"/>
      <c r="H229" s="6"/>
      <c r="I229" s="6"/>
      <c r="J229" s="6"/>
      <c r="K229" s="261"/>
      <c r="L229" s="164"/>
      <c r="M229" s="164"/>
      <c r="N229" s="6"/>
      <c r="O229" s="6"/>
      <c r="P229" s="6"/>
      <c r="Q229" s="6"/>
      <c r="R229" s="6"/>
      <c r="S229" s="161"/>
      <c r="T229" s="6"/>
      <c r="U229" s="6"/>
      <c r="V229" s="6"/>
      <c r="W229" s="261"/>
      <c r="X229" s="6"/>
      <c r="Y229" s="261"/>
      <c r="Z229" s="214"/>
      <c r="AA229" s="6"/>
      <c r="AB229" s="214"/>
      <c r="AC229" s="238"/>
      <c r="AD229" s="238"/>
      <c r="AE229" s="161"/>
      <c r="AF229" s="6"/>
      <c r="AG229" s="6"/>
      <c r="AH229" s="6"/>
      <c r="AI229" s="261"/>
      <c r="AJ229" s="6"/>
      <c r="AK229" s="261"/>
      <c r="AL229" s="214"/>
      <c r="AM229" s="6"/>
      <c r="AN229" s="214"/>
      <c r="AO229" s="238"/>
      <c r="AP229" s="238"/>
      <c r="AQ229" s="17"/>
      <c r="AR229" s="235"/>
      <c r="AS229" s="221" t="s">
        <v>55</v>
      </c>
      <c r="AT229" s="54"/>
      <c r="AU229" s="254"/>
      <c r="AV229" s="259"/>
      <c r="AW229" s="38">
        <f t="shared" si="12"/>
        <v>0</v>
      </c>
      <c r="AX229" s="39">
        <f t="shared" si="13"/>
        <v>0</v>
      </c>
      <c r="AY229" s="224" t="s">
        <v>56</v>
      </c>
      <c r="AZ229" s="54"/>
      <c r="BA229" s="64"/>
      <c r="BB229" s="48"/>
      <c r="BC229" s="25">
        <f t="shared" si="14"/>
        <v>0</v>
      </c>
      <c r="BD229" s="40">
        <f t="shared" si="15"/>
        <v>0</v>
      </c>
      <c r="BE229" s="27" t="s">
        <v>57</v>
      </c>
      <c r="BF229" s="54"/>
      <c r="BG229" s="48"/>
      <c r="BH229" s="28">
        <f t="shared" si="16"/>
        <v>0</v>
      </c>
      <c r="BI229" s="29">
        <f t="shared" si="17"/>
        <v>0</v>
      </c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</row>
    <row r="230" spans="1:201" ht="12.75" customHeight="1" x14ac:dyDescent="0.2">
      <c r="A230" s="161"/>
      <c r="B230" s="11"/>
      <c r="C230" s="115"/>
      <c r="D230" s="6"/>
      <c r="E230" s="278"/>
      <c r="F230" s="278"/>
      <c r="G230" s="116"/>
      <c r="H230" s="6"/>
      <c r="I230" s="6"/>
      <c r="J230" s="6"/>
      <c r="K230" s="261"/>
      <c r="L230" s="164"/>
      <c r="M230" s="164"/>
      <c r="N230" s="6"/>
      <c r="O230" s="6"/>
      <c r="P230" s="6"/>
      <c r="Q230" s="6"/>
      <c r="R230" s="6"/>
      <c r="S230" s="161"/>
      <c r="T230" s="6"/>
      <c r="U230" s="6"/>
      <c r="V230" s="6"/>
      <c r="W230" s="261"/>
      <c r="X230" s="6"/>
      <c r="Y230" s="261"/>
      <c r="Z230" s="214"/>
      <c r="AA230" s="6"/>
      <c r="AB230" s="214"/>
      <c r="AC230" s="238"/>
      <c r="AD230" s="238"/>
      <c r="AE230" s="161"/>
      <c r="AF230" s="6"/>
      <c r="AG230" s="6"/>
      <c r="AH230" s="6"/>
      <c r="AI230" s="261"/>
      <c r="AJ230" s="6"/>
      <c r="AK230" s="261"/>
      <c r="AL230" s="214"/>
      <c r="AM230" s="6"/>
      <c r="AN230" s="214"/>
      <c r="AO230" s="238"/>
      <c r="AP230" s="238"/>
      <c r="AQ230" s="17"/>
      <c r="AR230" s="235"/>
      <c r="AS230" s="221" t="s">
        <v>55</v>
      </c>
      <c r="AT230" s="54"/>
      <c r="AU230" s="254"/>
      <c r="AV230" s="259"/>
      <c r="AW230" s="38">
        <f t="shared" si="12"/>
        <v>0</v>
      </c>
      <c r="AX230" s="39">
        <f t="shared" si="13"/>
        <v>0</v>
      </c>
      <c r="AY230" s="224" t="s">
        <v>56</v>
      </c>
      <c r="AZ230" s="54"/>
      <c r="BA230" s="64"/>
      <c r="BB230" s="48"/>
      <c r="BC230" s="25">
        <f t="shared" si="14"/>
        <v>0</v>
      </c>
      <c r="BD230" s="40">
        <f t="shared" si="15"/>
        <v>0</v>
      </c>
      <c r="BE230" s="27" t="s">
        <v>57</v>
      </c>
      <c r="BF230" s="54"/>
      <c r="BG230" s="48"/>
      <c r="BH230" s="28">
        <f t="shared" si="16"/>
        <v>0</v>
      </c>
      <c r="BI230" s="29">
        <f t="shared" si="17"/>
        <v>0</v>
      </c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</row>
    <row r="231" spans="1:201" ht="12.75" customHeight="1" x14ac:dyDescent="0.2">
      <c r="A231" s="161"/>
      <c r="B231" s="11"/>
      <c r="C231" s="115"/>
      <c r="D231" s="6"/>
      <c r="E231" s="278"/>
      <c r="F231" s="278"/>
      <c r="G231" s="116"/>
      <c r="H231" s="6"/>
      <c r="I231" s="6"/>
      <c r="J231" s="6"/>
      <c r="K231" s="261"/>
      <c r="L231" s="164"/>
      <c r="M231" s="164"/>
      <c r="N231" s="6"/>
      <c r="O231" s="6"/>
      <c r="P231" s="6"/>
      <c r="Q231" s="6"/>
      <c r="R231" s="6"/>
      <c r="S231" s="161"/>
      <c r="T231" s="6"/>
      <c r="U231" s="6"/>
      <c r="V231" s="6"/>
      <c r="W231" s="261"/>
      <c r="X231" s="6"/>
      <c r="Y231" s="261"/>
      <c r="Z231" s="214"/>
      <c r="AA231" s="6"/>
      <c r="AB231" s="214"/>
      <c r="AC231" s="238"/>
      <c r="AD231" s="238"/>
      <c r="AE231" s="161"/>
      <c r="AF231" s="6"/>
      <c r="AG231" s="6"/>
      <c r="AH231" s="6"/>
      <c r="AI231" s="261"/>
      <c r="AJ231" s="6"/>
      <c r="AK231" s="261"/>
      <c r="AL231" s="214"/>
      <c r="AM231" s="6"/>
      <c r="AN231" s="214"/>
      <c r="AO231" s="238"/>
      <c r="AP231" s="238"/>
      <c r="AQ231" s="17"/>
      <c r="AR231" s="235"/>
      <c r="AS231" s="221" t="s">
        <v>55</v>
      </c>
      <c r="AT231" s="54"/>
      <c r="AU231" s="254"/>
      <c r="AV231" s="259"/>
      <c r="AW231" s="38">
        <f t="shared" si="12"/>
        <v>0</v>
      </c>
      <c r="AX231" s="39">
        <f t="shared" si="13"/>
        <v>0</v>
      </c>
      <c r="AY231" s="224" t="s">
        <v>56</v>
      </c>
      <c r="AZ231" s="54"/>
      <c r="BA231" s="64"/>
      <c r="BB231" s="48"/>
      <c r="BC231" s="25">
        <f t="shared" si="14"/>
        <v>0</v>
      </c>
      <c r="BD231" s="40">
        <f t="shared" si="15"/>
        <v>0</v>
      </c>
      <c r="BE231" s="27" t="s">
        <v>57</v>
      </c>
      <c r="BF231" s="54"/>
      <c r="BG231" s="48"/>
      <c r="BH231" s="28">
        <f t="shared" si="16"/>
        <v>0</v>
      </c>
      <c r="BI231" s="29">
        <f t="shared" si="17"/>
        <v>0</v>
      </c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</row>
    <row r="232" spans="1:201" ht="12.75" customHeight="1" x14ac:dyDescent="0.2">
      <c r="A232" s="161"/>
      <c r="B232" s="11"/>
      <c r="C232" s="115"/>
      <c r="D232" s="6"/>
      <c r="E232" s="278"/>
      <c r="F232" s="278"/>
      <c r="G232" s="116"/>
      <c r="H232" s="6"/>
      <c r="I232" s="6"/>
      <c r="J232" s="6"/>
      <c r="K232" s="261"/>
      <c r="L232" s="164"/>
      <c r="M232" s="164"/>
      <c r="N232" s="6"/>
      <c r="O232" s="6"/>
      <c r="P232" s="6"/>
      <c r="Q232" s="6"/>
      <c r="R232" s="6"/>
      <c r="S232" s="161"/>
      <c r="T232" s="6"/>
      <c r="U232" s="6"/>
      <c r="V232" s="6"/>
      <c r="W232" s="261"/>
      <c r="X232" s="6"/>
      <c r="Y232" s="261"/>
      <c r="Z232" s="214"/>
      <c r="AA232" s="6"/>
      <c r="AB232" s="214"/>
      <c r="AC232" s="238"/>
      <c r="AD232" s="238"/>
      <c r="AE232" s="161"/>
      <c r="AF232" s="6"/>
      <c r="AG232" s="6"/>
      <c r="AH232" s="6"/>
      <c r="AI232" s="261"/>
      <c r="AJ232" s="6"/>
      <c r="AK232" s="261"/>
      <c r="AL232" s="214"/>
      <c r="AM232" s="6"/>
      <c r="AN232" s="214"/>
      <c r="AO232" s="238"/>
      <c r="AP232" s="238"/>
      <c r="AQ232" s="17"/>
      <c r="AR232" s="235"/>
      <c r="AS232" s="221" t="s">
        <v>55</v>
      </c>
      <c r="AT232" s="54"/>
      <c r="AU232" s="254"/>
      <c r="AV232" s="259"/>
      <c r="AW232" s="38">
        <f t="shared" si="12"/>
        <v>0</v>
      </c>
      <c r="AX232" s="39">
        <f t="shared" si="13"/>
        <v>0</v>
      </c>
      <c r="AY232" s="224" t="s">
        <v>56</v>
      </c>
      <c r="AZ232" s="54"/>
      <c r="BA232" s="64"/>
      <c r="BB232" s="48"/>
      <c r="BC232" s="25">
        <f t="shared" si="14"/>
        <v>0</v>
      </c>
      <c r="BD232" s="40">
        <f t="shared" si="15"/>
        <v>0</v>
      </c>
      <c r="BE232" s="27" t="s">
        <v>57</v>
      </c>
      <c r="BF232" s="54"/>
      <c r="BG232" s="48"/>
      <c r="BH232" s="28">
        <f t="shared" si="16"/>
        <v>0</v>
      </c>
      <c r="BI232" s="29">
        <f t="shared" si="17"/>
        <v>0</v>
      </c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</row>
    <row r="233" spans="1:201" ht="12.75" customHeight="1" x14ac:dyDescent="0.2">
      <c r="A233" s="161"/>
      <c r="B233" s="11"/>
      <c r="C233" s="115"/>
      <c r="D233" s="6"/>
      <c r="E233" s="278"/>
      <c r="F233" s="278"/>
      <c r="G233" s="116"/>
      <c r="H233" s="6"/>
      <c r="I233" s="6"/>
      <c r="J233" s="6"/>
      <c r="K233" s="261"/>
      <c r="L233" s="164"/>
      <c r="M233" s="164"/>
      <c r="N233" s="6"/>
      <c r="O233" s="6"/>
      <c r="P233" s="6"/>
      <c r="Q233" s="6"/>
      <c r="R233" s="6"/>
      <c r="S233" s="161"/>
      <c r="T233" s="6"/>
      <c r="U233" s="6"/>
      <c r="V233" s="6"/>
      <c r="W233" s="261"/>
      <c r="X233" s="6"/>
      <c r="Y233" s="261"/>
      <c r="Z233" s="214"/>
      <c r="AA233" s="6"/>
      <c r="AB233" s="214"/>
      <c r="AC233" s="238"/>
      <c r="AD233" s="238"/>
      <c r="AE233" s="161"/>
      <c r="AF233" s="6"/>
      <c r="AG233" s="6"/>
      <c r="AH233" s="6"/>
      <c r="AI233" s="261"/>
      <c r="AJ233" s="6"/>
      <c r="AK233" s="261"/>
      <c r="AL233" s="214"/>
      <c r="AM233" s="6"/>
      <c r="AN233" s="214"/>
      <c r="AO233" s="238"/>
      <c r="AP233" s="238"/>
      <c r="AQ233" s="17"/>
      <c r="AR233" s="235"/>
      <c r="AS233" s="221" t="s">
        <v>55</v>
      </c>
      <c r="AT233" s="54"/>
      <c r="AU233" s="254"/>
      <c r="AV233" s="259"/>
      <c r="AW233" s="38">
        <f t="shared" si="12"/>
        <v>0</v>
      </c>
      <c r="AX233" s="39">
        <f t="shared" si="13"/>
        <v>0</v>
      </c>
      <c r="AY233" s="224" t="s">
        <v>56</v>
      </c>
      <c r="AZ233" s="54"/>
      <c r="BA233" s="64"/>
      <c r="BB233" s="48"/>
      <c r="BC233" s="25">
        <f t="shared" si="14"/>
        <v>0</v>
      </c>
      <c r="BD233" s="40">
        <f t="shared" si="15"/>
        <v>0</v>
      </c>
      <c r="BE233" s="27" t="s">
        <v>57</v>
      </c>
      <c r="BF233" s="54"/>
      <c r="BG233" s="48"/>
      <c r="BH233" s="28">
        <f t="shared" si="16"/>
        <v>0</v>
      </c>
      <c r="BI233" s="29">
        <f t="shared" si="17"/>
        <v>0</v>
      </c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</row>
    <row r="234" spans="1:201" ht="12.75" customHeight="1" x14ac:dyDescent="0.2">
      <c r="A234" s="161"/>
      <c r="B234" s="11"/>
      <c r="C234" s="115"/>
      <c r="D234" s="6"/>
      <c r="E234" s="278"/>
      <c r="F234" s="278"/>
      <c r="G234" s="116"/>
      <c r="H234" s="6"/>
      <c r="I234" s="6"/>
      <c r="J234" s="6"/>
      <c r="K234" s="261"/>
      <c r="L234" s="164"/>
      <c r="M234" s="164"/>
      <c r="N234" s="6"/>
      <c r="O234" s="6"/>
      <c r="P234" s="6"/>
      <c r="Q234" s="6"/>
      <c r="R234" s="6"/>
      <c r="S234" s="161"/>
      <c r="T234" s="6"/>
      <c r="U234" s="6"/>
      <c r="V234" s="6"/>
      <c r="W234" s="261"/>
      <c r="X234" s="6"/>
      <c r="Y234" s="261"/>
      <c r="Z234" s="214"/>
      <c r="AA234" s="6"/>
      <c r="AB234" s="214"/>
      <c r="AC234" s="238"/>
      <c r="AD234" s="238"/>
      <c r="AE234" s="161"/>
      <c r="AF234" s="6"/>
      <c r="AG234" s="6"/>
      <c r="AH234" s="6"/>
      <c r="AI234" s="261"/>
      <c r="AJ234" s="6"/>
      <c r="AK234" s="261"/>
      <c r="AL234" s="214"/>
      <c r="AM234" s="6"/>
      <c r="AN234" s="214"/>
      <c r="AO234" s="238"/>
      <c r="AP234" s="238"/>
      <c r="AQ234" s="17"/>
      <c r="AR234" s="235"/>
      <c r="AS234" s="221" t="s">
        <v>55</v>
      </c>
      <c r="AT234" s="54"/>
      <c r="AU234" s="254"/>
      <c r="AV234" s="259"/>
      <c r="AW234" s="38">
        <f t="shared" si="12"/>
        <v>0</v>
      </c>
      <c r="AX234" s="39">
        <f t="shared" si="13"/>
        <v>0</v>
      </c>
      <c r="AY234" s="224" t="s">
        <v>56</v>
      </c>
      <c r="AZ234" s="54"/>
      <c r="BA234" s="64"/>
      <c r="BB234" s="48"/>
      <c r="BC234" s="25">
        <f t="shared" si="14"/>
        <v>0</v>
      </c>
      <c r="BD234" s="40">
        <f t="shared" si="15"/>
        <v>0</v>
      </c>
      <c r="BE234" s="27" t="s">
        <v>57</v>
      </c>
      <c r="BF234" s="54"/>
      <c r="BG234" s="48"/>
      <c r="BH234" s="28">
        <f t="shared" si="16"/>
        <v>0</v>
      </c>
      <c r="BI234" s="29">
        <f t="shared" si="17"/>
        <v>0</v>
      </c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</row>
    <row r="235" spans="1:201" ht="12.75" customHeight="1" x14ac:dyDescent="0.2">
      <c r="A235" s="161"/>
      <c r="B235" s="11"/>
      <c r="C235" s="115"/>
      <c r="D235" s="6"/>
      <c r="E235" s="278"/>
      <c r="F235" s="278"/>
      <c r="G235" s="116"/>
      <c r="H235" s="6"/>
      <c r="I235" s="6"/>
      <c r="J235" s="6"/>
      <c r="K235" s="261"/>
      <c r="L235" s="164"/>
      <c r="M235" s="164"/>
      <c r="N235" s="6"/>
      <c r="O235" s="6"/>
      <c r="P235" s="6"/>
      <c r="Q235" s="6"/>
      <c r="R235" s="6"/>
      <c r="S235" s="161"/>
      <c r="T235" s="6"/>
      <c r="U235" s="6"/>
      <c r="V235" s="6"/>
      <c r="W235" s="261"/>
      <c r="X235" s="6"/>
      <c r="Y235" s="261"/>
      <c r="Z235" s="214"/>
      <c r="AA235" s="6"/>
      <c r="AB235" s="214"/>
      <c r="AC235" s="238"/>
      <c r="AD235" s="238"/>
      <c r="AE235" s="161"/>
      <c r="AF235" s="6"/>
      <c r="AG235" s="6"/>
      <c r="AH235" s="6"/>
      <c r="AI235" s="261"/>
      <c r="AJ235" s="6"/>
      <c r="AK235" s="261"/>
      <c r="AL235" s="214"/>
      <c r="AM235" s="6"/>
      <c r="AN235" s="214"/>
      <c r="AO235" s="238"/>
      <c r="AP235" s="238"/>
      <c r="AQ235" s="17"/>
      <c r="AR235" s="235"/>
      <c r="AS235" s="221" t="s">
        <v>55</v>
      </c>
      <c r="AT235" s="54"/>
      <c r="AU235" s="254"/>
      <c r="AV235" s="259"/>
      <c r="AW235" s="38">
        <f t="shared" si="12"/>
        <v>0</v>
      </c>
      <c r="AX235" s="39">
        <f t="shared" si="13"/>
        <v>0</v>
      </c>
      <c r="AY235" s="224" t="s">
        <v>56</v>
      </c>
      <c r="AZ235" s="54"/>
      <c r="BA235" s="64"/>
      <c r="BB235" s="48"/>
      <c r="BC235" s="25">
        <f t="shared" si="14"/>
        <v>0</v>
      </c>
      <c r="BD235" s="40">
        <f t="shared" si="15"/>
        <v>0</v>
      </c>
      <c r="BE235" s="27" t="s">
        <v>57</v>
      </c>
      <c r="BF235" s="54"/>
      <c r="BG235" s="48"/>
      <c r="BH235" s="28">
        <f t="shared" si="16"/>
        <v>0</v>
      </c>
      <c r="BI235" s="29">
        <f t="shared" si="17"/>
        <v>0</v>
      </c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</row>
    <row r="236" spans="1:201" ht="12.75" customHeight="1" x14ac:dyDescent="0.2">
      <c r="A236" s="161"/>
      <c r="B236" s="11"/>
      <c r="C236" s="115"/>
      <c r="D236" s="6"/>
      <c r="E236" s="278"/>
      <c r="F236" s="278"/>
      <c r="G236" s="116"/>
      <c r="H236" s="6"/>
      <c r="I236" s="6"/>
      <c r="J236" s="6"/>
      <c r="K236" s="261"/>
      <c r="L236" s="164"/>
      <c r="M236" s="164"/>
      <c r="N236" s="6"/>
      <c r="O236" s="6"/>
      <c r="P236" s="6"/>
      <c r="Q236" s="6"/>
      <c r="R236" s="6"/>
      <c r="S236" s="161"/>
      <c r="T236" s="6"/>
      <c r="U236" s="6"/>
      <c r="V236" s="6"/>
      <c r="W236" s="261"/>
      <c r="X236" s="6"/>
      <c r="Y236" s="261"/>
      <c r="Z236" s="214"/>
      <c r="AA236" s="6"/>
      <c r="AB236" s="214"/>
      <c r="AC236" s="238"/>
      <c r="AD236" s="238"/>
      <c r="AE236" s="161"/>
      <c r="AF236" s="6"/>
      <c r="AG236" s="6"/>
      <c r="AH236" s="6"/>
      <c r="AI236" s="261"/>
      <c r="AJ236" s="6"/>
      <c r="AK236" s="261"/>
      <c r="AL236" s="214"/>
      <c r="AM236" s="6"/>
      <c r="AN236" s="214"/>
      <c r="AO236" s="238"/>
      <c r="AP236" s="238"/>
      <c r="AQ236" s="17"/>
      <c r="AR236" s="235"/>
      <c r="AS236" s="221" t="s">
        <v>55</v>
      </c>
      <c r="AT236" s="54"/>
      <c r="AU236" s="254"/>
      <c r="AV236" s="259"/>
      <c r="AW236" s="38">
        <f t="shared" si="12"/>
        <v>0</v>
      </c>
      <c r="AX236" s="39">
        <f t="shared" si="13"/>
        <v>0</v>
      </c>
      <c r="AY236" s="224" t="s">
        <v>56</v>
      </c>
      <c r="AZ236" s="54"/>
      <c r="BA236" s="64"/>
      <c r="BB236" s="48"/>
      <c r="BC236" s="25">
        <f t="shared" si="14"/>
        <v>0</v>
      </c>
      <c r="BD236" s="40">
        <f t="shared" si="15"/>
        <v>0</v>
      </c>
      <c r="BE236" s="27" t="s">
        <v>57</v>
      </c>
      <c r="BF236" s="54"/>
      <c r="BG236" s="48"/>
      <c r="BH236" s="28">
        <f t="shared" si="16"/>
        <v>0</v>
      </c>
      <c r="BI236" s="29">
        <f t="shared" si="17"/>
        <v>0</v>
      </c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</row>
    <row r="237" spans="1:201" ht="12.75" customHeight="1" x14ac:dyDescent="0.2">
      <c r="A237" s="161"/>
      <c r="B237" s="11"/>
      <c r="C237" s="115"/>
      <c r="D237" s="6"/>
      <c r="E237" s="278"/>
      <c r="F237" s="278"/>
      <c r="G237" s="116"/>
      <c r="H237" s="6"/>
      <c r="I237" s="6"/>
      <c r="J237" s="6"/>
      <c r="K237" s="261"/>
      <c r="L237" s="164"/>
      <c r="M237" s="164"/>
      <c r="N237" s="6"/>
      <c r="O237" s="6"/>
      <c r="P237" s="6"/>
      <c r="Q237" s="6"/>
      <c r="R237" s="6"/>
      <c r="S237" s="161"/>
      <c r="T237" s="6"/>
      <c r="U237" s="6"/>
      <c r="V237" s="6"/>
      <c r="W237" s="261"/>
      <c r="X237" s="6"/>
      <c r="Y237" s="261"/>
      <c r="Z237" s="214"/>
      <c r="AA237" s="6"/>
      <c r="AB237" s="214"/>
      <c r="AC237" s="238"/>
      <c r="AD237" s="238"/>
      <c r="AE237" s="161"/>
      <c r="AF237" s="6"/>
      <c r="AG237" s="6"/>
      <c r="AH237" s="6"/>
      <c r="AI237" s="261"/>
      <c r="AJ237" s="6"/>
      <c r="AK237" s="261"/>
      <c r="AL237" s="214"/>
      <c r="AM237" s="6"/>
      <c r="AN237" s="214"/>
      <c r="AO237" s="238"/>
      <c r="AP237" s="238"/>
      <c r="AQ237" s="17"/>
      <c r="AR237" s="235"/>
      <c r="AS237" s="221" t="s">
        <v>55</v>
      </c>
      <c r="AT237" s="54"/>
      <c r="AU237" s="254"/>
      <c r="AV237" s="259"/>
      <c r="AW237" s="38">
        <f t="shared" si="12"/>
        <v>0</v>
      </c>
      <c r="AX237" s="39">
        <f t="shared" si="13"/>
        <v>0</v>
      </c>
      <c r="AY237" s="224" t="s">
        <v>56</v>
      </c>
      <c r="AZ237" s="54"/>
      <c r="BA237" s="64"/>
      <c r="BB237" s="48"/>
      <c r="BC237" s="25">
        <f t="shared" si="14"/>
        <v>0</v>
      </c>
      <c r="BD237" s="40">
        <f t="shared" si="15"/>
        <v>0</v>
      </c>
      <c r="BE237" s="27" t="s">
        <v>57</v>
      </c>
      <c r="BF237" s="54"/>
      <c r="BG237" s="48"/>
      <c r="BH237" s="28">
        <f t="shared" si="16"/>
        <v>0</v>
      </c>
      <c r="BI237" s="29">
        <f t="shared" si="17"/>
        <v>0</v>
      </c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</row>
    <row r="238" spans="1:201" ht="12.75" customHeight="1" x14ac:dyDescent="0.2">
      <c r="A238" s="161"/>
      <c r="B238" s="11"/>
      <c r="C238" s="115"/>
      <c r="D238" s="6"/>
      <c r="E238" s="278"/>
      <c r="F238" s="278"/>
      <c r="G238" s="116"/>
      <c r="H238" s="6"/>
      <c r="I238" s="6"/>
      <c r="J238" s="6"/>
      <c r="K238" s="261"/>
      <c r="L238" s="164"/>
      <c r="M238" s="164"/>
      <c r="N238" s="6"/>
      <c r="O238" s="6"/>
      <c r="P238" s="6"/>
      <c r="Q238" s="6"/>
      <c r="R238" s="6"/>
      <c r="S238" s="161"/>
      <c r="T238" s="6"/>
      <c r="U238" s="6"/>
      <c r="V238" s="6"/>
      <c r="W238" s="261"/>
      <c r="X238" s="6"/>
      <c r="Y238" s="261"/>
      <c r="Z238" s="214"/>
      <c r="AA238" s="6"/>
      <c r="AB238" s="214"/>
      <c r="AC238" s="238"/>
      <c r="AD238" s="238"/>
      <c r="AE238" s="161"/>
      <c r="AF238" s="6"/>
      <c r="AG238" s="6"/>
      <c r="AH238" s="6"/>
      <c r="AI238" s="261"/>
      <c r="AJ238" s="6"/>
      <c r="AK238" s="261"/>
      <c r="AL238" s="214"/>
      <c r="AM238" s="6"/>
      <c r="AN238" s="214"/>
      <c r="AO238" s="238"/>
      <c r="AP238" s="238"/>
      <c r="AQ238" s="17"/>
      <c r="AR238" s="235"/>
      <c r="AS238" s="221" t="s">
        <v>55</v>
      </c>
      <c r="AT238" s="54"/>
      <c r="AU238" s="254"/>
      <c r="AV238" s="259"/>
      <c r="AW238" s="38">
        <f t="shared" si="12"/>
        <v>0</v>
      </c>
      <c r="AX238" s="39">
        <f t="shared" si="13"/>
        <v>0</v>
      </c>
      <c r="AY238" s="224" t="s">
        <v>56</v>
      </c>
      <c r="AZ238" s="54"/>
      <c r="BA238" s="64"/>
      <c r="BB238" s="48"/>
      <c r="BC238" s="25">
        <f t="shared" si="14"/>
        <v>0</v>
      </c>
      <c r="BD238" s="40">
        <f t="shared" si="15"/>
        <v>0</v>
      </c>
      <c r="BE238" s="27" t="s">
        <v>57</v>
      </c>
      <c r="BF238" s="54"/>
      <c r="BG238" s="48"/>
      <c r="BH238" s="28">
        <f t="shared" si="16"/>
        <v>0</v>
      </c>
      <c r="BI238" s="29">
        <f t="shared" si="17"/>
        <v>0</v>
      </c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</row>
    <row r="239" spans="1:201" ht="12.75" customHeight="1" x14ac:dyDescent="0.2">
      <c r="A239" s="161"/>
      <c r="B239" s="11"/>
      <c r="C239" s="115"/>
      <c r="D239" s="6"/>
      <c r="E239" s="278"/>
      <c r="F239" s="278"/>
      <c r="G239" s="116"/>
      <c r="H239" s="6"/>
      <c r="I239" s="6"/>
      <c r="J239" s="6"/>
      <c r="K239" s="261"/>
      <c r="L239" s="164"/>
      <c r="M239" s="164"/>
      <c r="N239" s="6"/>
      <c r="O239" s="6"/>
      <c r="P239" s="6"/>
      <c r="Q239" s="6"/>
      <c r="R239" s="6"/>
      <c r="S239" s="161"/>
      <c r="T239" s="6"/>
      <c r="U239" s="6"/>
      <c r="V239" s="6"/>
      <c r="W239" s="261"/>
      <c r="X239" s="6"/>
      <c r="Y239" s="261"/>
      <c r="Z239" s="214"/>
      <c r="AA239" s="6"/>
      <c r="AB239" s="214"/>
      <c r="AC239" s="238"/>
      <c r="AD239" s="238"/>
      <c r="AE239" s="161"/>
      <c r="AF239" s="6"/>
      <c r="AG239" s="6"/>
      <c r="AH239" s="6"/>
      <c r="AI239" s="261"/>
      <c r="AJ239" s="6"/>
      <c r="AK239" s="261"/>
      <c r="AL239" s="214"/>
      <c r="AM239" s="6"/>
      <c r="AN239" s="214"/>
      <c r="AO239" s="238"/>
      <c r="AP239" s="238"/>
      <c r="AQ239" s="17"/>
      <c r="AR239" s="235"/>
      <c r="AS239" s="221" t="s">
        <v>55</v>
      </c>
      <c r="AT239" s="54"/>
      <c r="AU239" s="254"/>
      <c r="AV239" s="259"/>
      <c r="AW239" s="38">
        <f t="shared" si="12"/>
        <v>0</v>
      </c>
      <c r="AX239" s="39">
        <f t="shared" si="13"/>
        <v>0</v>
      </c>
      <c r="AY239" s="224" t="s">
        <v>56</v>
      </c>
      <c r="AZ239" s="54"/>
      <c r="BA239" s="64"/>
      <c r="BB239" s="48"/>
      <c r="BC239" s="25">
        <f t="shared" si="14"/>
        <v>0</v>
      </c>
      <c r="BD239" s="40">
        <f t="shared" si="15"/>
        <v>0</v>
      </c>
      <c r="BE239" s="27" t="s">
        <v>57</v>
      </c>
      <c r="BF239" s="54"/>
      <c r="BG239" s="48"/>
      <c r="BH239" s="28">
        <f t="shared" si="16"/>
        <v>0</v>
      </c>
      <c r="BI239" s="29">
        <f t="shared" si="17"/>
        <v>0</v>
      </c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</row>
    <row r="240" spans="1:201" ht="12.75" customHeight="1" x14ac:dyDescent="0.2">
      <c r="A240" s="161"/>
      <c r="B240" s="11"/>
      <c r="C240" s="115"/>
      <c r="D240" s="6"/>
      <c r="E240" s="278"/>
      <c r="F240" s="278"/>
      <c r="G240" s="116"/>
      <c r="H240" s="6"/>
      <c r="I240" s="6"/>
      <c r="J240" s="6"/>
      <c r="K240" s="261"/>
      <c r="L240" s="164"/>
      <c r="M240" s="164"/>
      <c r="N240" s="6"/>
      <c r="O240" s="6"/>
      <c r="P240" s="6"/>
      <c r="Q240" s="6"/>
      <c r="R240" s="6"/>
      <c r="S240" s="161"/>
      <c r="T240" s="6"/>
      <c r="U240" s="6"/>
      <c r="V240" s="6"/>
      <c r="W240" s="261"/>
      <c r="X240" s="6"/>
      <c r="Y240" s="261"/>
      <c r="Z240" s="214"/>
      <c r="AA240" s="6"/>
      <c r="AB240" s="214"/>
      <c r="AC240" s="238"/>
      <c r="AD240" s="238"/>
      <c r="AE240" s="161"/>
      <c r="AF240" s="6"/>
      <c r="AG240" s="6"/>
      <c r="AH240" s="6"/>
      <c r="AI240" s="261"/>
      <c r="AJ240" s="6"/>
      <c r="AK240" s="261"/>
      <c r="AL240" s="214"/>
      <c r="AM240" s="6"/>
      <c r="AN240" s="214"/>
      <c r="AO240" s="238"/>
      <c r="AP240" s="238"/>
      <c r="AQ240" s="17"/>
      <c r="AR240" s="235"/>
      <c r="AS240" s="221" t="s">
        <v>55</v>
      </c>
      <c r="AT240" s="54"/>
      <c r="AU240" s="254"/>
      <c r="AV240" s="259"/>
      <c r="AW240" s="38">
        <f t="shared" si="12"/>
        <v>0</v>
      </c>
      <c r="AX240" s="39">
        <f t="shared" si="13"/>
        <v>0</v>
      </c>
      <c r="AY240" s="224" t="s">
        <v>56</v>
      </c>
      <c r="AZ240" s="54"/>
      <c r="BA240" s="64"/>
      <c r="BB240" s="48"/>
      <c r="BC240" s="25">
        <f t="shared" si="14"/>
        <v>0</v>
      </c>
      <c r="BD240" s="40">
        <f t="shared" si="15"/>
        <v>0</v>
      </c>
      <c r="BE240" s="27" t="s">
        <v>57</v>
      </c>
      <c r="BF240" s="54"/>
      <c r="BG240" s="48"/>
      <c r="BH240" s="28">
        <f t="shared" si="16"/>
        <v>0</v>
      </c>
      <c r="BI240" s="29">
        <f t="shared" si="17"/>
        <v>0</v>
      </c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</row>
    <row r="241" spans="1:201" ht="12.75" customHeight="1" x14ac:dyDescent="0.2">
      <c r="A241" s="161"/>
      <c r="B241" s="11"/>
      <c r="C241" s="115"/>
      <c r="D241" s="6"/>
      <c r="E241" s="278"/>
      <c r="F241" s="278"/>
      <c r="G241" s="116"/>
      <c r="H241" s="6"/>
      <c r="I241" s="6"/>
      <c r="J241" s="6"/>
      <c r="K241" s="261"/>
      <c r="L241" s="164"/>
      <c r="M241" s="164"/>
      <c r="N241" s="6"/>
      <c r="O241" s="6"/>
      <c r="P241" s="6"/>
      <c r="Q241" s="6"/>
      <c r="R241" s="6"/>
      <c r="S241" s="161"/>
      <c r="T241" s="6"/>
      <c r="U241" s="6"/>
      <c r="V241" s="6"/>
      <c r="W241" s="261"/>
      <c r="X241" s="6"/>
      <c r="Y241" s="261"/>
      <c r="Z241" s="214"/>
      <c r="AA241" s="6"/>
      <c r="AB241" s="214"/>
      <c r="AC241" s="238"/>
      <c r="AD241" s="238"/>
      <c r="AE241" s="161"/>
      <c r="AF241" s="6"/>
      <c r="AG241" s="6"/>
      <c r="AH241" s="6"/>
      <c r="AI241" s="261"/>
      <c r="AJ241" s="6"/>
      <c r="AK241" s="261"/>
      <c r="AL241" s="214"/>
      <c r="AM241" s="6"/>
      <c r="AN241" s="214"/>
      <c r="AO241" s="238"/>
      <c r="AP241" s="238"/>
      <c r="AQ241" s="17"/>
      <c r="AR241" s="235"/>
      <c r="AS241" s="221" t="s">
        <v>55</v>
      </c>
      <c r="AT241" s="54"/>
      <c r="AU241" s="254"/>
      <c r="AV241" s="259"/>
      <c r="AW241" s="38">
        <f t="shared" si="12"/>
        <v>0</v>
      </c>
      <c r="AX241" s="39">
        <f t="shared" si="13"/>
        <v>0</v>
      </c>
      <c r="AY241" s="224" t="s">
        <v>56</v>
      </c>
      <c r="AZ241" s="54"/>
      <c r="BA241" s="64"/>
      <c r="BB241" s="48"/>
      <c r="BC241" s="25">
        <f t="shared" si="14"/>
        <v>0</v>
      </c>
      <c r="BD241" s="40">
        <f t="shared" si="15"/>
        <v>0</v>
      </c>
      <c r="BE241" s="27" t="s">
        <v>57</v>
      </c>
      <c r="BF241" s="54"/>
      <c r="BG241" s="48"/>
      <c r="BH241" s="28">
        <f t="shared" si="16"/>
        <v>0</v>
      </c>
      <c r="BI241" s="29">
        <f t="shared" si="17"/>
        <v>0</v>
      </c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</row>
    <row r="242" spans="1:201" ht="12.75" customHeight="1" x14ac:dyDescent="0.2">
      <c r="A242" s="161"/>
      <c r="B242" s="11"/>
      <c r="C242" s="115"/>
      <c r="D242" s="6"/>
      <c r="E242" s="278"/>
      <c r="F242" s="278"/>
      <c r="G242" s="116"/>
      <c r="H242" s="6"/>
      <c r="I242" s="6"/>
      <c r="J242" s="6"/>
      <c r="K242" s="261"/>
      <c r="L242" s="164"/>
      <c r="M242" s="164"/>
      <c r="N242" s="6"/>
      <c r="O242" s="6"/>
      <c r="P242" s="6"/>
      <c r="Q242" s="6"/>
      <c r="R242" s="6"/>
      <c r="S242" s="161"/>
      <c r="T242" s="6"/>
      <c r="U242" s="6"/>
      <c r="V242" s="6"/>
      <c r="W242" s="261"/>
      <c r="X242" s="6"/>
      <c r="Y242" s="261"/>
      <c r="Z242" s="214"/>
      <c r="AA242" s="6"/>
      <c r="AB242" s="214"/>
      <c r="AC242" s="238"/>
      <c r="AD242" s="238"/>
      <c r="AE242" s="161"/>
      <c r="AF242" s="6"/>
      <c r="AG242" s="6"/>
      <c r="AH242" s="6"/>
      <c r="AI242" s="261"/>
      <c r="AJ242" s="6"/>
      <c r="AK242" s="261"/>
      <c r="AL242" s="214"/>
      <c r="AM242" s="6"/>
      <c r="AN242" s="214"/>
      <c r="AO242" s="238"/>
      <c r="AP242" s="238"/>
      <c r="AQ242" s="17"/>
      <c r="AR242" s="235"/>
      <c r="AS242" s="221" t="s">
        <v>55</v>
      </c>
      <c r="AT242" s="54"/>
      <c r="AU242" s="254"/>
      <c r="AV242" s="259"/>
      <c r="AW242" s="38">
        <f t="shared" si="12"/>
        <v>0</v>
      </c>
      <c r="AX242" s="39">
        <f t="shared" si="13"/>
        <v>0</v>
      </c>
      <c r="AY242" s="224" t="s">
        <v>56</v>
      </c>
      <c r="AZ242" s="54"/>
      <c r="BA242" s="64"/>
      <c r="BB242" s="48"/>
      <c r="BC242" s="25">
        <f t="shared" si="14"/>
        <v>0</v>
      </c>
      <c r="BD242" s="40">
        <f t="shared" si="15"/>
        <v>0</v>
      </c>
      <c r="BE242" s="27" t="s">
        <v>57</v>
      </c>
      <c r="BF242" s="54"/>
      <c r="BG242" s="48"/>
      <c r="BH242" s="28">
        <f t="shared" si="16"/>
        <v>0</v>
      </c>
      <c r="BI242" s="29">
        <f t="shared" si="17"/>
        <v>0</v>
      </c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</row>
    <row r="243" spans="1:201" ht="12.75" customHeight="1" x14ac:dyDescent="0.2">
      <c r="A243" s="161"/>
      <c r="B243" s="11"/>
      <c r="C243" s="115"/>
      <c r="D243" s="6"/>
      <c r="E243" s="278"/>
      <c r="F243" s="278"/>
      <c r="G243" s="116"/>
      <c r="H243" s="6"/>
      <c r="I243" s="6"/>
      <c r="J243" s="6"/>
      <c r="K243" s="261"/>
      <c r="L243" s="164"/>
      <c r="M243" s="164"/>
      <c r="N243" s="6"/>
      <c r="O243" s="6"/>
      <c r="P243" s="6"/>
      <c r="Q243" s="6"/>
      <c r="R243" s="6"/>
      <c r="S243" s="161"/>
      <c r="T243" s="6"/>
      <c r="U243" s="6"/>
      <c r="V243" s="6"/>
      <c r="W243" s="261"/>
      <c r="X243" s="6"/>
      <c r="Y243" s="261"/>
      <c r="Z243" s="214"/>
      <c r="AA243" s="6"/>
      <c r="AB243" s="214"/>
      <c r="AC243" s="238"/>
      <c r="AD243" s="238"/>
      <c r="AE243" s="161"/>
      <c r="AF243" s="6"/>
      <c r="AG243" s="6"/>
      <c r="AH243" s="6"/>
      <c r="AI243" s="261"/>
      <c r="AJ243" s="6"/>
      <c r="AK243" s="261"/>
      <c r="AL243" s="214"/>
      <c r="AM243" s="6"/>
      <c r="AN243" s="214"/>
      <c r="AO243" s="238"/>
      <c r="AP243" s="238"/>
      <c r="AQ243" s="17"/>
      <c r="AR243" s="235"/>
      <c r="AS243" s="221" t="s">
        <v>55</v>
      </c>
      <c r="AT243" s="54"/>
      <c r="AU243" s="254"/>
      <c r="AV243" s="259"/>
      <c r="AW243" s="38">
        <f t="shared" si="12"/>
        <v>0</v>
      </c>
      <c r="AX243" s="39">
        <f t="shared" si="13"/>
        <v>0</v>
      </c>
      <c r="AY243" s="224" t="s">
        <v>56</v>
      </c>
      <c r="AZ243" s="54"/>
      <c r="BA243" s="64"/>
      <c r="BB243" s="48"/>
      <c r="BC243" s="25">
        <f t="shared" si="14"/>
        <v>0</v>
      </c>
      <c r="BD243" s="40">
        <f t="shared" si="15"/>
        <v>0</v>
      </c>
      <c r="BE243" s="27" t="s">
        <v>57</v>
      </c>
      <c r="BF243" s="54"/>
      <c r="BG243" s="48"/>
      <c r="BH243" s="28">
        <f t="shared" si="16"/>
        <v>0</v>
      </c>
      <c r="BI243" s="29">
        <f t="shared" si="17"/>
        <v>0</v>
      </c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</row>
    <row r="244" spans="1:201" ht="12.75" customHeight="1" x14ac:dyDescent="0.2">
      <c r="A244" s="161"/>
      <c r="B244" s="11"/>
      <c r="C244" s="115"/>
      <c r="D244" s="6"/>
      <c r="E244" s="278"/>
      <c r="F244" s="278"/>
      <c r="G244" s="116"/>
      <c r="H244" s="6"/>
      <c r="I244" s="6"/>
      <c r="J244" s="6"/>
      <c r="K244" s="261"/>
      <c r="L244" s="164"/>
      <c r="M244" s="164"/>
      <c r="N244" s="6"/>
      <c r="O244" s="6"/>
      <c r="P244" s="6"/>
      <c r="Q244" s="6"/>
      <c r="R244" s="6"/>
      <c r="S244" s="161"/>
      <c r="T244" s="6"/>
      <c r="U244" s="6"/>
      <c r="V244" s="6"/>
      <c r="W244" s="261"/>
      <c r="X244" s="6"/>
      <c r="Y244" s="261"/>
      <c r="Z244" s="214"/>
      <c r="AA244" s="6"/>
      <c r="AB244" s="214"/>
      <c r="AC244" s="238"/>
      <c r="AD244" s="238"/>
      <c r="AE244" s="161"/>
      <c r="AF244" s="6"/>
      <c r="AG244" s="6"/>
      <c r="AH244" s="6"/>
      <c r="AI244" s="261"/>
      <c r="AJ244" s="6"/>
      <c r="AK244" s="261"/>
      <c r="AL244" s="214"/>
      <c r="AM244" s="6"/>
      <c r="AN244" s="214"/>
      <c r="AO244" s="238"/>
      <c r="AP244" s="238"/>
      <c r="AQ244" s="17"/>
      <c r="AR244" s="235"/>
      <c r="AS244" s="221" t="s">
        <v>55</v>
      </c>
      <c r="AT244" s="54"/>
      <c r="AU244" s="254"/>
      <c r="AV244" s="259"/>
      <c r="AW244" s="38">
        <f t="shared" si="12"/>
        <v>0</v>
      </c>
      <c r="AX244" s="39">
        <f t="shared" si="13"/>
        <v>0</v>
      </c>
      <c r="AY244" s="224" t="s">
        <v>56</v>
      </c>
      <c r="AZ244" s="54"/>
      <c r="BA244" s="64"/>
      <c r="BB244" s="48"/>
      <c r="BC244" s="25">
        <f t="shared" si="14"/>
        <v>0</v>
      </c>
      <c r="BD244" s="40">
        <f t="shared" si="15"/>
        <v>0</v>
      </c>
      <c r="BE244" s="27" t="s">
        <v>57</v>
      </c>
      <c r="BF244" s="54"/>
      <c r="BG244" s="48"/>
      <c r="BH244" s="28">
        <f t="shared" si="16"/>
        <v>0</v>
      </c>
      <c r="BI244" s="29">
        <f t="shared" si="17"/>
        <v>0</v>
      </c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</row>
    <row r="245" spans="1:201" ht="12.75" customHeight="1" x14ac:dyDescent="0.2">
      <c r="A245" s="161"/>
      <c r="B245" s="11"/>
      <c r="C245" s="115"/>
      <c r="D245" s="6"/>
      <c r="E245" s="278"/>
      <c r="F245" s="278"/>
      <c r="G245" s="116"/>
      <c r="H245" s="6"/>
      <c r="I245" s="6"/>
      <c r="J245" s="6"/>
      <c r="K245" s="261"/>
      <c r="L245" s="164"/>
      <c r="M245" s="164"/>
      <c r="N245" s="6"/>
      <c r="O245" s="6"/>
      <c r="P245" s="6"/>
      <c r="Q245" s="6"/>
      <c r="R245" s="6"/>
      <c r="S245" s="161"/>
      <c r="T245" s="6"/>
      <c r="U245" s="6"/>
      <c r="V245" s="6"/>
      <c r="W245" s="261"/>
      <c r="X245" s="6"/>
      <c r="Y245" s="261"/>
      <c r="Z245" s="214"/>
      <c r="AA245" s="6"/>
      <c r="AB245" s="214"/>
      <c r="AC245" s="238"/>
      <c r="AD245" s="238"/>
      <c r="AE245" s="161"/>
      <c r="AF245" s="6"/>
      <c r="AG245" s="6"/>
      <c r="AH245" s="6"/>
      <c r="AI245" s="261"/>
      <c r="AJ245" s="6"/>
      <c r="AK245" s="261"/>
      <c r="AL245" s="214"/>
      <c r="AM245" s="6"/>
      <c r="AN245" s="214"/>
      <c r="AO245" s="238"/>
      <c r="AP245" s="238"/>
      <c r="AQ245" s="17"/>
      <c r="AR245" s="235"/>
      <c r="AS245" s="221" t="s">
        <v>55</v>
      </c>
      <c r="AT245" s="54"/>
      <c r="AU245" s="254"/>
      <c r="AV245" s="259"/>
      <c r="AW245" s="38">
        <f t="shared" si="12"/>
        <v>0</v>
      </c>
      <c r="AX245" s="39">
        <f t="shared" si="13"/>
        <v>0</v>
      </c>
      <c r="AY245" s="224" t="s">
        <v>56</v>
      </c>
      <c r="AZ245" s="54"/>
      <c r="BA245" s="64"/>
      <c r="BB245" s="48"/>
      <c r="BC245" s="25">
        <f t="shared" si="14"/>
        <v>0</v>
      </c>
      <c r="BD245" s="40">
        <f t="shared" si="15"/>
        <v>0</v>
      </c>
      <c r="BE245" s="27" t="s">
        <v>57</v>
      </c>
      <c r="BF245" s="54"/>
      <c r="BG245" s="48"/>
      <c r="BH245" s="28">
        <f t="shared" si="16"/>
        <v>0</v>
      </c>
      <c r="BI245" s="29">
        <f t="shared" si="17"/>
        <v>0</v>
      </c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</row>
    <row r="246" spans="1:201" ht="12.75" customHeight="1" x14ac:dyDescent="0.2">
      <c r="A246" s="161"/>
      <c r="B246" s="11"/>
      <c r="C246" s="115"/>
      <c r="D246" s="6"/>
      <c r="E246" s="278"/>
      <c r="F246" s="278"/>
      <c r="G246" s="116"/>
      <c r="H246" s="6"/>
      <c r="I246" s="6"/>
      <c r="J246" s="6"/>
      <c r="K246" s="261"/>
      <c r="L246" s="164"/>
      <c r="M246" s="164"/>
      <c r="N246" s="6"/>
      <c r="O246" s="6"/>
      <c r="P246" s="6"/>
      <c r="Q246" s="6"/>
      <c r="R246" s="6"/>
      <c r="S246" s="161"/>
      <c r="T246" s="6"/>
      <c r="U246" s="6"/>
      <c r="V246" s="6"/>
      <c r="W246" s="261"/>
      <c r="X246" s="6"/>
      <c r="Y246" s="261"/>
      <c r="Z246" s="214"/>
      <c r="AA246" s="6"/>
      <c r="AB246" s="214"/>
      <c r="AC246" s="238"/>
      <c r="AD246" s="238"/>
      <c r="AE246" s="161"/>
      <c r="AF246" s="6"/>
      <c r="AG246" s="6"/>
      <c r="AH246" s="6"/>
      <c r="AI246" s="261"/>
      <c r="AJ246" s="6"/>
      <c r="AK246" s="261"/>
      <c r="AL246" s="214"/>
      <c r="AM246" s="6"/>
      <c r="AN246" s="214"/>
      <c r="AO246" s="238"/>
      <c r="AP246" s="238"/>
      <c r="AQ246" s="17"/>
      <c r="AR246" s="235"/>
      <c r="AS246" s="221" t="s">
        <v>55</v>
      </c>
      <c r="AT246" s="54"/>
      <c r="AU246" s="254"/>
      <c r="AV246" s="259"/>
      <c r="AW246" s="38">
        <f t="shared" si="12"/>
        <v>0</v>
      </c>
      <c r="AX246" s="39">
        <f t="shared" si="13"/>
        <v>0</v>
      </c>
      <c r="AY246" s="224" t="s">
        <v>56</v>
      </c>
      <c r="AZ246" s="54"/>
      <c r="BA246" s="64"/>
      <c r="BB246" s="48"/>
      <c r="BC246" s="25">
        <f t="shared" si="14"/>
        <v>0</v>
      </c>
      <c r="BD246" s="40">
        <f t="shared" si="15"/>
        <v>0</v>
      </c>
      <c r="BE246" s="27" t="s">
        <v>57</v>
      </c>
      <c r="BF246" s="54"/>
      <c r="BG246" s="48"/>
      <c r="BH246" s="28">
        <f t="shared" si="16"/>
        <v>0</v>
      </c>
      <c r="BI246" s="29">
        <f t="shared" si="17"/>
        <v>0</v>
      </c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</row>
    <row r="247" spans="1:201" ht="12.75" customHeight="1" x14ac:dyDescent="0.2">
      <c r="A247" s="161"/>
      <c r="B247" s="11"/>
      <c r="C247" s="115"/>
      <c r="D247" s="6"/>
      <c r="E247" s="278"/>
      <c r="F247" s="278"/>
      <c r="G247" s="116"/>
      <c r="H247" s="6"/>
      <c r="I247" s="6"/>
      <c r="J247" s="6"/>
      <c r="K247" s="261"/>
      <c r="L247" s="164"/>
      <c r="M247" s="164"/>
      <c r="N247" s="6"/>
      <c r="O247" s="6"/>
      <c r="P247" s="6"/>
      <c r="Q247" s="6"/>
      <c r="R247" s="6"/>
      <c r="S247" s="161"/>
      <c r="T247" s="6"/>
      <c r="U247" s="6"/>
      <c r="V247" s="6"/>
      <c r="W247" s="261"/>
      <c r="X247" s="6"/>
      <c r="Y247" s="261"/>
      <c r="Z247" s="214"/>
      <c r="AA247" s="6"/>
      <c r="AB247" s="214"/>
      <c r="AC247" s="238"/>
      <c r="AD247" s="238"/>
      <c r="AE247" s="161"/>
      <c r="AF247" s="6"/>
      <c r="AG247" s="6"/>
      <c r="AH247" s="6"/>
      <c r="AI247" s="261"/>
      <c r="AJ247" s="6"/>
      <c r="AK247" s="261"/>
      <c r="AL247" s="214"/>
      <c r="AM247" s="6"/>
      <c r="AN247" s="214"/>
      <c r="AO247" s="238"/>
      <c r="AP247" s="238"/>
      <c r="AQ247" s="17"/>
      <c r="AR247" s="235"/>
      <c r="AS247" s="221" t="s">
        <v>55</v>
      </c>
      <c r="AT247" s="54"/>
      <c r="AU247" s="254"/>
      <c r="AV247" s="259"/>
      <c r="AW247" s="38">
        <f t="shared" si="12"/>
        <v>0</v>
      </c>
      <c r="AX247" s="39">
        <f t="shared" si="13"/>
        <v>0</v>
      </c>
      <c r="AY247" s="224" t="s">
        <v>56</v>
      </c>
      <c r="AZ247" s="54"/>
      <c r="BA247" s="64"/>
      <c r="BB247" s="48"/>
      <c r="BC247" s="25">
        <f t="shared" si="14"/>
        <v>0</v>
      </c>
      <c r="BD247" s="40">
        <f t="shared" si="15"/>
        <v>0</v>
      </c>
      <c r="BE247" s="27" t="s">
        <v>57</v>
      </c>
      <c r="BF247" s="54"/>
      <c r="BG247" s="48"/>
      <c r="BH247" s="28">
        <f t="shared" si="16"/>
        <v>0</v>
      </c>
      <c r="BI247" s="29">
        <f t="shared" si="17"/>
        <v>0</v>
      </c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</row>
    <row r="248" spans="1:201" ht="12.75" customHeight="1" x14ac:dyDescent="0.2">
      <c r="A248" s="161"/>
      <c r="B248" s="11"/>
      <c r="C248" s="115"/>
      <c r="D248" s="6"/>
      <c r="E248" s="278"/>
      <c r="F248" s="278"/>
      <c r="G248" s="116"/>
      <c r="H248" s="6"/>
      <c r="I248" s="6"/>
      <c r="J248" s="6"/>
      <c r="K248" s="261"/>
      <c r="L248" s="164"/>
      <c r="M248" s="164"/>
      <c r="N248" s="6"/>
      <c r="O248" s="6"/>
      <c r="P248" s="6"/>
      <c r="Q248" s="6"/>
      <c r="R248" s="6"/>
      <c r="S248" s="161"/>
      <c r="T248" s="6"/>
      <c r="U248" s="6"/>
      <c r="V248" s="6"/>
      <c r="W248" s="261"/>
      <c r="X248" s="6"/>
      <c r="Y248" s="261"/>
      <c r="Z248" s="214"/>
      <c r="AA248" s="6"/>
      <c r="AB248" s="214"/>
      <c r="AC248" s="238"/>
      <c r="AD248" s="238"/>
      <c r="AE248" s="161"/>
      <c r="AF248" s="6"/>
      <c r="AG248" s="6"/>
      <c r="AH248" s="6"/>
      <c r="AI248" s="261"/>
      <c r="AJ248" s="6"/>
      <c r="AK248" s="261"/>
      <c r="AL248" s="214"/>
      <c r="AM248" s="6"/>
      <c r="AN248" s="214"/>
      <c r="AO248" s="238"/>
      <c r="AP248" s="238"/>
      <c r="AQ248" s="17"/>
      <c r="AR248" s="235"/>
      <c r="AS248" s="221" t="s">
        <v>55</v>
      </c>
      <c r="AT248" s="54"/>
      <c r="AU248" s="254"/>
      <c r="AV248" s="259"/>
      <c r="AW248" s="38">
        <f t="shared" si="12"/>
        <v>0</v>
      </c>
      <c r="AX248" s="39">
        <f t="shared" si="13"/>
        <v>0</v>
      </c>
      <c r="AY248" s="224" t="s">
        <v>56</v>
      </c>
      <c r="AZ248" s="54"/>
      <c r="BA248" s="64"/>
      <c r="BB248" s="48"/>
      <c r="BC248" s="25">
        <f t="shared" si="14"/>
        <v>0</v>
      </c>
      <c r="BD248" s="40">
        <f t="shared" si="15"/>
        <v>0</v>
      </c>
      <c r="BE248" s="27" t="s">
        <v>57</v>
      </c>
      <c r="BF248" s="54"/>
      <c r="BG248" s="48"/>
      <c r="BH248" s="28">
        <f t="shared" si="16"/>
        <v>0</v>
      </c>
      <c r="BI248" s="29">
        <f t="shared" si="17"/>
        <v>0</v>
      </c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</row>
    <row r="249" spans="1:201" ht="12.75" customHeight="1" x14ac:dyDescent="0.2">
      <c r="A249" s="161"/>
      <c r="B249" s="11"/>
      <c r="C249" s="115"/>
      <c r="D249" s="6"/>
      <c r="E249" s="278"/>
      <c r="F249" s="278"/>
      <c r="G249" s="116"/>
      <c r="H249" s="6"/>
      <c r="I249" s="6"/>
      <c r="J249" s="6"/>
      <c r="K249" s="261"/>
      <c r="L249" s="164"/>
      <c r="M249" s="164"/>
      <c r="N249" s="6"/>
      <c r="O249" s="6"/>
      <c r="P249" s="6"/>
      <c r="Q249" s="6"/>
      <c r="R249" s="6"/>
      <c r="S249" s="161"/>
      <c r="T249" s="6"/>
      <c r="U249" s="6"/>
      <c r="V249" s="6"/>
      <c r="W249" s="261"/>
      <c r="X249" s="6"/>
      <c r="Y249" s="261"/>
      <c r="Z249" s="214"/>
      <c r="AA249" s="6"/>
      <c r="AB249" s="214"/>
      <c r="AC249" s="238"/>
      <c r="AD249" s="238"/>
      <c r="AE249" s="161"/>
      <c r="AF249" s="6"/>
      <c r="AG249" s="6"/>
      <c r="AH249" s="6"/>
      <c r="AI249" s="261"/>
      <c r="AJ249" s="6"/>
      <c r="AK249" s="261"/>
      <c r="AL249" s="214"/>
      <c r="AM249" s="6"/>
      <c r="AN249" s="214"/>
      <c r="AO249" s="238"/>
      <c r="AP249" s="238"/>
      <c r="AQ249" s="17"/>
      <c r="AR249" s="235"/>
      <c r="AS249" s="221" t="s">
        <v>55</v>
      </c>
      <c r="AT249" s="54"/>
      <c r="AU249" s="254"/>
      <c r="AV249" s="259"/>
      <c r="AW249" s="38">
        <f t="shared" si="12"/>
        <v>0</v>
      </c>
      <c r="AX249" s="39">
        <f t="shared" si="13"/>
        <v>0</v>
      </c>
      <c r="AY249" s="224" t="s">
        <v>56</v>
      </c>
      <c r="AZ249" s="54"/>
      <c r="BA249" s="64"/>
      <c r="BB249" s="48"/>
      <c r="BC249" s="25">
        <f t="shared" si="14"/>
        <v>0</v>
      </c>
      <c r="BD249" s="40">
        <f t="shared" si="15"/>
        <v>0</v>
      </c>
      <c r="BE249" s="27" t="s">
        <v>57</v>
      </c>
      <c r="BF249" s="54"/>
      <c r="BG249" s="48"/>
      <c r="BH249" s="28">
        <f t="shared" si="16"/>
        <v>0</v>
      </c>
      <c r="BI249" s="29">
        <f t="shared" si="17"/>
        <v>0</v>
      </c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</row>
    <row r="250" spans="1:201" ht="12.75" customHeight="1" x14ac:dyDescent="0.2">
      <c r="A250" s="161"/>
      <c r="B250" s="11"/>
      <c r="C250" s="115"/>
      <c r="D250" s="6"/>
      <c r="E250" s="278"/>
      <c r="F250" s="278"/>
      <c r="G250" s="116"/>
      <c r="H250" s="6"/>
      <c r="I250" s="6"/>
      <c r="J250" s="6"/>
      <c r="K250" s="261"/>
      <c r="L250" s="164"/>
      <c r="M250" s="164"/>
      <c r="N250" s="6"/>
      <c r="O250" s="6"/>
      <c r="P250" s="6"/>
      <c r="Q250" s="6"/>
      <c r="R250" s="6"/>
      <c r="S250" s="161"/>
      <c r="T250" s="6"/>
      <c r="U250" s="6"/>
      <c r="V250" s="6"/>
      <c r="W250" s="261"/>
      <c r="X250" s="6"/>
      <c r="Y250" s="261"/>
      <c r="Z250" s="214"/>
      <c r="AA250" s="6"/>
      <c r="AB250" s="214"/>
      <c r="AC250" s="238"/>
      <c r="AD250" s="238"/>
      <c r="AE250" s="161"/>
      <c r="AF250" s="6"/>
      <c r="AG250" s="6"/>
      <c r="AH250" s="6"/>
      <c r="AI250" s="261"/>
      <c r="AJ250" s="6"/>
      <c r="AK250" s="261"/>
      <c r="AL250" s="214"/>
      <c r="AM250" s="6"/>
      <c r="AN250" s="214"/>
      <c r="AO250" s="238"/>
      <c r="AP250" s="238"/>
      <c r="AQ250" s="17"/>
      <c r="AR250" s="235"/>
      <c r="AS250" s="221" t="s">
        <v>55</v>
      </c>
      <c r="AT250" s="54"/>
      <c r="AU250" s="254"/>
      <c r="AV250" s="259"/>
      <c r="AW250" s="38">
        <f t="shared" si="12"/>
        <v>0</v>
      </c>
      <c r="AX250" s="39">
        <f t="shared" si="13"/>
        <v>0</v>
      </c>
      <c r="AY250" s="224" t="s">
        <v>56</v>
      </c>
      <c r="AZ250" s="54"/>
      <c r="BA250" s="64"/>
      <c r="BB250" s="48"/>
      <c r="BC250" s="25">
        <f t="shared" si="14"/>
        <v>0</v>
      </c>
      <c r="BD250" s="40">
        <f t="shared" si="15"/>
        <v>0</v>
      </c>
      <c r="BE250" s="27" t="s">
        <v>57</v>
      </c>
      <c r="BF250" s="54"/>
      <c r="BG250" s="48"/>
      <c r="BH250" s="28">
        <f t="shared" si="16"/>
        <v>0</v>
      </c>
      <c r="BI250" s="29">
        <f t="shared" si="17"/>
        <v>0</v>
      </c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</row>
    <row r="251" spans="1:201" ht="12.75" customHeight="1" x14ac:dyDescent="0.2">
      <c r="A251" s="161"/>
      <c r="B251" s="11"/>
      <c r="C251" s="115"/>
      <c r="D251" s="6"/>
      <c r="E251" s="278"/>
      <c r="F251" s="278"/>
      <c r="G251" s="116"/>
      <c r="H251" s="6"/>
      <c r="I251" s="6"/>
      <c r="J251" s="6"/>
      <c r="K251" s="261"/>
      <c r="L251" s="164"/>
      <c r="M251" s="164"/>
      <c r="N251" s="6"/>
      <c r="O251" s="6"/>
      <c r="P251" s="6"/>
      <c r="Q251" s="6"/>
      <c r="R251" s="6"/>
      <c r="S251" s="161"/>
      <c r="T251" s="6"/>
      <c r="U251" s="6"/>
      <c r="V251" s="6"/>
      <c r="W251" s="261"/>
      <c r="X251" s="6"/>
      <c r="Y251" s="261"/>
      <c r="Z251" s="214"/>
      <c r="AA251" s="6"/>
      <c r="AB251" s="214"/>
      <c r="AC251" s="238"/>
      <c r="AD251" s="238"/>
      <c r="AE251" s="161"/>
      <c r="AF251" s="6"/>
      <c r="AG251" s="6"/>
      <c r="AH251" s="6"/>
      <c r="AI251" s="261"/>
      <c r="AJ251" s="6"/>
      <c r="AK251" s="261"/>
      <c r="AL251" s="214"/>
      <c r="AM251" s="6"/>
      <c r="AN251" s="214"/>
      <c r="AO251" s="238"/>
      <c r="AP251" s="238"/>
      <c r="AQ251" s="17"/>
      <c r="AR251" s="235"/>
      <c r="AS251" s="221" t="s">
        <v>55</v>
      </c>
      <c r="AT251" s="54"/>
      <c r="AU251" s="254"/>
      <c r="AV251" s="259"/>
      <c r="AW251" s="38">
        <f t="shared" si="12"/>
        <v>0</v>
      </c>
      <c r="AX251" s="39">
        <f t="shared" si="13"/>
        <v>0</v>
      </c>
      <c r="AY251" s="224" t="s">
        <v>56</v>
      </c>
      <c r="AZ251" s="54"/>
      <c r="BA251" s="64"/>
      <c r="BB251" s="48"/>
      <c r="BC251" s="25">
        <f t="shared" si="14"/>
        <v>0</v>
      </c>
      <c r="BD251" s="40">
        <f t="shared" si="15"/>
        <v>0</v>
      </c>
      <c r="BE251" s="27" t="s">
        <v>57</v>
      </c>
      <c r="BF251" s="54"/>
      <c r="BG251" s="48"/>
      <c r="BH251" s="28">
        <f t="shared" si="16"/>
        <v>0</v>
      </c>
      <c r="BI251" s="29">
        <f t="shared" si="17"/>
        <v>0</v>
      </c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</row>
    <row r="252" spans="1:201" ht="12.75" customHeight="1" x14ac:dyDescent="0.2">
      <c r="A252" s="161"/>
      <c r="B252" s="11"/>
      <c r="C252" s="115"/>
      <c r="D252" s="6"/>
      <c r="E252" s="278"/>
      <c r="F252" s="278"/>
      <c r="G252" s="116"/>
      <c r="H252" s="6"/>
      <c r="I252" s="6"/>
      <c r="J252" s="6"/>
      <c r="K252" s="261"/>
      <c r="L252" s="164"/>
      <c r="M252" s="164"/>
      <c r="N252" s="6"/>
      <c r="O252" s="6"/>
      <c r="P252" s="6"/>
      <c r="Q252" s="6"/>
      <c r="R252" s="6"/>
      <c r="S252" s="161"/>
      <c r="T252" s="6"/>
      <c r="U252" s="6"/>
      <c r="V252" s="6"/>
      <c r="W252" s="261"/>
      <c r="X252" s="6"/>
      <c r="Y252" s="261"/>
      <c r="Z252" s="214"/>
      <c r="AA252" s="6"/>
      <c r="AB252" s="214"/>
      <c r="AC252" s="238"/>
      <c r="AD252" s="238"/>
      <c r="AE252" s="161"/>
      <c r="AF252" s="6"/>
      <c r="AG252" s="6"/>
      <c r="AH252" s="6"/>
      <c r="AI252" s="261"/>
      <c r="AJ252" s="6"/>
      <c r="AK252" s="261"/>
      <c r="AL252" s="214"/>
      <c r="AM252" s="6"/>
      <c r="AN252" s="214"/>
      <c r="AO252" s="238"/>
      <c r="AP252" s="238"/>
      <c r="AQ252" s="17"/>
      <c r="AR252" s="235"/>
      <c r="AS252" s="221" t="s">
        <v>55</v>
      </c>
      <c r="AT252" s="54"/>
      <c r="AU252" s="254"/>
      <c r="AV252" s="259"/>
      <c r="AW252" s="38">
        <f t="shared" si="12"/>
        <v>0</v>
      </c>
      <c r="AX252" s="39">
        <f t="shared" si="13"/>
        <v>0</v>
      </c>
      <c r="AY252" s="224" t="s">
        <v>56</v>
      </c>
      <c r="AZ252" s="54"/>
      <c r="BA252" s="64"/>
      <c r="BB252" s="48"/>
      <c r="BC252" s="25">
        <f t="shared" si="14"/>
        <v>0</v>
      </c>
      <c r="BD252" s="40">
        <f t="shared" si="15"/>
        <v>0</v>
      </c>
      <c r="BE252" s="27" t="s">
        <v>57</v>
      </c>
      <c r="BF252" s="54"/>
      <c r="BG252" s="48"/>
      <c r="BH252" s="28">
        <f t="shared" si="16"/>
        <v>0</v>
      </c>
      <c r="BI252" s="29">
        <f t="shared" si="17"/>
        <v>0</v>
      </c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</row>
    <row r="253" spans="1:201" ht="12.75" customHeight="1" x14ac:dyDescent="0.2">
      <c r="A253" s="161"/>
      <c r="B253" s="11"/>
      <c r="C253" s="115"/>
      <c r="D253" s="6"/>
      <c r="E253" s="278"/>
      <c r="F253" s="278"/>
      <c r="G253" s="116"/>
      <c r="H253" s="6"/>
      <c r="I253" s="6"/>
      <c r="J253" s="6"/>
      <c r="K253" s="261"/>
      <c r="L253" s="164"/>
      <c r="M253" s="164"/>
      <c r="N253" s="6"/>
      <c r="O253" s="6"/>
      <c r="P253" s="6"/>
      <c r="Q253" s="6"/>
      <c r="R253" s="6"/>
      <c r="S253" s="161"/>
      <c r="T253" s="6"/>
      <c r="U253" s="6"/>
      <c r="V253" s="6"/>
      <c r="W253" s="261"/>
      <c r="X253" s="6"/>
      <c r="Y253" s="261"/>
      <c r="Z253" s="214"/>
      <c r="AA253" s="6"/>
      <c r="AB253" s="214"/>
      <c r="AC253" s="238"/>
      <c r="AD253" s="238"/>
      <c r="AE253" s="161"/>
      <c r="AF253" s="6"/>
      <c r="AG253" s="6"/>
      <c r="AH253" s="6"/>
      <c r="AI253" s="261"/>
      <c r="AJ253" s="6"/>
      <c r="AK253" s="261"/>
      <c r="AL253" s="214"/>
      <c r="AM253" s="6"/>
      <c r="AN253" s="214"/>
      <c r="AO253" s="238"/>
      <c r="AP253" s="238"/>
      <c r="AQ253" s="17"/>
      <c r="AR253" s="235"/>
      <c r="AS253" s="221" t="s">
        <v>55</v>
      </c>
      <c r="AT253" s="54"/>
      <c r="AU253" s="254"/>
      <c r="AV253" s="259"/>
      <c r="AW253" s="38">
        <f t="shared" si="12"/>
        <v>0</v>
      </c>
      <c r="AX253" s="39">
        <f t="shared" si="13"/>
        <v>0</v>
      </c>
      <c r="AY253" s="224" t="s">
        <v>56</v>
      </c>
      <c r="AZ253" s="54"/>
      <c r="BA253" s="64"/>
      <c r="BB253" s="48"/>
      <c r="BC253" s="25">
        <f t="shared" si="14"/>
        <v>0</v>
      </c>
      <c r="BD253" s="40">
        <f t="shared" si="15"/>
        <v>0</v>
      </c>
      <c r="BE253" s="27" t="s">
        <v>57</v>
      </c>
      <c r="BF253" s="54"/>
      <c r="BG253" s="48"/>
      <c r="BH253" s="28">
        <f t="shared" si="16"/>
        <v>0</v>
      </c>
      <c r="BI253" s="29">
        <f t="shared" si="17"/>
        <v>0</v>
      </c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</row>
    <row r="254" spans="1:201" ht="12.75" customHeight="1" x14ac:dyDescent="0.2">
      <c r="A254" s="161"/>
      <c r="B254" s="11"/>
      <c r="C254" s="115"/>
      <c r="D254" s="6"/>
      <c r="E254" s="278"/>
      <c r="F254" s="278"/>
      <c r="G254" s="116"/>
      <c r="H254" s="6"/>
      <c r="I254" s="6"/>
      <c r="J254" s="6"/>
      <c r="K254" s="261"/>
      <c r="L254" s="164"/>
      <c r="M254" s="164"/>
      <c r="N254" s="6"/>
      <c r="O254" s="6"/>
      <c r="P254" s="6"/>
      <c r="Q254" s="6"/>
      <c r="R254" s="6"/>
      <c r="S254" s="161"/>
      <c r="T254" s="6"/>
      <c r="U254" s="6"/>
      <c r="V254" s="6"/>
      <c r="W254" s="261"/>
      <c r="X254" s="6"/>
      <c r="Y254" s="261"/>
      <c r="Z254" s="214"/>
      <c r="AA254" s="6"/>
      <c r="AB254" s="214"/>
      <c r="AC254" s="238"/>
      <c r="AD254" s="238"/>
      <c r="AE254" s="161"/>
      <c r="AF254" s="6"/>
      <c r="AG254" s="6"/>
      <c r="AH254" s="6"/>
      <c r="AI254" s="261"/>
      <c r="AJ254" s="6"/>
      <c r="AK254" s="261"/>
      <c r="AL254" s="214"/>
      <c r="AM254" s="6"/>
      <c r="AN254" s="214"/>
      <c r="AO254" s="238"/>
      <c r="AP254" s="238"/>
      <c r="AQ254" s="17"/>
      <c r="AR254" s="235"/>
      <c r="AS254" s="221" t="s">
        <v>55</v>
      </c>
      <c r="AT254" s="54"/>
      <c r="AU254" s="254"/>
      <c r="AV254" s="259"/>
      <c r="AW254" s="38">
        <f t="shared" si="12"/>
        <v>0</v>
      </c>
      <c r="AX254" s="39">
        <f t="shared" si="13"/>
        <v>0</v>
      </c>
      <c r="AY254" s="224" t="s">
        <v>56</v>
      </c>
      <c r="AZ254" s="54"/>
      <c r="BA254" s="64"/>
      <c r="BB254" s="48"/>
      <c r="BC254" s="25">
        <f t="shared" si="14"/>
        <v>0</v>
      </c>
      <c r="BD254" s="40">
        <f t="shared" si="15"/>
        <v>0</v>
      </c>
      <c r="BE254" s="27" t="s">
        <v>57</v>
      </c>
      <c r="BF254" s="54"/>
      <c r="BG254" s="48"/>
      <c r="BH254" s="28">
        <f t="shared" si="16"/>
        <v>0</v>
      </c>
      <c r="BI254" s="29">
        <f t="shared" si="17"/>
        <v>0</v>
      </c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</row>
    <row r="255" spans="1:201" ht="12.75" customHeight="1" x14ac:dyDescent="0.2">
      <c r="A255" s="161"/>
      <c r="B255" s="11"/>
      <c r="C255" s="115"/>
      <c r="D255" s="6"/>
      <c r="E255" s="278"/>
      <c r="F255" s="278"/>
      <c r="G255" s="116"/>
      <c r="H255" s="6"/>
      <c r="I255" s="6"/>
      <c r="J255" s="6"/>
      <c r="K255" s="261"/>
      <c r="L255" s="164"/>
      <c r="M255" s="164"/>
      <c r="N255" s="6"/>
      <c r="O255" s="6"/>
      <c r="P255" s="6"/>
      <c r="Q255" s="6"/>
      <c r="R255" s="6"/>
      <c r="S255" s="161"/>
      <c r="T255" s="6"/>
      <c r="U255" s="6"/>
      <c r="V255" s="6"/>
      <c r="W255" s="261"/>
      <c r="X255" s="6"/>
      <c r="Y255" s="261"/>
      <c r="Z255" s="214"/>
      <c r="AA255" s="6"/>
      <c r="AB255" s="214"/>
      <c r="AC255" s="238"/>
      <c r="AD255" s="238"/>
      <c r="AE255" s="161"/>
      <c r="AF255" s="6"/>
      <c r="AG255" s="6"/>
      <c r="AH255" s="6"/>
      <c r="AI255" s="261"/>
      <c r="AJ255" s="6"/>
      <c r="AK255" s="261"/>
      <c r="AL255" s="214"/>
      <c r="AM255" s="6"/>
      <c r="AN255" s="214"/>
      <c r="AO255" s="238"/>
      <c r="AP255" s="238"/>
      <c r="AQ255" s="17"/>
      <c r="AR255" s="235"/>
      <c r="AS255" s="221" t="s">
        <v>55</v>
      </c>
      <c r="AT255" s="54"/>
      <c r="AU255" s="254"/>
      <c r="AV255" s="259"/>
      <c r="AW255" s="38">
        <f t="shared" si="12"/>
        <v>0</v>
      </c>
      <c r="AX255" s="39">
        <f t="shared" si="13"/>
        <v>0</v>
      </c>
      <c r="AY255" s="224" t="s">
        <v>56</v>
      </c>
      <c r="AZ255" s="54"/>
      <c r="BA255" s="64"/>
      <c r="BB255" s="48"/>
      <c r="BC255" s="25">
        <f t="shared" si="14"/>
        <v>0</v>
      </c>
      <c r="BD255" s="40">
        <f t="shared" si="15"/>
        <v>0</v>
      </c>
      <c r="BE255" s="27" t="s">
        <v>57</v>
      </c>
      <c r="BF255" s="54"/>
      <c r="BG255" s="48"/>
      <c r="BH255" s="28">
        <f t="shared" si="16"/>
        <v>0</v>
      </c>
      <c r="BI255" s="29">
        <f t="shared" si="17"/>
        <v>0</v>
      </c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</row>
    <row r="256" spans="1:201" ht="12.75" customHeight="1" x14ac:dyDescent="0.2">
      <c r="A256" s="161"/>
      <c r="B256" s="11"/>
      <c r="C256" s="115"/>
      <c r="D256" s="6"/>
      <c r="E256" s="278"/>
      <c r="F256" s="278"/>
      <c r="G256" s="116"/>
      <c r="H256" s="6"/>
      <c r="I256" s="6"/>
      <c r="J256" s="6"/>
      <c r="K256" s="261"/>
      <c r="L256" s="164"/>
      <c r="M256" s="164"/>
      <c r="N256" s="6"/>
      <c r="O256" s="6"/>
      <c r="P256" s="6"/>
      <c r="Q256" s="6"/>
      <c r="R256" s="6"/>
      <c r="S256" s="161"/>
      <c r="T256" s="6"/>
      <c r="U256" s="6"/>
      <c r="V256" s="6"/>
      <c r="W256" s="261"/>
      <c r="X256" s="6"/>
      <c r="Y256" s="261"/>
      <c r="Z256" s="214"/>
      <c r="AA256" s="6"/>
      <c r="AB256" s="214"/>
      <c r="AC256" s="238"/>
      <c r="AD256" s="238"/>
      <c r="AE256" s="161"/>
      <c r="AF256" s="6"/>
      <c r="AG256" s="6"/>
      <c r="AH256" s="6"/>
      <c r="AI256" s="261"/>
      <c r="AJ256" s="6"/>
      <c r="AK256" s="261"/>
      <c r="AL256" s="214"/>
      <c r="AM256" s="6"/>
      <c r="AN256" s="214"/>
      <c r="AO256" s="238"/>
      <c r="AP256" s="238"/>
      <c r="AQ256" s="17"/>
      <c r="AR256" s="235"/>
      <c r="AS256" s="221" t="s">
        <v>55</v>
      </c>
      <c r="AT256" s="54"/>
      <c r="AU256" s="254"/>
      <c r="AV256" s="259"/>
      <c r="AW256" s="38">
        <f t="shared" si="12"/>
        <v>0</v>
      </c>
      <c r="AX256" s="39">
        <f t="shared" si="13"/>
        <v>0</v>
      </c>
      <c r="AY256" s="224" t="s">
        <v>56</v>
      </c>
      <c r="AZ256" s="54"/>
      <c r="BA256" s="64"/>
      <c r="BB256" s="48"/>
      <c r="BC256" s="25">
        <f t="shared" si="14"/>
        <v>0</v>
      </c>
      <c r="BD256" s="40">
        <f t="shared" si="15"/>
        <v>0</v>
      </c>
      <c r="BE256" s="27" t="s">
        <v>57</v>
      </c>
      <c r="BF256" s="54"/>
      <c r="BG256" s="48"/>
      <c r="BH256" s="28">
        <f t="shared" si="16"/>
        <v>0</v>
      </c>
      <c r="BI256" s="29">
        <f t="shared" si="17"/>
        <v>0</v>
      </c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</row>
    <row r="257" spans="1:201" ht="12.75" customHeight="1" x14ac:dyDescent="0.2">
      <c r="A257" s="161"/>
      <c r="B257" s="11"/>
      <c r="C257" s="115"/>
      <c r="D257" s="6"/>
      <c r="E257" s="278"/>
      <c r="F257" s="278"/>
      <c r="G257" s="116"/>
      <c r="H257" s="6"/>
      <c r="I257" s="6"/>
      <c r="J257" s="6"/>
      <c r="K257" s="261"/>
      <c r="L257" s="164"/>
      <c r="M257" s="164"/>
      <c r="N257" s="6"/>
      <c r="O257" s="6"/>
      <c r="P257" s="6"/>
      <c r="Q257" s="6"/>
      <c r="R257" s="6"/>
      <c r="S257" s="161"/>
      <c r="T257" s="6"/>
      <c r="U257" s="6"/>
      <c r="V257" s="6"/>
      <c r="W257" s="261"/>
      <c r="X257" s="6"/>
      <c r="Y257" s="261"/>
      <c r="Z257" s="214"/>
      <c r="AA257" s="6"/>
      <c r="AB257" s="214"/>
      <c r="AC257" s="238"/>
      <c r="AD257" s="238"/>
      <c r="AE257" s="161"/>
      <c r="AF257" s="6"/>
      <c r="AG257" s="6"/>
      <c r="AH257" s="6"/>
      <c r="AI257" s="261"/>
      <c r="AJ257" s="6"/>
      <c r="AK257" s="261"/>
      <c r="AL257" s="214"/>
      <c r="AM257" s="6"/>
      <c r="AN257" s="214"/>
      <c r="AO257" s="238"/>
      <c r="AP257" s="238"/>
      <c r="AQ257" s="17"/>
      <c r="AR257" s="235"/>
      <c r="AS257" s="221" t="s">
        <v>55</v>
      </c>
      <c r="AT257" s="54"/>
      <c r="AU257" s="254"/>
      <c r="AV257" s="259"/>
      <c r="AW257" s="38">
        <f t="shared" si="12"/>
        <v>0</v>
      </c>
      <c r="AX257" s="39">
        <f t="shared" si="13"/>
        <v>0</v>
      </c>
      <c r="AY257" s="224" t="s">
        <v>56</v>
      </c>
      <c r="AZ257" s="54"/>
      <c r="BA257" s="64"/>
      <c r="BB257" s="48"/>
      <c r="BC257" s="25">
        <f t="shared" si="14"/>
        <v>0</v>
      </c>
      <c r="BD257" s="40">
        <f t="shared" si="15"/>
        <v>0</v>
      </c>
      <c r="BE257" s="27" t="s">
        <v>57</v>
      </c>
      <c r="BF257" s="54"/>
      <c r="BG257" s="48"/>
      <c r="BH257" s="28">
        <f t="shared" si="16"/>
        <v>0</v>
      </c>
      <c r="BI257" s="29">
        <f t="shared" si="17"/>
        <v>0</v>
      </c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</row>
    <row r="258" spans="1:201" ht="12.75" customHeight="1" x14ac:dyDescent="0.2">
      <c r="A258" s="161"/>
      <c r="B258" s="11"/>
      <c r="C258" s="115"/>
      <c r="D258" s="6"/>
      <c r="E258" s="278"/>
      <c r="F258" s="278"/>
      <c r="G258" s="116"/>
      <c r="H258" s="6"/>
      <c r="I258" s="6"/>
      <c r="J258" s="6"/>
      <c r="K258" s="261"/>
      <c r="L258" s="164"/>
      <c r="M258" s="164"/>
      <c r="N258" s="6"/>
      <c r="O258" s="6"/>
      <c r="P258" s="6"/>
      <c r="Q258" s="6"/>
      <c r="R258" s="6"/>
      <c r="S258" s="161"/>
      <c r="T258" s="6"/>
      <c r="U258" s="6"/>
      <c r="V258" s="6"/>
      <c r="W258" s="261"/>
      <c r="X258" s="6"/>
      <c r="Y258" s="261"/>
      <c r="Z258" s="214"/>
      <c r="AA258" s="6"/>
      <c r="AB258" s="214"/>
      <c r="AC258" s="238"/>
      <c r="AD258" s="238"/>
      <c r="AE258" s="161"/>
      <c r="AF258" s="6"/>
      <c r="AG258" s="6"/>
      <c r="AH258" s="6"/>
      <c r="AI258" s="261"/>
      <c r="AJ258" s="6"/>
      <c r="AK258" s="261"/>
      <c r="AL258" s="214"/>
      <c r="AM258" s="6"/>
      <c r="AN258" s="214"/>
      <c r="AO258" s="238"/>
      <c r="AP258" s="238"/>
      <c r="AQ258" s="17"/>
      <c r="AR258" s="235"/>
      <c r="AS258" s="221" t="s">
        <v>55</v>
      </c>
      <c r="AT258" s="54"/>
      <c r="AU258" s="254"/>
      <c r="AV258" s="259"/>
      <c r="AW258" s="38">
        <f t="shared" ref="AW258:AW500" si="456">+AT258*AV258*-100</f>
        <v>0</v>
      </c>
      <c r="AX258" s="39">
        <f t="shared" ref="AX258:AX500" si="457">IF(AT258&gt;0,+AT258*AV258*(1+($Q$53+0.002)*1.21)*-100,AT258*AV258*(1-($Q$53+0.002)*1.21)*-100)</f>
        <v>0</v>
      </c>
      <c r="AY258" s="224" t="s">
        <v>56</v>
      </c>
      <c r="AZ258" s="54"/>
      <c r="BA258" s="64"/>
      <c r="BB258" s="48"/>
      <c r="BC258" s="25">
        <f t="shared" ref="BC258:BC500" si="458">+AZ258*BB258*-100</f>
        <v>0</v>
      </c>
      <c r="BD258" s="40">
        <f t="shared" ref="BD258:BD500" si="459">IF(AZ258&gt;0,+AZ258*BB258*(1+($Q$53+0.002)*1.21)*-100,AZ258*BB258*(1-($Q$53+0.002)*1.21)*-100)</f>
        <v>0</v>
      </c>
      <c r="BE258" s="27" t="s">
        <v>57</v>
      </c>
      <c r="BF258" s="54"/>
      <c r="BG258" s="48"/>
      <c r="BH258" s="28">
        <f t="shared" ref="BH258:BH500" si="460">-BG258*BF258</f>
        <v>0</v>
      </c>
      <c r="BI258" s="29">
        <f t="shared" ref="BI258:BI500" si="461">IF(BF258&gt;0,-BG258*(1+($Q$52+0.0008)*1.21)*BF258,-BG258*(1-($Q$52+0.0008)*1.21)*BF258)</f>
        <v>0</v>
      </c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</row>
    <row r="259" spans="1:201" ht="12.75" customHeight="1" x14ac:dyDescent="0.2">
      <c r="A259" s="161"/>
      <c r="B259" s="11"/>
      <c r="C259" s="115"/>
      <c r="D259" s="6"/>
      <c r="E259" s="278"/>
      <c r="F259" s="278"/>
      <c r="G259" s="116"/>
      <c r="H259" s="6"/>
      <c r="I259" s="6"/>
      <c r="J259" s="6"/>
      <c r="K259" s="261"/>
      <c r="L259" s="164"/>
      <c r="M259" s="164"/>
      <c r="N259" s="6"/>
      <c r="O259" s="6"/>
      <c r="P259" s="6"/>
      <c r="Q259" s="6"/>
      <c r="R259" s="6"/>
      <c r="S259" s="161"/>
      <c r="T259" s="6"/>
      <c r="U259" s="6"/>
      <c r="V259" s="6"/>
      <c r="W259" s="261"/>
      <c r="X259" s="6"/>
      <c r="Y259" s="261"/>
      <c r="Z259" s="214"/>
      <c r="AA259" s="6"/>
      <c r="AB259" s="214"/>
      <c r="AC259" s="238"/>
      <c r="AD259" s="238"/>
      <c r="AE259" s="161"/>
      <c r="AF259" s="6"/>
      <c r="AG259" s="6"/>
      <c r="AH259" s="6"/>
      <c r="AI259" s="261"/>
      <c r="AJ259" s="6"/>
      <c r="AK259" s="261"/>
      <c r="AL259" s="214"/>
      <c r="AM259" s="6"/>
      <c r="AN259" s="214"/>
      <c r="AO259" s="238"/>
      <c r="AP259" s="238"/>
      <c r="AQ259" s="17"/>
      <c r="AR259" s="235"/>
      <c r="AS259" s="221" t="s">
        <v>55</v>
      </c>
      <c r="AT259" s="54"/>
      <c r="AU259" s="254"/>
      <c r="AV259" s="259"/>
      <c r="AW259" s="38">
        <f t="shared" si="456"/>
        <v>0</v>
      </c>
      <c r="AX259" s="39">
        <f t="shared" si="457"/>
        <v>0</v>
      </c>
      <c r="AY259" s="224" t="s">
        <v>56</v>
      </c>
      <c r="AZ259" s="54"/>
      <c r="BA259" s="64"/>
      <c r="BB259" s="48"/>
      <c r="BC259" s="25">
        <f t="shared" si="458"/>
        <v>0</v>
      </c>
      <c r="BD259" s="40">
        <f t="shared" si="459"/>
        <v>0</v>
      </c>
      <c r="BE259" s="27" t="s">
        <v>57</v>
      </c>
      <c r="BF259" s="54"/>
      <c r="BG259" s="48"/>
      <c r="BH259" s="28">
        <f t="shared" si="460"/>
        <v>0</v>
      </c>
      <c r="BI259" s="29">
        <f t="shared" si="461"/>
        <v>0</v>
      </c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</row>
    <row r="260" spans="1:201" ht="12.75" customHeight="1" x14ac:dyDescent="0.2">
      <c r="A260" s="161"/>
      <c r="B260" s="11"/>
      <c r="C260" s="115"/>
      <c r="D260" s="6"/>
      <c r="E260" s="278"/>
      <c r="F260" s="278"/>
      <c r="G260" s="116"/>
      <c r="H260" s="6"/>
      <c r="I260" s="6"/>
      <c r="J260" s="6"/>
      <c r="K260" s="261"/>
      <c r="L260" s="164"/>
      <c r="M260" s="164"/>
      <c r="N260" s="6"/>
      <c r="O260" s="6"/>
      <c r="P260" s="6"/>
      <c r="Q260" s="6"/>
      <c r="R260" s="6"/>
      <c r="S260" s="161"/>
      <c r="T260" s="6"/>
      <c r="U260" s="6"/>
      <c r="V260" s="6"/>
      <c r="W260" s="261"/>
      <c r="X260" s="6"/>
      <c r="Y260" s="261"/>
      <c r="Z260" s="214"/>
      <c r="AA260" s="6"/>
      <c r="AB260" s="214"/>
      <c r="AC260" s="238"/>
      <c r="AD260" s="238"/>
      <c r="AE260" s="161"/>
      <c r="AF260" s="6"/>
      <c r="AG260" s="6"/>
      <c r="AH260" s="6"/>
      <c r="AI260" s="261"/>
      <c r="AJ260" s="6"/>
      <c r="AK260" s="261"/>
      <c r="AL260" s="214"/>
      <c r="AM260" s="6"/>
      <c r="AN260" s="214"/>
      <c r="AO260" s="238"/>
      <c r="AP260" s="238"/>
      <c r="AQ260" s="17"/>
      <c r="AR260" s="235"/>
      <c r="AS260" s="221" t="s">
        <v>55</v>
      </c>
      <c r="AT260" s="54"/>
      <c r="AU260" s="254"/>
      <c r="AV260" s="259"/>
      <c r="AW260" s="38">
        <f t="shared" si="456"/>
        <v>0</v>
      </c>
      <c r="AX260" s="39">
        <f t="shared" si="457"/>
        <v>0</v>
      </c>
      <c r="AY260" s="224" t="s">
        <v>56</v>
      </c>
      <c r="AZ260" s="54"/>
      <c r="BA260" s="64"/>
      <c r="BB260" s="48"/>
      <c r="BC260" s="25">
        <f t="shared" si="458"/>
        <v>0</v>
      </c>
      <c r="BD260" s="40">
        <f t="shared" si="459"/>
        <v>0</v>
      </c>
      <c r="BE260" s="27" t="s">
        <v>57</v>
      </c>
      <c r="BF260" s="54"/>
      <c r="BG260" s="48"/>
      <c r="BH260" s="28">
        <f t="shared" si="460"/>
        <v>0</v>
      </c>
      <c r="BI260" s="29">
        <f t="shared" si="461"/>
        <v>0</v>
      </c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</row>
    <row r="261" spans="1:201" ht="12.75" customHeight="1" x14ac:dyDescent="0.2">
      <c r="A261" s="161"/>
      <c r="B261" s="11"/>
      <c r="C261" s="115"/>
      <c r="D261" s="6"/>
      <c r="E261" s="278"/>
      <c r="F261" s="278"/>
      <c r="G261" s="116"/>
      <c r="H261" s="6"/>
      <c r="I261" s="6"/>
      <c r="J261" s="6"/>
      <c r="K261" s="261"/>
      <c r="L261" s="164"/>
      <c r="M261" s="164"/>
      <c r="N261" s="6"/>
      <c r="O261" s="6"/>
      <c r="P261" s="6"/>
      <c r="Q261" s="6"/>
      <c r="R261" s="6"/>
      <c r="S261" s="161"/>
      <c r="T261" s="6"/>
      <c r="U261" s="6"/>
      <c r="V261" s="6"/>
      <c r="W261" s="261"/>
      <c r="X261" s="6"/>
      <c r="Y261" s="261"/>
      <c r="Z261" s="214"/>
      <c r="AA261" s="6"/>
      <c r="AB261" s="214"/>
      <c r="AC261" s="238"/>
      <c r="AD261" s="238"/>
      <c r="AE261" s="161"/>
      <c r="AF261" s="6"/>
      <c r="AG261" s="6"/>
      <c r="AH261" s="6"/>
      <c r="AI261" s="261"/>
      <c r="AJ261" s="6"/>
      <c r="AK261" s="261"/>
      <c r="AL261" s="214"/>
      <c r="AM261" s="6"/>
      <c r="AN261" s="214"/>
      <c r="AO261" s="238"/>
      <c r="AP261" s="238"/>
      <c r="AQ261" s="17"/>
      <c r="AR261" s="235"/>
      <c r="AS261" s="221" t="s">
        <v>55</v>
      </c>
      <c r="AT261" s="54"/>
      <c r="AU261" s="254"/>
      <c r="AV261" s="259"/>
      <c r="AW261" s="38">
        <f t="shared" si="456"/>
        <v>0</v>
      </c>
      <c r="AX261" s="39">
        <f t="shared" si="457"/>
        <v>0</v>
      </c>
      <c r="AY261" s="224" t="s">
        <v>56</v>
      </c>
      <c r="AZ261" s="54"/>
      <c r="BA261" s="64"/>
      <c r="BB261" s="48"/>
      <c r="BC261" s="25">
        <f t="shared" si="458"/>
        <v>0</v>
      </c>
      <c r="BD261" s="40">
        <f t="shared" si="459"/>
        <v>0</v>
      </c>
      <c r="BE261" s="27" t="s">
        <v>57</v>
      </c>
      <c r="BF261" s="54"/>
      <c r="BG261" s="48"/>
      <c r="BH261" s="28">
        <f t="shared" si="460"/>
        <v>0</v>
      </c>
      <c r="BI261" s="29">
        <f t="shared" si="461"/>
        <v>0</v>
      </c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</row>
    <row r="262" spans="1:201" ht="12.75" customHeight="1" x14ac:dyDescent="0.2">
      <c r="A262" s="161"/>
      <c r="B262" s="11"/>
      <c r="C262" s="115"/>
      <c r="D262" s="6"/>
      <c r="E262" s="278"/>
      <c r="F262" s="278"/>
      <c r="G262" s="116"/>
      <c r="H262" s="6"/>
      <c r="I262" s="6"/>
      <c r="J262" s="6"/>
      <c r="K262" s="261"/>
      <c r="L262" s="164"/>
      <c r="M262" s="164"/>
      <c r="N262" s="6"/>
      <c r="O262" s="6"/>
      <c r="P262" s="6"/>
      <c r="Q262" s="6"/>
      <c r="R262" s="6"/>
      <c r="S262" s="161"/>
      <c r="T262" s="6"/>
      <c r="U262" s="6"/>
      <c r="V262" s="6"/>
      <c r="W262" s="261"/>
      <c r="X262" s="6"/>
      <c r="Y262" s="261"/>
      <c r="Z262" s="214"/>
      <c r="AA262" s="6"/>
      <c r="AB262" s="214"/>
      <c r="AC262" s="238"/>
      <c r="AD262" s="238"/>
      <c r="AE262" s="161"/>
      <c r="AF262" s="6"/>
      <c r="AG262" s="6"/>
      <c r="AH262" s="6"/>
      <c r="AI262" s="261"/>
      <c r="AJ262" s="6"/>
      <c r="AK262" s="261"/>
      <c r="AL262" s="214"/>
      <c r="AM262" s="6"/>
      <c r="AN262" s="214"/>
      <c r="AO262" s="238"/>
      <c r="AP262" s="238"/>
      <c r="AQ262" s="17"/>
      <c r="AR262" s="235"/>
      <c r="AS262" s="221" t="s">
        <v>55</v>
      </c>
      <c r="AT262" s="54"/>
      <c r="AU262" s="254"/>
      <c r="AV262" s="259"/>
      <c r="AW262" s="38">
        <f t="shared" si="456"/>
        <v>0</v>
      </c>
      <c r="AX262" s="39">
        <f t="shared" si="457"/>
        <v>0</v>
      </c>
      <c r="AY262" s="224" t="s">
        <v>56</v>
      </c>
      <c r="AZ262" s="54"/>
      <c r="BA262" s="64"/>
      <c r="BB262" s="48"/>
      <c r="BC262" s="25">
        <f t="shared" si="458"/>
        <v>0</v>
      </c>
      <c r="BD262" s="40">
        <f t="shared" si="459"/>
        <v>0</v>
      </c>
      <c r="BE262" s="27" t="s">
        <v>57</v>
      </c>
      <c r="BF262" s="54"/>
      <c r="BG262" s="48"/>
      <c r="BH262" s="28">
        <f t="shared" si="460"/>
        <v>0</v>
      </c>
      <c r="BI262" s="29">
        <f t="shared" si="461"/>
        <v>0</v>
      </c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</row>
    <row r="263" spans="1:201" ht="12.75" customHeight="1" x14ac:dyDescent="0.2">
      <c r="A263" s="161"/>
      <c r="B263" s="11"/>
      <c r="C263" s="115"/>
      <c r="D263" s="6"/>
      <c r="E263" s="278"/>
      <c r="F263" s="278"/>
      <c r="G263" s="116"/>
      <c r="H263" s="6"/>
      <c r="I263" s="6"/>
      <c r="J263" s="6"/>
      <c r="K263" s="261"/>
      <c r="L263" s="164"/>
      <c r="M263" s="164"/>
      <c r="N263" s="6"/>
      <c r="O263" s="6"/>
      <c r="P263" s="6"/>
      <c r="Q263" s="6"/>
      <c r="R263" s="6"/>
      <c r="S263" s="161"/>
      <c r="T263" s="6"/>
      <c r="U263" s="6"/>
      <c r="V263" s="6"/>
      <c r="W263" s="261"/>
      <c r="X263" s="6"/>
      <c r="Y263" s="261"/>
      <c r="Z263" s="214"/>
      <c r="AA263" s="6"/>
      <c r="AB263" s="214"/>
      <c r="AC263" s="238"/>
      <c r="AD263" s="238"/>
      <c r="AE263" s="161"/>
      <c r="AF263" s="6"/>
      <c r="AG263" s="6"/>
      <c r="AH263" s="6"/>
      <c r="AI263" s="261"/>
      <c r="AJ263" s="6"/>
      <c r="AK263" s="261"/>
      <c r="AL263" s="214"/>
      <c r="AM263" s="6"/>
      <c r="AN263" s="214"/>
      <c r="AO263" s="238"/>
      <c r="AP263" s="238"/>
      <c r="AQ263" s="17"/>
      <c r="AR263" s="235"/>
      <c r="AS263" s="221" t="s">
        <v>55</v>
      </c>
      <c r="AT263" s="54"/>
      <c r="AU263" s="254"/>
      <c r="AV263" s="259"/>
      <c r="AW263" s="38">
        <f t="shared" si="456"/>
        <v>0</v>
      </c>
      <c r="AX263" s="39">
        <f t="shared" si="457"/>
        <v>0</v>
      </c>
      <c r="AY263" s="224" t="s">
        <v>56</v>
      </c>
      <c r="AZ263" s="54"/>
      <c r="BA263" s="64"/>
      <c r="BB263" s="48"/>
      <c r="BC263" s="25">
        <f t="shared" si="458"/>
        <v>0</v>
      </c>
      <c r="BD263" s="40">
        <f t="shared" si="459"/>
        <v>0</v>
      </c>
      <c r="BE263" s="27" t="s">
        <v>57</v>
      </c>
      <c r="BF263" s="54"/>
      <c r="BG263" s="48"/>
      <c r="BH263" s="28">
        <f t="shared" si="460"/>
        <v>0</v>
      </c>
      <c r="BI263" s="29">
        <f t="shared" si="461"/>
        <v>0</v>
      </c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</row>
    <row r="264" spans="1:201" ht="12.75" customHeight="1" x14ac:dyDescent="0.2">
      <c r="A264" s="161"/>
      <c r="B264" s="11"/>
      <c r="C264" s="115"/>
      <c r="D264" s="6"/>
      <c r="E264" s="278"/>
      <c r="F264" s="278"/>
      <c r="G264" s="116"/>
      <c r="H264" s="6"/>
      <c r="I264" s="6"/>
      <c r="J264" s="6"/>
      <c r="K264" s="261"/>
      <c r="L264" s="164"/>
      <c r="M264" s="164"/>
      <c r="N264" s="6"/>
      <c r="O264" s="6"/>
      <c r="P264" s="6"/>
      <c r="Q264" s="6"/>
      <c r="R264" s="6"/>
      <c r="S264" s="161"/>
      <c r="T264" s="6"/>
      <c r="U264" s="6"/>
      <c r="V264" s="6"/>
      <c r="W264" s="261"/>
      <c r="X264" s="6"/>
      <c r="Y264" s="261"/>
      <c r="Z264" s="214"/>
      <c r="AA264" s="6"/>
      <c r="AB264" s="214"/>
      <c r="AC264" s="238"/>
      <c r="AD264" s="238"/>
      <c r="AE264" s="161"/>
      <c r="AF264" s="6"/>
      <c r="AG264" s="6"/>
      <c r="AH264" s="6"/>
      <c r="AI264" s="261"/>
      <c r="AJ264" s="6"/>
      <c r="AK264" s="261"/>
      <c r="AL264" s="214"/>
      <c r="AM264" s="6"/>
      <c r="AN264" s="214"/>
      <c r="AO264" s="238"/>
      <c r="AP264" s="238"/>
      <c r="AQ264" s="17"/>
      <c r="AR264" s="235"/>
      <c r="AS264" s="221" t="s">
        <v>55</v>
      </c>
      <c r="AT264" s="54"/>
      <c r="AU264" s="254"/>
      <c r="AV264" s="259"/>
      <c r="AW264" s="38">
        <f t="shared" si="456"/>
        <v>0</v>
      </c>
      <c r="AX264" s="39">
        <f t="shared" si="457"/>
        <v>0</v>
      </c>
      <c r="AY264" s="224" t="s">
        <v>56</v>
      </c>
      <c r="AZ264" s="54"/>
      <c r="BA264" s="64"/>
      <c r="BB264" s="48"/>
      <c r="BC264" s="25">
        <f t="shared" si="458"/>
        <v>0</v>
      </c>
      <c r="BD264" s="40">
        <f t="shared" si="459"/>
        <v>0</v>
      </c>
      <c r="BE264" s="27" t="s">
        <v>57</v>
      </c>
      <c r="BF264" s="54"/>
      <c r="BG264" s="48"/>
      <c r="BH264" s="28">
        <f t="shared" si="460"/>
        <v>0</v>
      </c>
      <c r="BI264" s="29">
        <f t="shared" si="461"/>
        <v>0</v>
      </c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</row>
    <row r="265" spans="1:201" ht="12.75" customHeight="1" x14ac:dyDescent="0.2">
      <c r="A265" s="161"/>
      <c r="B265" s="11"/>
      <c r="C265" s="115"/>
      <c r="D265" s="6"/>
      <c r="E265" s="278"/>
      <c r="F265" s="278"/>
      <c r="G265" s="116"/>
      <c r="H265" s="6"/>
      <c r="I265" s="6"/>
      <c r="J265" s="6"/>
      <c r="K265" s="261"/>
      <c r="L265" s="164"/>
      <c r="M265" s="164"/>
      <c r="N265" s="6"/>
      <c r="O265" s="6"/>
      <c r="P265" s="6"/>
      <c r="Q265" s="6"/>
      <c r="R265" s="6"/>
      <c r="S265" s="161"/>
      <c r="T265" s="6"/>
      <c r="U265" s="6"/>
      <c r="V265" s="6"/>
      <c r="W265" s="261"/>
      <c r="X265" s="6"/>
      <c r="Y265" s="261"/>
      <c r="Z265" s="214"/>
      <c r="AA265" s="6"/>
      <c r="AB265" s="214"/>
      <c r="AC265" s="238"/>
      <c r="AD265" s="238"/>
      <c r="AE265" s="161"/>
      <c r="AF265" s="6"/>
      <c r="AG265" s="6"/>
      <c r="AH265" s="6"/>
      <c r="AI265" s="261"/>
      <c r="AJ265" s="6"/>
      <c r="AK265" s="261"/>
      <c r="AL265" s="214"/>
      <c r="AM265" s="6"/>
      <c r="AN265" s="214"/>
      <c r="AO265" s="238"/>
      <c r="AP265" s="238"/>
      <c r="AQ265" s="17"/>
      <c r="AR265" s="235"/>
      <c r="AS265" s="221" t="s">
        <v>55</v>
      </c>
      <c r="AT265" s="54"/>
      <c r="AU265" s="254"/>
      <c r="AV265" s="259"/>
      <c r="AW265" s="38">
        <f t="shared" si="456"/>
        <v>0</v>
      </c>
      <c r="AX265" s="39">
        <f t="shared" si="457"/>
        <v>0</v>
      </c>
      <c r="AY265" s="224" t="s">
        <v>56</v>
      </c>
      <c r="AZ265" s="54"/>
      <c r="BA265" s="64"/>
      <c r="BB265" s="48"/>
      <c r="BC265" s="25">
        <f t="shared" si="458"/>
        <v>0</v>
      </c>
      <c r="BD265" s="40">
        <f t="shared" si="459"/>
        <v>0</v>
      </c>
      <c r="BE265" s="27" t="s">
        <v>57</v>
      </c>
      <c r="BF265" s="54"/>
      <c r="BG265" s="48"/>
      <c r="BH265" s="28">
        <f t="shared" si="460"/>
        <v>0</v>
      </c>
      <c r="BI265" s="29">
        <f t="shared" si="461"/>
        <v>0</v>
      </c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</row>
    <row r="266" spans="1:201" ht="12.75" customHeight="1" x14ac:dyDescent="0.2">
      <c r="A266" s="161"/>
      <c r="B266" s="11"/>
      <c r="C266" s="115"/>
      <c r="D266" s="6"/>
      <c r="E266" s="278"/>
      <c r="F266" s="278"/>
      <c r="G266" s="116"/>
      <c r="H266" s="6"/>
      <c r="I266" s="6"/>
      <c r="J266" s="6"/>
      <c r="K266" s="261"/>
      <c r="L266" s="164"/>
      <c r="M266" s="164"/>
      <c r="N266" s="6"/>
      <c r="O266" s="6"/>
      <c r="P266" s="6"/>
      <c r="Q266" s="6"/>
      <c r="R266" s="6"/>
      <c r="S266" s="161"/>
      <c r="T266" s="6"/>
      <c r="U266" s="6"/>
      <c r="V266" s="6"/>
      <c r="W266" s="261"/>
      <c r="X266" s="6"/>
      <c r="Y266" s="261"/>
      <c r="Z266" s="214"/>
      <c r="AA266" s="6"/>
      <c r="AB266" s="214"/>
      <c r="AC266" s="238"/>
      <c r="AD266" s="238"/>
      <c r="AE266" s="161"/>
      <c r="AF266" s="6"/>
      <c r="AG266" s="6"/>
      <c r="AH266" s="6"/>
      <c r="AI266" s="261"/>
      <c r="AJ266" s="6"/>
      <c r="AK266" s="261"/>
      <c r="AL266" s="214"/>
      <c r="AM266" s="6"/>
      <c r="AN266" s="214"/>
      <c r="AO266" s="238"/>
      <c r="AP266" s="238"/>
      <c r="AQ266" s="17"/>
      <c r="AR266" s="235"/>
      <c r="AS266" s="221" t="s">
        <v>55</v>
      </c>
      <c r="AT266" s="54"/>
      <c r="AU266" s="254"/>
      <c r="AV266" s="259"/>
      <c r="AW266" s="38">
        <f t="shared" si="456"/>
        <v>0</v>
      </c>
      <c r="AX266" s="39">
        <f t="shared" si="457"/>
        <v>0</v>
      </c>
      <c r="AY266" s="224" t="s">
        <v>56</v>
      </c>
      <c r="AZ266" s="54"/>
      <c r="BA266" s="64"/>
      <c r="BB266" s="48"/>
      <c r="BC266" s="25">
        <f t="shared" si="458"/>
        <v>0</v>
      </c>
      <c r="BD266" s="40">
        <f t="shared" si="459"/>
        <v>0</v>
      </c>
      <c r="BE266" s="27" t="s">
        <v>57</v>
      </c>
      <c r="BF266" s="54"/>
      <c r="BG266" s="48"/>
      <c r="BH266" s="28">
        <f t="shared" si="460"/>
        <v>0</v>
      </c>
      <c r="BI266" s="29">
        <f t="shared" si="461"/>
        <v>0</v>
      </c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</row>
    <row r="267" spans="1:201" ht="12.75" customHeight="1" x14ac:dyDescent="0.2">
      <c r="A267" s="161"/>
      <c r="B267" s="11"/>
      <c r="C267" s="115"/>
      <c r="D267" s="6"/>
      <c r="E267" s="278"/>
      <c r="F267" s="278"/>
      <c r="G267" s="116"/>
      <c r="H267" s="6"/>
      <c r="I267" s="6"/>
      <c r="J267" s="6"/>
      <c r="K267" s="261"/>
      <c r="L267" s="164"/>
      <c r="M267" s="164"/>
      <c r="N267" s="6"/>
      <c r="O267" s="6"/>
      <c r="P267" s="6"/>
      <c r="Q267" s="6"/>
      <c r="R267" s="6"/>
      <c r="S267" s="161"/>
      <c r="T267" s="6"/>
      <c r="U267" s="6"/>
      <c r="V267" s="6"/>
      <c r="W267" s="261"/>
      <c r="X267" s="6"/>
      <c r="Y267" s="261"/>
      <c r="Z267" s="214"/>
      <c r="AA267" s="6"/>
      <c r="AB267" s="214"/>
      <c r="AC267" s="238"/>
      <c r="AD267" s="238"/>
      <c r="AE267" s="161"/>
      <c r="AF267" s="6"/>
      <c r="AG267" s="6"/>
      <c r="AH267" s="6"/>
      <c r="AI267" s="261"/>
      <c r="AJ267" s="6"/>
      <c r="AK267" s="261"/>
      <c r="AL267" s="214"/>
      <c r="AM267" s="6"/>
      <c r="AN267" s="214"/>
      <c r="AO267" s="238"/>
      <c r="AP267" s="238"/>
      <c r="AQ267" s="17"/>
      <c r="AR267" s="235"/>
      <c r="AS267" s="221" t="s">
        <v>55</v>
      </c>
      <c r="AT267" s="54"/>
      <c r="AU267" s="254"/>
      <c r="AV267" s="259"/>
      <c r="AW267" s="38">
        <f t="shared" si="456"/>
        <v>0</v>
      </c>
      <c r="AX267" s="39">
        <f t="shared" si="457"/>
        <v>0</v>
      </c>
      <c r="AY267" s="224" t="s">
        <v>56</v>
      </c>
      <c r="AZ267" s="54"/>
      <c r="BA267" s="64"/>
      <c r="BB267" s="48"/>
      <c r="BC267" s="25">
        <f t="shared" si="458"/>
        <v>0</v>
      </c>
      <c r="BD267" s="40">
        <f t="shared" si="459"/>
        <v>0</v>
      </c>
      <c r="BE267" s="27" t="s">
        <v>57</v>
      </c>
      <c r="BF267" s="54"/>
      <c r="BG267" s="48"/>
      <c r="BH267" s="28">
        <f t="shared" si="460"/>
        <v>0</v>
      </c>
      <c r="BI267" s="29">
        <f t="shared" si="461"/>
        <v>0</v>
      </c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</row>
    <row r="268" spans="1:201" ht="12.75" customHeight="1" x14ac:dyDescent="0.2">
      <c r="A268" s="161"/>
      <c r="B268" s="11"/>
      <c r="C268" s="115"/>
      <c r="D268" s="6"/>
      <c r="E268" s="278"/>
      <c r="F268" s="278"/>
      <c r="G268" s="116"/>
      <c r="H268" s="6"/>
      <c r="I268" s="6"/>
      <c r="J268" s="6"/>
      <c r="K268" s="261"/>
      <c r="L268" s="164"/>
      <c r="M268" s="164"/>
      <c r="N268" s="6"/>
      <c r="O268" s="6"/>
      <c r="P268" s="6"/>
      <c r="Q268" s="6"/>
      <c r="R268" s="6"/>
      <c r="S268" s="161"/>
      <c r="T268" s="6"/>
      <c r="U268" s="6"/>
      <c r="V268" s="6"/>
      <c r="W268" s="261"/>
      <c r="X268" s="6"/>
      <c r="Y268" s="261"/>
      <c r="Z268" s="214"/>
      <c r="AA268" s="6"/>
      <c r="AB268" s="214"/>
      <c r="AC268" s="238"/>
      <c r="AD268" s="238"/>
      <c r="AE268" s="161"/>
      <c r="AF268" s="6"/>
      <c r="AG268" s="6"/>
      <c r="AH268" s="6"/>
      <c r="AI268" s="261"/>
      <c r="AJ268" s="6"/>
      <c r="AK268" s="261"/>
      <c r="AL268" s="214"/>
      <c r="AM268" s="6"/>
      <c r="AN268" s="214"/>
      <c r="AO268" s="238"/>
      <c r="AP268" s="238"/>
      <c r="AQ268" s="17"/>
      <c r="AR268" s="235"/>
      <c r="AS268" s="221" t="s">
        <v>55</v>
      </c>
      <c r="AT268" s="54"/>
      <c r="AU268" s="254"/>
      <c r="AV268" s="259"/>
      <c r="AW268" s="38">
        <f t="shared" si="456"/>
        <v>0</v>
      </c>
      <c r="AX268" s="39">
        <f t="shared" si="457"/>
        <v>0</v>
      </c>
      <c r="AY268" s="224" t="s">
        <v>56</v>
      </c>
      <c r="AZ268" s="54"/>
      <c r="BA268" s="64"/>
      <c r="BB268" s="48"/>
      <c r="BC268" s="25">
        <f t="shared" si="458"/>
        <v>0</v>
      </c>
      <c r="BD268" s="40">
        <f t="shared" si="459"/>
        <v>0</v>
      </c>
      <c r="BE268" s="27" t="s">
        <v>57</v>
      </c>
      <c r="BF268" s="54"/>
      <c r="BG268" s="48"/>
      <c r="BH268" s="28">
        <f t="shared" si="460"/>
        <v>0</v>
      </c>
      <c r="BI268" s="29">
        <f t="shared" si="461"/>
        <v>0</v>
      </c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</row>
    <row r="269" spans="1:201" ht="12.75" customHeight="1" x14ac:dyDescent="0.2">
      <c r="A269" s="161"/>
      <c r="B269" s="11"/>
      <c r="C269" s="115"/>
      <c r="D269" s="6"/>
      <c r="E269" s="278"/>
      <c r="F269" s="278"/>
      <c r="G269" s="116"/>
      <c r="H269" s="6"/>
      <c r="I269" s="6"/>
      <c r="J269" s="6"/>
      <c r="K269" s="261"/>
      <c r="L269" s="164"/>
      <c r="M269" s="164"/>
      <c r="N269" s="6"/>
      <c r="O269" s="6"/>
      <c r="P269" s="6"/>
      <c r="Q269" s="6"/>
      <c r="R269" s="6"/>
      <c r="S269" s="161"/>
      <c r="T269" s="6"/>
      <c r="U269" s="6"/>
      <c r="V269" s="6"/>
      <c r="W269" s="261"/>
      <c r="X269" s="6"/>
      <c r="Y269" s="261"/>
      <c r="Z269" s="214"/>
      <c r="AA269" s="6"/>
      <c r="AB269" s="214"/>
      <c r="AC269" s="238"/>
      <c r="AD269" s="238"/>
      <c r="AE269" s="161"/>
      <c r="AF269" s="6"/>
      <c r="AG269" s="6"/>
      <c r="AH269" s="6"/>
      <c r="AI269" s="261"/>
      <c r="AJ269" s="6"/>
      <c r="AK269" s="261"/>
      <c r="AL269" s="214"/>
      <c r="AM269" s="6"/>
      <c r="AN269" s="214"/>
      <c r="AO269" s="238"/>
      <c r="AP269" s="238"/>
      <c r="AQ269" s="17"/>
      <c r="AR269" s="235"/>
      <c r="AS269" s="221" t="s">
        <v>55</v>
      </c>
      <c r="AT269" s="54"/>
      <c r="AU269" s="254"/>
      <c r="AV269" s="259"/>
      <c r="AW269" s="38">
        <f t="shared" si="456"/>
        <v>0</v>
      </c>
      <c r="AX269" s="39">
        <f t="shared" si="457"/>
        <v>0</v>
      </c>
      <c r="AY269" s="224" t="s">
        <v>56</v>
      </c>
      <c r="AZ269" s="54"/>
      <c r="BA269" s="64"/>
      <c r="BB269" s="48"/>
      <c r="BC269" s="25">
        <f t="shared" si="458"/>
        <v>0</v>
      </c>
      <c r="BD269" s="40">
        <f t="shared" si="459"/>
        <v>0</v>
      </c>
      <c r="BE269" s="27" t="s">
        <v>57</v>
      </c>
      <c r="BF269" s="54"/>
      <c r="BG269" s="48"/>
      <c r="BH269" s="28">
        <f t="shared" si="460"/>
        <v>0</v>
      </c>
      <c r="BI269" s="29">
        <f t="shared" si="461"/>
        <v>0</v>
      </c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</row>
    <row r="270" spans="1:201" ht="12.75" customHeight="1" x14ac:dyDescent="0.2">
      <c r="A270" s="161"/>
      <c r="B270" s="11"/>
      <c r="C270" s="115"/>
      <c r="D270" s="6"/>
      <c r="E270" s="278"/>
      <c r="F270" s="278"/>
      <c r="G270" s="116"/>
      <c r="H270" s="6"/>
      <c r="I270" s="6"/>
      <c r="J270" s="6"/>
      <c r="K270" s="261"/>
      <c r="L270" s="164"/>
      <c r="M270" s="164"/>
      <c r="N270" s="6"/>
      <c r="O270" s="6"/>
      <c r="P270" s="6"/>
      <c r="Q270" s="6"/>
      <c r="R270" s="6"/>
      <c r="S270" s="161"/>
      <c r="T270" s="6"/>
      <c r="U270" s="6"/>
      <c r="V270" s="6"/>
      <c r="W270" s="261"/>
      <c r="X270" s="6"/>
      <c r="Y270" s="261"/>
      <c r="Z270" s="214"/>
      <c r="AA270" s="6"/>
      <c r="AB270" s="214"/>
      <c r="AC270" s="238"/>
      <c r="AD270" s="238"/>
      <c r="AE270" s="161"/>
      <c r="AF270" s="6"/>
      <c r="AG270" s="6"/>
      <c r="AH270" s="6"/>
      <c r="AI270" s="261"/>
      <c r="AJ270" s="6"/>
      <c r="AK270" s="261"/>
      <c r="AL270" s="214"/>
      <c r="AM270" s="6"/>
      <c r="AN270" s="214"/>
      <c r="AO270" s="238"/>
      <c r="AP270" s="238"/>
      <c r="AQ270" s="17"/>
      <c r="AR270" s="235"/>
      <c r="AS270" s="221" t="s">
        <v>55</v>
      </c>
      <c r="AT270" s="54"/>
      <c r="AU270" s="254"/>
      <c r="AV270" s="259"/>
      <c r="AW270" s="38">
        <f t="shared" si="456"/>
        <v>0</v>
      </c>
      <c r="AX270" s="39">
        <f t="shared" si="457"/>
        <v>0</v>
      </c>
      <c r="AY270" s="224" t="s">
        <v>56</v>
      </c>
      <c r="AZ270" s="54"/>
      <c r="BA270" s="64"/>
      <c r="BB270" s="48"/>
      <c r="BC270" s="25">
        <f t="shared" si="458"/>
        <v>0</v>
      </c>
      <c r="BD270" s="40">
        <f t="shared" si="459"/>
        <v>0</v>
      </c>
      <c r="BE270" s="27" t="s">
        <v>57</v>
      </c>
      <c r="BF270" s="54"/>
      <c r="BG270" s="48"/>
      <c r="BH270" s="28">
        <f t="shared" si="460"/>
        <v>0</v>
      </c>
      <c r="BI270" s="29">
        <f t="shared" si="461"/>
        <v>0</v>
      </c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</row>
    <row r="271" spans="1:201" ht="12.75" customHeight="1" x14ac:dyDescent="0.2">
      <c r="A271" s="161"/>
      <c r="B271" s="11"/>
      <c r="C271" s="115"/>
      <c r="D271" s="6"/>
      <c r="E271" s="278"/>
      <c r="F271" s="278"/>
      <c r="G271" s="116"/>
      <c r="H271" s="6"/>
      <c r="I271" s="6"/>
      <c r="J271" s="6"/>
      <c r="K271" s="261"/>
      <c r="L271" s="164"/>
      <c r="M271" s="164"/>
      <c r="N271" s="6"/>
      <c r="O271" s="6"/>
      <c r="P271" s="6"/>
      <c r="Q271" s="6"/>
      <c r="R271" s="6"/>
      <c r="S271" s="161"/>
      <c r="T271" s="6"/>
      <c r="U271" s="6"/>
      <c r="V271" s="6"/>
      <c r="W271" s="261"/>
      <c r="X271" s="6"/>
      <c r="Y271" s="261"/>
      <c r="Z271" s="214"/>
      <c r="AA271" s="6"/>
      <c r="AB271" s="214"/>
      <c r="AC271" s="238"/>
      <c r="AD271" s="238"/>
      <c r="AE271" s="161"/>
      <c r="AF271" s="6"/>
      <c r="AG271" s="6"/>
      <c r="AH271" s="6"/>
      <c r="AI271" s="261"/>
      <c r="AJ271" s="6"/>
      <c r="AK271" s="261"/>
      <c r="AL271" s="214"/>
      <c r="AM271" s="6"/>
      <c r="AN271" s="214"/>
      <c r="AO271" s="238"/>
      <c r="AP271" s="238"/>
      <c r="AQ271" s="17"/>
      <c r="AR271" s="235"/>
      <c r="AS271" s="221" t="s">
        <v>55</v>
      </c>
      <c r="AT271" s="54"/>
      <c r="AU271" s="254"/>
      <c r="AV271" s="259"/>
      <c r="AW271" s="38">
        <f t="shared" si="456"/>
        <v>0</v>
      </c>
      <c r="AX271" s="39">
        <f t="shared" si="457"/>
        <v>0</v>
      </c>
      <c r="AY271" s="224" t="s">
        <v>56</v>
      </c>
      <c r="AZ271" s="54"/>
      <c r="BA271" s="64"/>
      <c r="BB271" s="48"/>
      <c r="BC271" s="25">
        <f t="shared" si="458"/>
        <v>0</v>
      </c>
      <c r="BD271" s="40">
        <f t="shared" si="459"/>
        <v>0</v>
      </c>
      <c r="BE271" s="27" t="s">
        <v>57</v>
      </c>
      <c r="BF271" s="54"/>
      <c r="BG271" s="48"/>
      <c r="BH271" s="28">
        <f t="shared" si="460"/>
        <v>0</v>
      </c>
      <c r="BI271" s="29">
        <f t="shared" si="461"/>
        <v>0</v>
      </c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</row>
    <row r="272" spans="1:201" ht="12.75" customHeight="1" x14ac:dyDescent="0.2">
      <c r="A272" s="161"/>
      <c r="B272" s="11"/>
      <c r="C272" s="115"/>
      <c r="D272" s="6"/>
      <c r="E272" s="278"/>
      <c r="F272" s="278"/>
      <c r="G272" s="116"/>
      <c r="H272" s="6"/>
      <c r="I272" s="6"/>
      <c r="J272" s="6"/>
      <c r="K272" s="261"/>
      <c r="L272" s="164"/>
      <c r="M272" s="164"/>
      <c r="N272" s="6"/>
      <c r="O272" s="6"/>
      <c r="P272" s="6"/>
      <c r="Q272" s="6"/>
      <c r="R272" s="6"/>
      <c r="S272" s="161"/>
      <c r="T272" s="6"/>
      <c r="U272" s="6"/>
      <c r="V272" s="6"/>
      <c r="W272" s="261"/>
      <c r="X272" s="6"/>
      <c r="Y272" s="261"/>
      <c r="Z272" s="214"/>
      <c r="AA272" s="6"/>
      <c r="AB272" s="214"/>
      <c r="AC272" s="238"/>
      <c r="AD272" s="238"/>
      <c r="AE272" s="161"/>
      <c r="AF272" s="6"/>
      <c r="AG272" s="6"/>
      <c r="AH272" s="6"/>
      <c r="AI272" s="261"/>
      <c r="AJ272" s="6"/>
      <c r="AK272" s="261"/>
      <c r="AL272" s="214"/>
      <c r="AM272" s="6"/>
      <c r="AN272" s="214"/>
      <c r="AO272" s="238"/>
      <c r="AP272" s="238"/>
      <c r="AQ272" s="17"/>
      <c r="AR272" s="235"/>
      <c r="AS272" s="221" t="s">
        <v>55</v>
      </c>
      <c r="AT272" s="54"/>
      <c r="AU272" s="254"/>
      <c r="AV272" s="259"/>
      <c r="AW272" s="38">
        <f t="shared" si="456"/>
        <v>0</v>
      </c>
      <c r="AX272" s="39">
        <f t="shared" si="457"/>
        <v>0</v>
      </c>
      <c r="AY272" s="224" t="s">
        <v>56</v>
      </c>
      <c r="AZ272" s="54"/>
      <c r="BA272" s="64"/>
      <c r="BB272" s="48"/>
      <c r="BC272" s="25">
        <f t="shared" si="458"/>
        <v>0</v>
      </c>
      <c r="BD272" s="40">
        <f t="shared" si="459"/>
        <v>0</v>
      </c>
      <c r="BE272" s="27" t="s">
        <v>57</v>
      </c>
      <c r="BF272" s="54"/>
      <c r="BG272" s="48"/>
      <c r="BH272" s="28">
        <f t="shared" si="460"/>
        <v>0</v>
      </c>
      <c r="BI272" s="29">
        <f t="shared" si="461"/>
        <v>0</v>
      </c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</row>
    <row r="273" spans="1:201" ht="12.75" customHeight="1" x14ac:dyDescent="0.2">
      <c r="A273" s="161"/>
      <c r="B273" s="11"/>
      <c r="C273" s="115"/>
      <c r="D273" s="6"/>
      <c r="E273" s="278"/>
      <c r="F273" s="278"/>
      <c r="G273" s="116"/>
      <c r="H273" s="6"/>
      <c r="I273" s="6"/>
      <c r="J273" s="6"/>
      <c r="K273" s="261"/>
      <c r="L273" s="164"/>
      <c r="M273" s="164"/>
      <c r="N273" s="6"/>
      <c r="O273" s="6"/>
      <c r="P273" s="6"/>
      <c r="Q273" s="6"/>
      <c r="R273" s="6"/>
      <c r="S273" s="161"/>
      <c r="T273" s="6"/>
      <c r="U273" s="6"/>
      <c r="V273" s="6"/>
      <c r="W273" s="261"/>
      <c r="X273" s="6"/>
      <c r="Y273" s="261"/>
      <c r="Z273" s="214"/>
      <c r="AA273" s="6"/>
      <c r="AB273" s="214"/>
      <c r="AC273" s="238"/>
      <c r="AD273" s="238"/>
      <c r="AE273" s="161"/>
      <c r="AF273" s="6"/>
      <c r="AG273" s="6"/>
      <c r="AH273" s="6"/>
      <c r="AI273" s="261"/>
      <c r="AJ273" s="6"/>
      <c r="AK273" s="261"/>
      <c r="AL273" s="214"/>
      <c r="AM273" s="6"/>
      <c r="AN273" s="214"/>
      <c r="AO273" s="238"/>
      <c r="AP273" s="238"/>
      <c r="AQ273" s="17"/>
      <c r="AR273" s="235"/>
      <c r="AS273" s="221" t="s">
        <v>55</v>
      </c>
      <c r="AT273" s="54"/>
      <c r="AU273" s="254"/>
      <c r="AV273" s="259"/>
      <c r="AW273" s="38">
        <f t="shared" si="456"/>
        <v>0</v>
      </c>
      <c r="AX273" s="39">
        <f t="shared" si="457"/>
        <v>0</v>
      </c>
      <c r="AY273" s="224" t="s">
        <v>56</v>
      </c>
      <c r="AZ273" s="54"/>
      <c r="BA273" s="64"/>
      <c r="BB273" s="48"/>
      <c r="BC273" s="25">
        <f t="shared" si="458"/>
        <v>0</v>
      </c>
      <c r="BD273" s="40">
        <f t="shared" si="459"/>
        <v>0</v>
      </c>
      <c r="BE273" s="27" t="s">
        <v>57</v>
      </c>
      <c r="BF273" s="54"/>
      <c r="BG273" s="48"/>
      <c r="BH273" s="28">
        <f t="shared" si="460"/>
        <v>0</v>
      </c>
      <c r="BI273" s="29">
        <f t="shared" si="461"/>
        <v>0</v>
      </c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</row>
    <row r="274" spans="1:201" ht="12.75" customHeight="1" x14ac:dyDescent="0.2">
      <c r="A274" s="161"/>
      <c r="B274" s="11"/>
      <c r="C274" s="115"/>
      <c r="D274" s="6"/>
      <c r="E274" s="278"/>
      <c r="F274" s="278"/>
      <c r="G274" s="116"/>
      <c r="H274" s="6"/>
      <c r="I274" s="6"/>
      <c r="J274" s="6"/>
      <c r="K274" s="261"/>
      <c r="L274" s="164"/>
      <c r="M274" s="164"/>
      <c r="N274" s="6"/>
      <c r="O274" s="6"/>
      <c r="P274" s="6"/>
      <c r="Q274" s="6"/>
      <c r="R274" s="6"/>
      <c r="S274" s="161"/>
      <c r="T274" s="6"/>
      <c r="U274" s="6"/>
      <c r="V274" s="6"/>
      <c r="W274" s="261"/>
      <c r="X274" s="6"/>
      <c r="Y274" s="261"/>
      <c r="Z274" s="214"/>
      <c r="AA274" s="6"/>
      <c r="AB274" s="214"/>
      <c r="AC274" s="238"/>
      <c r="AD274" s="238"/>
      <c r="AE274" s="161"/>
      <c r="AF274" s="6"/>
      <c r="AG274" s="6"/>
      <c r="AH274" s="6"/>
      <c r="AI274" s="261"/>
      <c r="AJ274" s="6"/>
      <c r="AK274" s="261"/>
      <c r="AL274" s="214"/>
      <c r="AM274" s="6"/>
      <c r="AN274" s="214"/>
      <c r="AO274" s="238"/>
      <c r="AP274" s="238"/>
      <c r="AQ274" s="17"/>
      <c r="AR274" s="235"/>
      <c r="AS274" s="221" t="s">
        <v>55</v>
      </c>
      <c r="AT274" s="54"/>
      <c r="AU274" s="254"/>
      <c r="AV274" s="259"/>
      <c r="AW274" s="38">
        <f t="shared" si="456"/>
        <v>0</v>
      </c>
      <c r="AX274" s="39">
        <f t="shared" si="457"/>
        <v>0</v>
      </c>
      <c r="AY274" s="224" t="s">
        <v>56</v>
      </c>
      <c r="AZ274" s="54"/>
      <c r="BA274" s="64"/>
      <c r="BB274" s="48"/>
      <c r="BC274" s="25">
        <f t="shared" si="458"/>
        <v>0</v>
      </c>
      <c r="BD274" s="40">
        <f t="shared" si="459"/>
        <v>0</v>
      </c>
      <c r="BE274" s="27" t="s">
        <v>57</v>
      </c>
      <c r="BF274" s="54"/>
      <c r="BG274" s="48"/>
      <c r="BH274" s="28">
        <f t="shared" si="460"/>
        <v>0</v>
      </c>
      <c r="BI274" s="29">
        <f t="shared" si="461"/>
        <v>0</v>
      </c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</row>
    <row r="275" spans="1:201" ht="12.75" customHeight="1" x14ac:dyDescent="0.2">
      <c r="A275" s="161"/>
      <c r="B275" s="11"/>
      <c r="C275" s="115"/>
      <c r="D275" s="6"/>
      <c r="E275" s="278"/>
      <c r="F275" s="278"/>
      <c r="G275" s="116"/>
      <c r="H275" s="6"/>
      <c r="I275" s="6"/>
      <c r="J275" s="6"/>
      <c r="K275" s="261"/>
      <c r="L275" s="164"/>
      <c r="M275" s="164"/>
      <c r="N275" s="6"/>
      <c r="O275" s="6"/>
      <c r="P275" s="6"/>
      <c r="Q275" s="6"/>
      <c r="R275" s="6"/>
      <c r="S275" s="161"/>
      <c r="T275" s="6"/>
      <c r="U275" s="6"/>
      <c r="V275" s="6"/>
      <c r="W275" s="261"/>
      <c r="X275" s="6"/>
      <c r="Y275" s="261"/>
      <c r="Z275" s="214"/>
      <c r="AA275" s="6"/>
      <c r="AB275" s="214"/>
      <c r="AC275" s="238"/>
      <c r="AD275" s="238"/>
      <c r="AE275" s="161"/>
      <c r="AF275" s="6"/>
      <c r="AG275" s="6"/>
      <c r="AH275" s="6"/>
      <c r="AI275" s="261"/>
      <c r="AJ275" s="6"/>
      <c r="AK275" s="261"/>
      <c r="AL275" s="214"/>
      <c r="AM275" s="6"/>
      <c r="AN275" s="214"/>
      <c r="AO275" s="238"/>
      <c r="AP275" s="238"/>
      <c r="AQ275" s="17"/>
      <c r="AR275" s="235"/>
      <c r="AS275" s="221" t="s">
        <v>55</v>
      </c>
      <c r="AT275" s="54"/>
      <c r="AU275" s="254"/>
      <c r="AV275" s="259"/>
      <c r="AW275" s="38">
        <f t="shared" si="456"/>
        <v>0</v>
      </c>
      <c r="AX275" s="39">
        <f t="shared" si="457"/>
        <v>0</v>
      </c>
      <c r="AY275" s="224" t="s">
        <v>56</v>
      </c>
      <c r="AZ275" s="54"/>
      <c r="BA275" s="64"/>
      <c r="BB275" s="48"/>
      <c r="BC275" s="25">
        <f t="shared" si="458"/>
        <v>0</v>
      </c>
      <c r="BD275" s="40">
        <f t="shared" si="459"/>
        <v>0</v>
      </c>
      <c r="BE275" s="27" t="s">
        <v>57</v>
      </c>
      <c r="BF275" s="54"/>
      <c r="BG275" s="48"/>
      <c r="BH275" s="28">
        <f t="shared" si="460"/>
        <v>0</v>
      </c>
      <c r="BI275" s="29">
        <f t="shared" si="461"/>
        <v>0</v>
      </c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</row>
    <row r="276" spans="1:201" ht="12.75" customHeight="1" x14ac:dyDescent="0.2">
      <c r="A276" s="161"/>
      <c r="B276" s="11"/>
      <c r="C276" s="115"/>
      <c r="D276" s="6"/>
      <c r="E276" s="278"/>
      <c r="F276" s="278"/>
      <c r="G276" s="116"/>
      <c r="H276" s="6"/>
      <c r="I276" s="6"/>
      <c r="J276" s="6"/>
      <c r="K276" s="261"/>
      <c r="L276" s="164"/>
      <c r="M276" s="164"/>
      <c r="N276" s="6"/>
      <c r="O276" s="6"/>
      <c r="P276" s="6"/>
      <c r="Q276" s="6"/>
      <c r="R276" s="6"/>
      <c r="S276" s="161"/>
      <c r="T276" s="6"/>
      <c r="U276" s="6"/>
      <c r="V276" s="6"/>
      <c r="W276" s="261"/>
      <c r="X276" s="6"/>
      <c r="Y276" s="261"/>
      <c r="Z276" s="214"/>
      <c r="AA276" s="6"/>
      <c r="AB276" s="214"/>
      <c r="AC276" s="238"/>
      <c r="AD276" s="238"/>
      <c r="AE276" s="161"/>
      <c r="AF276" s="6"/>
      <c r="AG276" s="6"/>
      <c r="AH276" s="6"/>
      <c r="AI276" s="261"/>
      <c r="AJ276" s="6"/>
      <c r="AK276" s="261"/>
      <c r="AL276" s="214"/>
      <c r="AM276" s="6"/>
      <c r="AN276" s="214"/>
      <c r="AO276" s="238"/>
      <c r="AP276" s="238"/>
      <c r="AQ276" s="17"/>
      <c r="AR276" s="235"/>
      <c r="AS276" s="221" t="s">
        <v>55</v>
      </c>
      <c r="AT276" s="54"/>
      <c r="AU276" s="254"/>
      <c r="AV276" s="259"/>
      <c r="AW276" s="38">
        <f t="shared" si="456"/>
        <v>0</v>
      </c>
      <c r="AX276" s="39">
        <f t="shared" si="457"/>
        <v>0</v>
      </c>
      <c r="AY276" s="224" t="s">
        <v>56</v>
      </c>
      <c r="AZ276" s="54"/>
      <c r="BA276" s="64"/>
      <c r="BB276" s="48"/>
      <c r="BC276" s="25">
        <f t="shared" si="458"/>
        <v>0</v>
      </c>
      <c r="BD276" s="40">
        <f t="shared" si="459"/>
        <v>0</v>
      </c>
      <c r="BE276" s="27" t="s">
        <v>57</v>
      </c>
      <c r="BF276" s="54"/>
      <c r="BG276" s="48"/>
      <c r="BH276" s="28">
        <f t="shared" si="460"/>
        <v>0</v>
      </c>
      <c r="BI276" s="29">
        <f t="shared" si="461"/>
        <v>0</v>
      </c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</row>
    <row r="277" spans="1:201" ht="12.75" customHeight="1" x14ac:dyDescent="0.2">
      <c r="A277" s="161"/>
      <c r="B277" s="11"/>
      <c r="C277" s="115"/>
      <c r="D277" s="6"/>
      <c r="E277" s="278"/>
      <c r="F277" s="278"/>
      <c r="G277" s="116"/>
      <c r="H277" s="6"/>
      <c r="I277" s="6"/>
      <c r="J277" s="6"/>
      <c r="K277" s="261"/>
      <c r="L277" s="164"/>
      <c r="M277" s="164"/>
      <c r="N277" s="6"/>
      <c r="O277" s="6"/>
      <c r="P277" s="6"/>
      <c r="Q277" s="6"/>
      <c r="R277" s="6"/>
      <c r="S277" s="161"/>
      <c r="T277" s="6"/>
      <c r="U277" s="6"/>
      <c r="V277" s="6"/>
      <c r="W277" s="261"/>
      <c r="X277" s="6"/>
      <c r="Y277" s="261"/>
      <c r="Z277" s="214"/>
      <c r="AA277" s="6"/>
      <c r="AB277" s="214"/>
      <c r="AC277" s="238"/>
      <c r="AD277" s="238"/>
      <c r="AE277" s="161"/>
      <c r="AF277" s="6"/>
      <c r="AG277" s="6"/>
      <c r="AH277" s="6"/>
      <c r="AI277" s="261"/>
      <c r="AJ277" s="6"/>
      <c r="AK277" s="261"/>
      <c r="AL277" s="214"/>
      <c r="AM277" s="6"/>
      <c r="AN277" s="214"/>
      <c r="AO277" s="238"/>
      <c r="AP277" s="238"/>
      <c r="AQ277" s="17"/>
      <c r="AR277" s="235"/>
      <c r="AS277" s="221" t="s">
        <v>55</v>
      </c>
      <c r="AT277" s="54"/>
      <c r="AU277" s="254"/>
      <c r="AV277" s="259"/>
      <c r="AW277" s="38">
        <f t="shared" si="456"/>
        <v>0</v>
      </c>
      <c r="AX277" s="39">
        <f t="shared" si="457"/>
        <v>0</v>
      </c>
      <c r="AY277" s="224" t="s">
        <v>56</v>
      </c>
      <c r="AZ277" s="54"/>
      <c r="BA277" s="64"/>
      <c r="BB277" s="48"/>
      <c r="BC277" s="25">
        <f t="shared" si="458"/>
        <v>0</v>
      </c>
      <c r="BD277" s="40">
        <f t="shared" si="459"/>
        <v>0</v>
      </c>
      <c r="BE277" s="27" t="s">
        <v>57</v>
      </c>
      <c r="BF277" s="54"/>
      <c r="BG277" s="48"/>
      <c r="BH277" s="28">
        <f t="shared" si="460"/>
        <v>0</v>
      </c>
      <c r="BI277" s="29">
        <f t="shared" si="461"/>
        <v>0</v>
      </c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</row>
    <row r="278" spans="1:201" ht="12.75" customHeight="1" x14ac:dyDescent="0.2">
      <c r="A278" s="161"/>
      <c r="B278" s="11"/>
      <c r="C278" s="115"/>
      <c r="D278" s="6"/>
      <c r="E278" s="278"/>
      <c r="F278" s="278"/>
      <c r="G278" s="116"/>
      <c r="H278" s="6"/>
      <c r="I278" s="6"/>
      <c r="J278" s="6"/>
      <c r="K278" s="261"/>
      <c r="L278" s="164"/>
      <c r="M278" s="164"/>
      <c r="N278" s="6"/>
      <c r="O278" s="6"/>
      <c r="P278" s="6"/>
      <c r="Q278" s="6"/>
      <c r="R278" s="6"/>
      <c r="S278" s="161"/>
      <c r="T278" s="6"/>
      <c r="U278" s="6"/>
      <c r="V278" s="6"/>
      <c r="W278" s="261"/>
      <c r="X278" s="6"/>
      <c r="Y278" s="261"/>
      <c r="Z278" s="214"/>
      <c r="AA278" s="6"/>
      <c r="AB278" s="214"/>
      <c r="AC278" s="238"/>
      <c r="AD278" s="238"/>
      <c r="AE278" s="161"/>
      <c r="AF278" s="6"/>
      <c r="AG278" s="6"/>
      <c r="AH278" s="6"/>
      <c r="AI278" s="261"/>
      <c r="AJ278" s="6"/>
      <c r="AK278" s="261"/>
      <c r="AL278" s="214"/>
      <c r="AM278" s="6"/>
      <c r="AN278" s="214"/>
      <c r="AO278" s="238"/>
      <c r="AP278" s="238"/>
      <c r="AQ278" s="17"/>
      <c r="AR278" s="235"/>
      <c r="AS278" s="221" t="s">
        <v>55</v>
      </c>
      <c r="AT278" s="54"/>
      <c r="AU278" s="254"/>
      <c r="AV278" s="259"/>
      <c r="AW278" s="38">
        <f t="shared" si="456"/>
        <v>0</v>
      </c>
      <c r="AX278" s="39">
        <f t="shared" si="457"/>
        <v>0</v>
      </c>
      <c r="AY278" s="224" t="s">
        <v>56</v>
      </c>
      <c r="AZ278" s="54"/>
      <c r="BA278" s="64"/>
      <c r="BB278" s="48"/>
      <c r="BC278" s="25">
        <f t="shared" si="458"/>
        <v>0</v>
      </c>
      <c r="BD278" s="40">
        <f t="shared" si="459"/>
        <v>0</v>
      </c>
      <c r="BE278" s="27" t="s">
        <v>57</v>
      </c>
      <c r="BF278" s="54"/>
      <c r="BG278" s="48"/>
      <c r="BH278" s="28">
        <f t="shared" si="460"/>
        <v>0</v>
      </c>
      <c r="BI278" s="29">
        <f t="shared" si="461"/>
        <v>0</v>
      </c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</row>
    <row r="279" spans="1:201" ht="12.75" customHeight="1" x14ac:dyDescent="0.2">
      <c r="A279" s="161"/>
      <c r="B279" s="11"/>
      <c r="C279" s="115"/>
      <c r="D279" s="6"/>
      <c r="E279" s="278"/>
      <c r="F279" s="278"/>
      <c r="G279" s="116"/>
      <c r="H279" s="6"/>
      <c r="I279" s="6"/>
      <c r="J279" s="6"/>
      <c r="K279" s="261"/>
      <c r="L279" s="164"/>
      <c r="M279" s="164"/>
      <c r="N279" s="6"/>
      <c r="O279" s="6"/>
      <c r="P279" s="6"/>
      <c r="Q279" s="6"/>
      <c r="R279" s="6"/>
      <c r="S279" s="161"/>
      <c r="T279" s="6"/>
      <c r="U279" s="6"/>
      <c r="V279" s="6"/>
      <c r="W279" s="261"/>
      <c r="X279" s="6"/>
      <c r="Y279" s="261"/>
      <c r="Z279" s="214"/>
      <c r="AA279" s="6"/>
      <c r="AB279" s="214"/>
      <c r="AC279" s="238"/>
      <c r="AD279" s="238"/>
      <c r="AE279" s="161"/>
      <c r="AF279" s="6"/>
      <c r="AG279" s="6"/>
      <c r="AH279" s="6"/>
      <c r="AI279" s="261"/>
      <c r="AJ279" s="6"/>
      <c r="AK279" s="261"/>
      <c r="AL279" s="214"/>
      <c r="AM279" s="6"/>
      <c r="AN279" s="214"/>
      <c r="AO279" s="238"/>
      <c r="AP279" s="238"/>
      <c r="AQ279" s="17"/>
      <c r="AR279" s="235"/>
      <c r="AS279" s="221" t="s">
        <v>55</v>
      </c>
      <c r="AT279" s="54"/>
      <c r="AU279" s="254"/>
      <c r="AV279" s="259"/>
      <c r="AW279" s="38">
        <f t="shared" si="456"/>
        <v>0</v>
      </c>
      <c r="AX279" s="39">
        <f t="shared" si="457"/>
        <v>0</v>
      </c>
      <c r="AY279" s="224" t="s">
        <v>56</v>
      </c>
      <c r="AZ279" s="54"/>
      <c r="BA279" s="64"/>
      <c r="BB279" s="48"/>
      <c r="BC279" s="25">
        <f t="shared" si="458"/>
        <v>0</v>
      </c>
      <c r="BD279" s="40">
        <f t="shared" si="459"/>
        <v>0</v>
      </c>
      <c r="BE279" s="27" t="s">
        <v>57</v>
      </c>
      <c r="BF279" s="54"/>
      <c r="BG279" s="48"/>
      <c r="BH279" s="28">
        <f t="shared" si="460"/>
        <v>0</v>
      </c>
      <c r="BI279" s="29">
        <f t="shared" si="461"/>
        <v>0</v>
      </c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</row>
    <row r="280" spans="1:201" ht="12.75" customHeight="1" x14ac:dyDescent="0.2">
      <c r="A280" s="161"/>
      <c r="B280" s="11"/>
      <c r="C280" s="115"/>
      <c r="D280" s="6"/>
      <c r="E280" s="278"/>
      <c r="F280" s="278"/>
      <c r="G280" s="116"/>
      <c r="H280" s="6"/>
      <c r="I280" s="6"/>
      <c r="J280" s="6"/>
      <c r="K280" s="261"/>
      <c r="L280" s="164"/>
      <c r="M280" s="164"/>
      <c r="N280" s="6"/>
      <c r="O280" s="6"/>
      <c r="P280" s="6"/>
      <c r="Q280" s="6"/>
      <c r="R280" s="6"/>
      <c r="S280" s="161"/>
      <c r="T280" s="6"/>
      <c r="U280" s="6"/>
      <c r="V280" s="6"/>
      <c r="W280" s="261"/>
      <c r="X280" s="6"/>
      <c r="Y280" s="261"/>
      <c r="Z280" s="214"/>
      <c r="AA280" s="6"/>
      <c r="AB280" s="214"/>
      <c r="AC280" s="238"/>
      <c r="AD280" s="238"/>
      <c r="AE280" s="161"/>
      <c r="AF280" s="6"/>
      <c r="AG280" s="6"/>
      <c r="AH280" s="6"/>
      <c r="AI280" s="261"/>
      <c r="AJ280" s="6"/>
      <c r="AK280" s="261"/>
      <c r="AL280" s="214"/>
      <c r="AM280" s="6"/>
      <c r="AN280" s="214"/>
      <c r="AO280" s="238"/>
      <c r="AP280" s="238"/>
      <c r="AQ280" s="17"/>
      <c r="AR280" s="235"/>
      <c r="AS280" s="221" t="s">
        <v>55</v>
      </c>
      <c r="AT280" s="54"/>
      <c r="AU280" s="254"/>
      <c r="AV280" s="259"/>
      <c r="AW280" s="38">
        <f t="shared" si="456"/>
        <v>0</v>
      </c>
      <c r="AX280" s="39">
        <f t="shared" si="457"/>
        <v>0</v>
      </c>
      <c r="AY280" s="224" t="s">
        <v>56</v>
      </c>
      <c r="AZ280" s="54"/>
      <c r="BA280" s="64"/>
      <c r="BB280" s="48"/>
      <c r="BC280" s="25">
        <f t="shared" si="458"/>
        <v>0</v>
      </c>
      <c r="BD280" s="40">
        <f t="shared" si="459"/>
        <v>0</v>
      </c>
      <c r="BE280" s="27" t="s">
        <v>57</v>
      </c>
      <c r="BF280" s="54"/>
      <c r="BG280" s="48"/>
      <c r="BH280" s="28">
        <f t="shared" si="460"/>
        <v>0</v>
      </c>
      <c r="BI280" s="29">
        <f t="shared" si="461"/>
        <v>0</v>
      </c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</row>
    <row r="281" spans="1:201" ht="12.75" customHeight="1" x14ac:dyDescent="0.2">
      <c r="A281" s="161"/>
      <c r="B281" s="11"/>
      <c r="C281" s="115"/>
      <c r="D281" s="6"/>
      <c r="E281" s="278"/>
      <c r="F281" s="278"/>
      <c r="G281" s="116"/>
      <c r="H281" s="6"/>
      <c r="I281" s="6"/>
      <c r="J281" s="6"/>
      <c r="K281" s="261"/>
      <c r="L281" s="164"/>
      <c r="M281" s="164"/>
      <c r="N281" s="6"/>
      <c r="O281" s="6"/>
      <c r="P281" s="6"/>
      <c r="Q281" s="6"/>
      <c r="R281" s="6"/>
      <c r="S281" s="161"/>
      <c r="T281" s="6"/>
      <c r="U281" s="6"/>
      <c r="V281" s="6"/>
      <c r="W281" s="261"/>
      <c r="X281" s="6"/>
      <c r="Y281" s="261"/>
      <c r="Z281" s="214"/>
      <c r="AA281" s="6"/>
      <c r="AB281" s="214"/>
      <c r="AC281" s="238"/>
      <c r="AD281" s="238"/>
      <c r="AE281" s="161"/>
      <c r="AF281" s="6"/>
      <c r="AG281" s="6"/>
      <c r="AH281" s="6"/>
      <c r="AI281" s="261"/>
      <c r="AJ281" s="6"/>
      <c r="AK281" s="261"/>
      <c r="AL281" s="214"/>
      <c r="AM281" s="6"/>
      <c r="AN281" s="214"/>
      <c r="AO281" s="238"/>
      <c r="AP281" s="238"/>
      <c r="AQ281" s="17"/>
      <c r="AR281" s="235"/>
      <c r="AS281" s="221" t="s">
        <v>55</v>
      </c>
      <c r="AT281" s="54"/>
      <c r="AU281" s="254"/>
      <c r="AV281" s="259"/>
      <c r="AW281" s="38">
        <f t="shared" si="456"/>
        <v>0</v>
      </c>
      <c r="AX281" s="39">
        <f t="shared" si="457"/>
        <v>0</v>
      </c>
      <c r="AY281" s="224" t="s">
        <v>56</v>
      </c>
      <c r="AZ281" s="54"/>
      <c r="BA281" s="64"/>
      <c r="BB281" s="48"/>
      <c r="BC281" s="25">
        <f t="shared" si="458"/>
        <v>0</v>
      </c>
      <c r="BD281" s="40">
        <f t="shared" si="459"/>
        <v>0</v>
      </c>
      <c r="BE281" s="27" t="s">
        <v>57</v>
      </c>
      <c r="BF281" s="54"/>
      <c r="BG281" s="48"/>
      <c r="BH281" s="28">
        <f t="shared" si="460"/>
        <v>0</v>
      </c>
      <c r="BI281" s="29">
        <f t="shared" si="461"/>
        <v>0</v>
      </c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</row>
    <row r="282" spans="1:201" ht="12.75" customHeight="1" x14ac:dyDescent="0.2">
      <c r="A282" s="161"/>
      <c r="B282" s="11"/>
      <c r="C282" s="115"/>
      <c r="D282" s="6"/>
      <c r="E282" s="278"/>
      <c r="F282" s="278"/>
      <c r="G282" s="116"/>
      <c r="H282" s="6"/>
      <c r="I282" s="6"/>
      <c r="J282" s="6"/>
      <c r="K282" s="261"/>
      <c r="L282" s="164"/>
      <c r="M282" s="164"/>
      <c r="N282" s="6"/>
      <c r="O282" s="6"/>
      <c r="P282" s="6"/>
      <c r="Q282" s="6"/>
      <c r="R282" s="6"/>
      <c r="S282" s="161"/>
      <c r="T282" s="6"/>
      <c r="U282" s="6"/>
      <c r="V282" s="6"/>
      <c r="W282" s="261"/>
      <c r="X282" s="6"/>
      <c r="Y282" s="261"/>
      <c r="Z282" s="214"/>
      <c r="AA282" s="6"/>
      <c r="AB282" s="214"/>
      <c r="AC282" s="238"/>
      <c r="AD282" s="238"/>
      <c r="AE282" s="161"/>
      <c r="AF282" s="6"/>
      <c r="AG282" s="6"/>
      <c r="AH282" s="6"/>
      <c r="AI282" s="261"/>
      <c r="AJ282" s="6"/>
      <c r="AK282" s="261"/>
      <c r="AL282" s="214"/>
      <c r="AM282" s="6"/>
      <c r="AN282" s="214"/>
      <c r="AO282" s="238"/>
      <c r="AP282" s="238"/>
      <c r="AQ282" s="17"/>
      <c r="AR282" s="235"/>
      <c r="AS282" s="221" t="s">
        <v>55</v>
      </c>
      <c r="AT282" s="54"/>
      <c r="AU282" s="254"/>
      <c r="AV282" s="259"/>
      <c r="AW282" s="38">
        <f t="shared" si="456"/>
        <v>0</v>
      </c>
      <c r="AX282" s="39">
        <f t="shared" si="457"/>
        <v>0</v>
      </c>
      <c r="AY282" s="224" t="s">
        <v>56</v>
      </c>
      <c r="AZ282" s="54"/>
      <c r="BA282" s="64"/>
      <c r="BB282" s="48"/>
      <c r="BC282" s="25">
        <f t="shared" si="458"/>
        <v>0</v>
      </c>
      <c r="BD282" s="40">
        <f t="shared" si="459"/>
        <v>0</v>
      </c>
      <c r="BE282" s="27" t="s">
        <v>57</v>
      </c>
      <c r="BF282" s="54"/>
      <c r="BG282" s="48"/>
      <c r="BH282" s="28">
        <f t="shared" si="460"/>
        <v>0</v>
      </c>
      <c r="BI282" s="29">
        <f t="shared" si="461"/>
        <v>0</v>
      </c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</row>
    <row r="283" spans="1:201" ht="12.75" customHeight="1" x14ac:dyDescent="0.2">
      <c r="A283" s="161"/>
      <c r="B283" s="11"/>
      <c r="C283" s="115"/>
      <c r="D283" s="6"/>
      <c r="E283" s="278"/>
      <c r="F283" s="278"/>
      <c r="G283" s="116"/>
      <c r="H283" s="6"/>
      <c r="I283" s="6"/>
      <c r="J283" s="6"/>
      <c r="K283" s="261"/>
      <c r="L283" s="164"/>
      <c r="M283" s="164"/>
      <c r="N283" s="6"/>
      <c r="O283" s="6"/>
      <c r="P283" s="6"/>
      <c r="Q283" s="6"/>
      <c r="R283" s="6"/>
      <c r="S283" s="161"/>
      <c r="T283" s="6"/>
      <c r="U283" s="6"/>
      <c r="V283" s="6"/>
      <c r="W283" s="261"/>
      <c r="X283" s="6"/>
      <c r="Y283" s="261"/>
      <c r="Z283" s="214"/>
      <c r="AA283" s="6"/>
      <c r="AB283" s="214"/>
      <c r="AC283" s="238"/>
      <c r="AD283" s="238"/>
      <c r="AE283" s="161"/>
      <c r="AF283" s="6"/>
      <c r="AG283" s="6"/>
      <c r="AH283" s="6"/>
      <c r="AI283" s="261"/>
      <c r="AJ283" s="6"/>
      <c r="AK283" s="261"/>
      <c r="AL283" s="214"/>
      <c r="AM283" s="6"/>
      <c r="AN283" s="214"/>
      <c r="AO283" s="238"/>
      <c r="AP283" s="238"/>
      <c r="AQ283" s="17"/>
      <c r="AR283" s="235"/>
      <c r="AS283" s="221" t="s">
        <v>55</v>
      </c>
      <c r="AT283" s="54"/>
      <c r="AU283" s="254"/>
      <c r="AV283" s="259"/>
      <c r="AW283" s="38">
        <f t="shared" si="456"/>
        <v>0</v>
      </c>
      <c r="AX283" s="39">
        <f t="shared" si="457"/>
        <v>0</v>
      </c>
      <c r="AY283" s="224" t="s">
        <v>56</v>
      </c>
      <c r="AZ283" s="54"/>
      <c r="BA283" s="64"/>
      <c r="BB283" s="48"/>
      <c r="BC283" s="25">
        <f t="shared" si="458"/>
        <v>0</v>
      </c>
      <c r="BD283" s="40">
        <f t="shared" si="459"/>
        <v>0</v>
      </c>
      <c r="BE283" s="27" t="s">
        <v>57</v>
      </c>
      <c r="BF283" s="54"/>
      <c r="BG283" s="48"/>
      <c r="BH283" s="28">
        <f t="shared" si="460"/>
        <v>0</v>
      </c>
      <c r="BI283" s="29">
        <f t="shared" si="461"/>
        <v>0</v>
      </c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</row>
    <row r="284" spans="1:201" ht="12.75" customHeight="1" x14ac:dyDescent="0.2">
      <c r="A284" s="161"/>
      <c r="B284" s="11"/>
      <c r="C284" s="115"/>
      <c r="D284" s="6"/>
      <c r="E284" s="278"/>
      <c r="F284" s="278"/>
      <c r="G284" s="116"/>
      <c r="H284" s="6"/>
      <c r="I284" s="6"/>
      <c r="J284" s="6"/>
      <c r="K284" s="261"/>
      <c r="L284" s="164"/>
      <c r="M284" s="164"/>
      <c r="N284" s="6"/>
      <c r="O284" s="6"/>
      <c r="P284" s="6"/>
      <c r="Q284" s="6"/>
      <c r="R284" s="6"/>
      <c r="S284" s="161"/>
      <c r="T284" s="6"/>
      <c r="U284" s="6"/>
      <c r="V284" s="6"/>
      <c r="W284" s="261"/>
      <c r="X284" s="6"/>
      <c r="Y284" s="261"/>
      <c r="Z284" s="214"/>
      <c r="AA284" s="6"/>
      <c r="AB284" s="214"/>
      <c r="AC284" s="238"/>
      <c r="AD284" s="238"/>
      <c r="AE284" s="161"/>
      <c r="AF284" s="6"/>
      <c r="AG284" s="6"/>
      <c r="AH284" s="6"/>
      <c r="AI284" s="261"/>
      <c r="AJ284" s="6"/>
      <c r="AK284" s="261"/>
      <c r="AL284" s="214"/>
      <c r="AM284" s="6"/>
      <c r="AN284" s="214"/>
      <c r="AO284" s="238"/>
      <c r="AP284" s="238"/>
      <c r="AQ284" s="17"/>
      <c r="AR284" s="235"/>
      <c r="AS284" s="221" t="s">
        <v>55</v>
      </c>
      <c r="AT284" s="54"/>
      <c r="AU284" s="254"/>
      <c r="AV284" s="259"/>
      <c r="AW284" s="38">
        <f t="shared" si="456"/>
        <v>0</v>
      </c>
      <c r="AX284" s="39">
        <f t="shared" si="457"/>
        <v>0</v>
      </c>
      <c r="AY284" s="224" t="s">
        <v>56</v>
      </c>
      <c r="AZ284" s="54"/>
      <c r="BA284" s="64"/>
      <c r="BB284" s="48"/>
      <c r="BC284" s="25">
        <f t="shared" si="458"/>
        <v>0</v>
      </c>
      <c r="BD284" s="40">
        <f t="shared" si="459"/>
        <v>0</v>
      </c>
      <c r="BE284" s="27" t="s">
        <v>57</v>
      </c>
      <c r="BF284" s="54"/>
      <c r="BG284" s="48"/>
      <c r="BH284" s="28">
        <f t="shared" si="460"/>
        <v>0</v>
      </c>
      <c r="BI284" s="29">
        <f t="shared" si="461"/>
        <v>0</v>
      </c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</row>
    <row r="285" spans="1:201" ht="12.75" customHeight="1" x14ac:dyDescent="0.2">
      <c r="A285" s="161"/>
      <c r="B285" s="11"/>
      <c r="C285" s="115"/>
      <c r="D285" s="6"/>
      <c r="E285" s="278"/>
      <c r="F285" s="278"/>
      <c r="G285" s="116"/>
      <c r="H285" s="6"/>
      <c r="I285" s="6"/>
      <c r="J285" s="6"/>
      <c r="K285" s="261"/>
      <c r="L285" s="164"/>
      <c r="M285" s="164"/>
      <c r="N285" s="6"/>
      <c r="O285" s="6"/>
      <c r="P285" s="6"/>
      <c r="Q285" s="6"/>
      <c r="R285" s="6"/>
      <c r="S285" s="161"/>
      <c r="T285" s="6"/>
      <c r="U285" s="6"/>
      <c r="V285" s="6"/>
      <c r="W285" s="261"/>
      <c r="X285" s="6"/>
      <c r="Y285" s="261"/>
      <c r="Z285" s="214"/>
      <c r="AA285" s="6"/>
      <c r="AB285" s="214"/>
      <c r="AC285" s="238"/>
      <c r="AD285" s="238"/>
      <c r="AE285" s="161"/>
      <c r="AF285" s="6"/>
      <c r="AG285" s="6"/>
      <c r="AH285" s="6"/>
      <c r="AI285" s="261"/>
      <c r="AJ285" s="6"/>
      <c r="AK285" s="261"/>
      <c r="AL285" s="214"/>
      <c r="AM285" s="6"/>
      <c r="AN285" s="214"/>
      <c r="AO285" s="238"/>
      <c r="AP285" s="238"/>
      <c r="AQ285" s="17"/>
      <c r="AR285" s="235"/>
      <c r="AS285" s="221" t="s">
        <v>55</v>
      </c>
      <c r="AT285" s="54"/>
      <c r="AU285" s="254"/>
      <c r="AV285" s="259"/>
      <c r="AW285" s="38">
        <f t="shared" si="456"/>
        <v>0</v>
      </c>
      <c r="AX285" s="39">
        <f t="shared" si="457"/>
        <v>0</v>
      </c>
      <c r="AY285" s="224" t="s">
        <v>56</v>
      </c>
      <c r="AZ285" s="54"/>
      <c r="BA285" s="64"/>
      <c r="BB285" s="48"/>
      <c r="BC285" s="25">
        <f t="shared" si="458"/>
        <v>0</v>
      </c>
      <c r="BD285" s="40">
        <f t="shared" si="459"/>
        <v>0</v>
      </c>
      <c r="BE285" s="27" t="s">
        <v>57</v>
      </c>
      <c r="BF285" s="54"/>
      <c r="BG285" s="48"/>
      <c r="BH285" s="28">
        <f t="shared" si="460"/>
        <v>0</v>
      </c>
      <c r="BI285" s="29">
        <f t="shared" si="461"/>
        <v>0</v>
      </c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</row>
    <row r="286" spans="1:201" ht="12.75" customHeight="1" x14ac:dyDescent="0.2">
      <c r="A286" s="161"/>
      <c r="B286" s="11"/>
      <c r="C286" s="115"/>
      <c r="D286" s="6"/>
      <c r="E286" s="278"/>
      <c r="F286" s="278"/>
      <c r="G286" s="116"/>
      <c r="H286" s="6"/>
      <c r="I286" s="6"/>
      <c r="J286" s="6"/>
      <c r="K286" s="261"/>
      <c r="L286" s="164"/>
      <c r="M286" s="164"/>
      <c r="N286" s="6"/>
      <c r="O286" s="6"/>
      <c r="P286" s="6"/>
      <c r="Q286" s="6"/>
      <c r="R286" s="6"/>
      <c r="S286" s="161"/>
      <c r="T286" s="6"/>
      <c r="U286" s="6"/>
      <c r="V286" s="6"/>
      <c r="W286" s="261"/>
      <c r="X286" s="6"/>
      <c r="Y286" s="261"/>
      <c r="Z286" s="214"/>
      <c r="AA286" s="6"/>
      <c r="AB286" s="214"/>
      <c r="AC286" s="238"/>
      <c r="AD286" s="238"/>
      <c r="AE286" s="161"/>
      <c r="AF286" s="6"/>
      <c r="AG286" s="6"/>
      <c r="AH286" s="6"/>
      <c r="AI286" s="261"/>
      <c r="AJ286" s="6"/>
      <c r="AK286" s="261"/>
      <c r="AL286" s="214"/>
      <c r="AM286" s="6"/>
      <c r="AN286" s="214"/>
      <c r="AO286" s="238"/>
      <c r="AP286" s="238"/>
      <c r="AQ286" s="17"/>
      <c r="AR286" s="235"/>
      <c r="AS286" s="221" t="s">
        <v>55</v>
      </c>
      <c r="AT286" s="54"/>
      <c r="AU286" s="254"/>
      <c r="AV286" s="259"/>
      <c r="AW286" s="38">
        <f t="shared" si="456"/>
        <v>0</v>
      </c>
      <c r="AX286" s="39">
        <f t="shared" si="457"/>
        <v>0</v>
      </c>
      <c r="AY286" s="224" t="s">
        <v>56</v>
      </c>
      <c r="AZ286" s="54"/>
      <c r="BA286" s="64"/>
      <c r="BB286" s="48"/>
      <c r="BC286" s="25">
        <f t="shared" si="458"/>
        <v>0</v>
      </c>
      <c r="BD286" s="40">
        <f t="shared" si="459"/>
        <v>0</v>
      </c>
      <c r="BE286" s="27" t="s">
        <v>57</v>
      </c>
      <c r="BF286" s="54"/>
      <c r="BG286" s="48"/>
      <c r="BH286" s="28">
        <f t="shared" si="460"/>
        <v>0</v>
      </c>
      <c r="BI286" s="29">
        <f t="shared" si="461"/>
        <v>0</v>
      </c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</row>
    <row r="287" spans="1:201" ht="12.75" customHeight="1" x14ac:dyDescent="0.2">
      <c r="A287" s="161"/>
      <c r="B287" s="11"/>
      <c r="C287" s="115"/>
      <c r="D287" s="6"/>
      <c r="E287" s="278"/>
      <c r="F287" s="278"/>
      <c r="G287" s="116"/>
      <c r="H287" s="6"/>
      <c r="I287" s="6"/>
      <c r="J287" s="6"/>
      <c r="K287" s="261"/>
      <c r="L287" s="164"/>
      <c r="M287" s="164"/>
      <c r="N287" s="6"/>
      <c r="O287" s="6"/>
      <c r="P287" s="6"/>
      <c r="Q287" s="6"/>
      <c r="R287" s="6"/>
      <c r="S287" s="161"/>
      <c r="T287" s="6"/>
      <c r="U287" s="6"/>
      <c r="V287" s="6"/>
      <c r="W287" s="261"/>
      <c r="X287" s="6"/>
      <c r="Y287" s="261"/>
      <c r="Z287" s="214"/>
      <c r="AA287" s="6"/>
      <c r="AB287" s="214"/>
      <c r="AC287" s="238"/>
      <c r="AD287" s="238"/>
      <c r="AE287" s="161"/>
      <c r="AF287" s="6"/>
      <c r="AG287" s="6"/>
      <c r="AH287" s="6"/>
      <c r="AI287" s="261"/>
      <c r="AJ287" s="6"/>
      <c r="AK287" s="261"/>
      <c r="AL287" s="214"/>
      <c r="AM287" s="6"/>
      <c r="AN287" s="214"/>
      <c r="AO287" s="238"/>
      <c r="AP287" s="238"/>
      <c r="AQ287" s="17"/>
      <c r="AR287" s="235"/>
      <c r="AS287" s="221" t="s">
        <v>55</v>
      </c>
      <c r="AT287" s="54"/>
      <c r="AU287" s="254"/>
      <c r="AV287" s="259"/>
      <c r="AW287" s="38">
        <f t="shared" si="456"/>
        <v>0</v>
      </c>
      <c r="AX287" s="39">
        <f t="shared" si="457"/>
        <v>0</v>
      </c>
      <c r="AY287" s="224" t="s">
        <v>56</v>
      </c>
      <c r="AZ287" s="54"/>
      <c r="BA287" s="64"/>
      <c r="BB287" s="48"/>
      <c r="BC287" s="25">
        <f t="shared" si="458"/>
        <v>0</v>
      </c>
      <c r="BD287" s="40">
        <f t="shared" si="459"/>
        <v>0</v>
      </c>
      <c r="BE287" s="27" t="s">
        <v>57</v>
      </c>
      <c r="BF287" s="54"/>
      <c r="BG287" s="48"/>
      <c r="BH287" s="28">
        <f t="shared" si="460"/>
        <v>0</v>
      </c>
      <c r="BI287" s="29">
        <f t="shared" si="461"/>
        <v>0</v>
      </c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</row>
    <row r="288" spans="1:201" ht="12.75" customHeight="1" x14ac:dyDescent="0.2">
      <c r="A288" s="161"/>
      <c r="B288" s="11"/>
      <c r="C288" s="115"/>
      <c r="D288" s="6"/>
      <c r="E288" s="278"/>
      <c r="F288" s="278"/>
      <c r="G288" s="116"/>
      <c r="H288" s="6"/>
      <c r="I288" s="6"/>
      <c r="J288" s="6"/>
      <c r="K288" s="261"/>
      <c r="L288" s="164"/>
      <c r="M288" s="164"/>
      <c r="N288" s="6"/>
      <c r="O288" s="6"/>
      <c r="P288" s="6"/>
      <c r="Q288" s="6"/>
      <c r="R288" s="6"/>
      <c r="S288" s="161"/>
      <c r="T288" s="6"/>
      <c r="U288" s="6"/>
      <c r="V288" s="6"/>
      <c r="W288" s="261"/>
      <c r="X288" s="6"/>
      <c r="Y288" s="261"/>
      <c r="Z288" s="214"/>
      <c r="AA288" s="6"/>
      <c r="AB288" s="214"/>
      <c r="AC288" s="238"/>
      <c r="AD288" s="238"/>
      <c r="AE288" s="161"/>
      <c r="AF288" s="6"/>
      <c r="AG288" s="6"/>
      <c r="AH288" s="6"/>
      <c r="AI288" s="261"/>
      <c r="AJ288" s="6"/>
      <c r="AK288" s="261"/>
      <c r="AL288" s="214"/>
      <c r="AM288" s="6"/>
      <c r="AN288" s="214"/>
      <c r="AO288" s="238"/>
      <c r="AP288" s="238"/>
      <c r="AQ288" s="17"/>
      <c r="AR288" s="235"/>
      <c r="AS288" s="221" t="s">
        <v>55</v>
      </c>
      <c r="AT288" s="54"/>
      <c r="AU288" s="254"/>
      <c r="AV288" s="259"/>
      <c r="AW288" s="38">
        <f t="shared" si="456"/>
        <v>0</v>
      </c>
      <c r="AX288" s="39">
        <f t="shared" si="457"/>
        <v>0</v>
      </c>
      <c r="AY288" s="224" t="s">
        <v>56</v>
      </c>
      <c r="AZ288" s="54"/>
      <c r="BA288" s="64"/>
      <c r="BB288" s="48"/>
      <c r="BC288" s="25">
        <f t="shared" si="458"/>
        <v>0</v>
      </c>
      <c r="BD288" s="40">
        <f t="shared" si="459"/>
        <v>0</v>
      </c>
      <c r="BE288" s="27" t="s">
        <v>57</v>
      </c>
      <c r="BF288" s="54"/>
      <c r="BG288" s="48"/>
      <c r="BH288" s="28">
        <f t="shared" si="460"/>
        <v>0</v>
      </c>
      <c r="BI288" s="29">
        <f t="shared" si="461"/>
        <v>0</v>
      </c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</row>
    <row r="289" spans="1:201" ht="12.75" customHeight="1" x14ac:dyDescent="0.2">
      <c r="A289" s="161"/>
      <c r="B289" s="11"/>
      <c r="C289" s="115"/>
      <c r="D289" s="6"/>
      <c r="E289" s="278"/>
      <c r="F289" s="278"/>
      <c r="G289" s="116"/>
      <c r="H289" s="6"/>
      <c r="I289" s="6"/>
      <c r="J289" s="6"/>
      <c r="K289" s="261"/>
      <c r="L289" s="164"/>
      <c r="M289" s="164"/>
      <c r="N289" s="6"/>
      <c r="O289" s="6"/>
      <c r="P289" s="6"/>
      <c r="Q289" s="6"/>
      <c r="R289" s="6"/>
      <c r="S289" s="161"/>
      <c r="T289" s="6"/>
      <c r="U289" s="6"/>
      <c r="V289" s="6"/>
      <c r="W289" s="261"/>
      <c r="X289" s="6"/>
      <c r="Y289" s="261"/>
      <c r="Z289" s="214"/>
      <c r="AA289" s="6"/>
      <c r="AB289" s="214"/>
      <c r="AC289" s="238"/>
      <c r="AD289" s="238"/>
      <c r="AE289" s="161"/>
      <c r="AF289" s="6"/>
      <c r="AG289" s="6"/>
      <c r="AH289" s="6"/>
      <c r="AI289" s="261"/>
      <c r="AJ289" s="6"/>
      <c r="AK289" s="261"/>
      <c r="AL289" s="214"/>
      <c r="AM289" s="6"/>
      <c r="AN289" s="214"/>
      <c r="AO289" s="238"/>
      <c r="AP289" s="238"/>
      <c r="AQ289" s="17"/>
      <c r="AR289" s="235"/>
      <c r="AS289" s="221" t="s">
        <v>55</v>
      </c>
      <c r="AT289" s="54"/>
      <c r="AU289" s="254"/>
      <c r="AV289" s="259"/>
      <c r="AW289" s="38">
        <f t="shared" si="456"/>
        <v>0</v>
      </c>
      <c r="AX289" s="39">
        <f t="shared" si="457"/>
        <v>0</v>
      </c>
      <c r="AY289" s="224" t="s">
        <v>56</v>
      </c>
      <c r="AZ289" s="54"/>
      <c r="BA289" s="64"/>
      <c r="BB289" s="48"/>
      <c r="BC289" s="25">
        <f t="shared" si="458"/>
        <v>0</v>
      </c>
      <c r="BD289" s="40">
        <f t="shared" si="459"/>
        <v>0</v>
      </c>
      <c r="BE289" s="27" t="s">
        <v>57</v>
      </c>
      <c r="BF289" s="54"/>
      <c r="BG289" s="48"/>
      <c r="BH289" s="28">
        <f t="shared" si="460"/>
        <v>0</v>
      </c>
      <c r="BI289" s="29">
        <f t="shared" si="461"/>
        <v>0</v>
      </c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</row>
    <row r="290" spans="1:201" ht="12.75" customHeight="1" x14ac:dyDescent="0.2">
      <c r="A290" s="161"/>
      <c r="B290" s="11"/>
      <c r="C290" s="115"/>
      <c r="D290" s="6"/>
      <c r="E290" s="278"/>
      <c r="F290" s="278"/>
      <c r="G290" s="116"/>
      <c r="H290" s="6"/>
      <c r="I290" s="6"/>
      <c r="J290" s="6"/>
      <c r="K290" s="261"/>
      <c r="L290" s="164"/>
      <c r="M290" s="164"/>
      <c r="N290" s="6"/>
      <c r="O290" s="6"/>
      <c r="P290" s="6"/>
      <c r="Q290" s="6"/>
      <c r="R290" s="6"/>
      <c r="S290" s="161"/>
      <c r="T290" s="6"/>
      <c r="U290" s="6"/>
      <c r="V290" s="6"/>
      <c r="W290" s="261"/>
      <c r="X290" s="6"/>
      <c r="Y290" s="261"/>
      <c r="Z290" s="214"/>
      <c r="AA290" s="6"/>
      <c r="AB290" s="214"/>
      <c r="AC290" s="238"/>
      <c r="AD290" s="238"/>
      <c r="AE290" s="161"/>
      <c r="AF290" s="6"/>
      <c r="AG290" s="6"/>
      <c r="AH290" s="6"/>
      <c r="AI290" s="261"/>
      <c r="AJ290" s="6"/>
      <c r="AK290" s="261"/>
      <c r="AL290" s="214"/>
      <c r="AM290" s="6"/>
      <c r="AN290" s="214"/>
      <c r="AO290" s="238"/>
      <c r="AP290" s="238"/>
      <c r="AQ290" s="17"/>
      <c r="AR290" s="235"/>
      <c r="AS290" s="221" t="s">
        <v>55</v>
      </c>
      <c r="AT290" s="54"/>
      <c r="AU290" s="254"/>
      <c r="AV290" s="259"/>
      <c r="AW290" s="38">
        <f t="shared" si="456"/>
        <v>0</v>
      </c>
      <c r="AX290" s="39">
        <f t="shared" si="457"/>
        <v>0</v>
      </c>
      <c r="AY290" s="224" t="s">
        <v>56</v>
      </c>
      <c r="AZ290" s="54"/>
      <c r="BA290" s="64"/>
      <c r="BB290" s="48"/>
      <c r="BC290" s="25">
        <f t="shared" si="458"/>
        <v>0</v>
      </c>
      <c r="BD290" s="40">
        <f t="shared" si="459"/>
        <v>0</v>
      </c>
      <c r="BE290" s="27" t="s">
        <v>57</v>
      </c>
      <c r="BF290" s="54"/>
      <c r="BG290" s="48"/>
      <c r="BH290" s="28">
        <f t="shared" si="460"/>
        <v>0</v>
      </c>
      <c r="BI290" s="29">
        <f t="shared" si="461"/>
        <v>0</v>
      </c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</row>
    <row r="291" spans="1:201" ht="12.75" customHeight="1" x14ac:dyDescent="0.2">
      <c r="A291" s="161"/>
      <c r="B291" s="11"/>
      <c r="C291" s="115"/>
      <c r="D291" s="6"/>
      <c r="E291" s="278"/>
      <c r="F291" s="278"/>
      <c r="G291" s="116"/>
      <c r="H291" s="6"/>
      <c r="I291" s="6"/>
      <c r="J291" s="6"/>
      <c r="K291" s="261"/>
      <c r="L291" s="164"/>
      <c r="M291" s="164"/>
      <c r="N291" s="6"/>
      <c r="O291" s="6"/>
      <c r="P291" s="6"/>
      <c r="Q291" s="6"/>
      <c r="R291" s="6"/>
      <c r="S291" s="161"/>
      <c r="T291" s="6"/>
      <c r="U291" s="6"/>
      <c r="V291" s="6"/>
      <c r="W291" s="261"/>
      <c r="X291" s="6"/>
      <c r="Y291" s="261"/>
      <c r="Z291" s="214"/>
      <c r="AA291" s="6"/>
      <c r="AB291" s="214"/>
      <c r="AC291" s="238"/>
      <c r="AD291" s="238"/>
      <c r="AE291" s="161"/>
      <c r="AF291" s="6"/>
      <c r="AG291" s="6"/>
      <c r="AH291" s="6"/>
      <c r="AI291" s="261"/>
      <c r="AJ291" s="6"/>
      <c r="AK291" s="261"/>
      <c r="AL291" s="214"/>
      <c r="AM291" s="6"/>
      <c r="AN291" s="214"/>
      <c r="AO291" s="238"/>
      <c r="AP291" s="238"/>
      <c r="AQ291" s="17"/>
      <c r="AR291" s="235"/>
      <c r="AS291" s="221" t="s">
        <v>55</v>
      </c>
      <c r="AT291" s="54"/>
      <c r="AU291" s="254"/>
      <c r="AV291" s="259"/>
      <c r="AW291" s="38">
        <f t="shared" si="456"/>
        <v>0</v>
      </c>
      <c r="AX291" s="39">
        <f t="shared" si="457"/>
        <v>0</v>
      </c>
      <c r="AY291" s="224" t="s">
        <v>56</v>
      </c>
      <c r="AZ291" s="54"/>
      <c r="BA291" s="64"/>
      <c r="BB291" s="48"/>
      <c r="BC291" s="25">
        <f t="shared" si="458"/>
        <v>0</v>
      </c>
      <c r="BD291" s="40">
        <f t="shared" si="459"/>
        <v>0</v>
      </c>
      <c r="BE291" s="27" t="s">
        <v>57</v>
      </c>
      <c r="BF291" s="54"/>
      <c r="BG291" s="48"/>
      <c r="BH291" s="28">
        <f t="shared" si="460"/>
        <v>0</v>
      </c>
      <c r="BI291" s="29">
        <f t="shared" si="461"/>
        <v>0</v>
      </c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</row>
    <row r="292" spans="1:201" ht="12.75" customHeight="1" x14ac:dyDescent="0.2">
      <c r="A292" s="161"/>
      <c r="B292" s="11"/>
      <c r="C292" s="115"/>
      <c r="D292" s="6"/>
      <c r="E292" s="278"/>
      <c r="F292" s="278"/>
      <c r="G292" s="116"/>
      <c r="H292" s="6"/>
      <c r="I292" s="6"/>
      <c r="J292" s="6"/>
      <c r="K292" s="261"/>
      <c r="L292" s="164"/>
      <c r="M292" s="164"/>
      <c r="N292" s="6"/>
      <c r="O292" s="6"/>
      <c r="P292" s="6"/>
      <c r="Q292" s="6"/>
      <c r="R292" s="6"/>
      <c r="S292" s="161"/>
      <c r="T292" s="6"/>
      <c r="U292" s="6"/>
      <c r="V292" s="6"/>
      <c r="W292" s="261"/>
      <c r="X292" s="6"/>
      <c r="Y292" s="261"/>
      <c r="Z292" s="214"/>
      <c r="AA292" s="6"/>
      <c r="AB292" s="214"/>
      <c r="AC292" s="238"/>
      <c r="AD292" s="238"/>
      <c r="AE292" s="161"/>
      <c r="AF292" s="6"/>
      <c r="AG292" s="6"/>
      <c r="AH292" s="6"/>
      <c r="AI292" s="261"/>
      <c r="AJ292" s="6"/>
      <c r="AK292" s="261"/>
      <c r="AL292" s="214"/>
      <c r="AM292" s="6"/>
      <c r="AN292" s="214"/>
      <c r="AO292" s="238"/>
      <c r="AP292" s="238"/>
      <c r="AQ292" s="17"/>
      <c r="AR292" s="235"/>
      <c r="AS292" s="221" t="s">
        <v>55</v>
      </c>
      <c r="AT292" s="54"/>
      <c r="AU292" s="254"/>
      <c r="AV292" s="259"/>
      <c r="AW292" s="38">
        <f t="shared" si="456"/>
        <v>0</v>
      </c>
      <c r="AX292" s="39">
        <f t="shared" si="457"/>
        <v>0</v>
      </c>
      <c r="AY292" s="224" t="s">
        <v>56</v>
      </c>
      <c r="AZ292" s="54"/>
      <c r="BA292" s="64"/>
      <c r="BB292" s="48"/>
      <c r="BC292" s="25">
        <f t="shared" si="458"/>
        <v>0</v>
      </c>
      <c r="BD292" s="40">
        <f t="shared" si="459"/>
        <v>0</v>
      </c>
      <c r="BE292" s="27" t="s">
        <v>57</v>
      </c>
      <c r="BF292" s="54"/>
      <c r="BG292" s="48"/>
      <c r="BH292" s="28">
        <f t="shared" si="460"/>
        <v>0</v>
      </c>
      <c r="BI292" s="29">
        <f t="shared" si="461"/>
        <v>0</v>
      </c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</row>
    <row r="293" spans="1:201" ht="12.75" customHeight="1" x14ac:dyDescent="0.2">
      <c r="A293" s="161"/>
      <c r="B293" s="11"/>
      <c r="C293" s="115"/>
      <c r="D293" s="6"/>
      <c r="E293" s="278"/>
      <c r="F293" s="278"/>
      <c r="G293" s="116"/>
      <c r="H293" s="6"/>
      <c r="I293" s="6"/>
      <c r="J293" s="6"/>
      <c r="K293" s="261"/>
      <c r="L293" s="164"/>
      <c r="M293" s="164"/>
      <c r="N293" s="6"/>
      <c r="O293" s="6"/>
      <c r="P293" s="6"/>
      <c r="Q293" s="6"/>
      <c r="R293" s="6"/>
      <c r="S293" s="161"/>
      <c r="T293" s="6"/>
      <c r="U293" s="6"/>
      <c r="V293" s="6"/>
      <c r="W293" s="261"/>
      <c r="X293" s="6"/>
      <c r="Y293" s="261"/>
      <c r="Z293" s="214"/>
      <c r="AA293" s="6"/>
      <c r="AB293" s="214"/>
      <c r="AC293" s="238"/>
      <c r="AD293" s="238"/>
      <c r="AE293" s="161"/>
      <c r="AF293" s="6"/>
      <c r="AG293" s="6"/>
      <c r="AH293" s="6"/>
      <c r="AI293" s="261"/>
      <c r="AJ293" s="6"/>
      <c r="AK293" s="261"/>
      <c r="AL293" s="214"/>
      <c r="AM293" s="6"/>
      <c r="AN293" s="214"/>
      <c r="AO293" s="238"/>
      <c r="AP293" s="238"/>
      <c r="AQ293" s="17"/>
      <c r="AR293" s="235"/>
      <c r="AS293" s="221" t="s">
        <v>55</v>
      </c>
      <c r="AT293" s="54"/>
      <c r="AU293" s="254"/>
      <c r="AV293" s="259"/>
      <c r="AW293" s="38">
        <f t="shared" si="456"/>
        <v>0</v>
      </c>
      <c r="AX293" s="39">
        <f t="shared" si="457"/>
        <v>0</v>
      </c>
      <c r="AY293" s="224" t="s">
        <v>56</v>
      </c>
      <c r="AZ293" s="54"/>
      <c r="BA293" s="64"/>
      <c r="BB293" s="48"/>
      <c r="BC293" s="25">
        <f t="shared" si="458"/>
        <v>0</v>
      </c>
      <c r="BD293" s="40">
        <f t="shared" si="459"/>
        <v>0</v>
      </c>
      <c r="BE293" s="27" t="s">
        <v>57</v>
      </c>
      <c r="BF293" s="54"/>
      <c r="BG293" s="48"/>
      <c r="BH293" s="28">
        <f t="shared" si="460"/>
        <v>0</v>
      </c>
      <c r="BI293" s="29">
        <f t="shared" si="461"/>
        <v>0</v>
      </c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</row>
    <row r="294" spans="1:201" ht="12.75" customHeight="1" x14ac:dyDescent="0.2">
      <c r="A294" s="161"/>
      <c r="B294" s="11"/>
      <c r="C294" s="115"/>
      <c r="D294" s="6"/>
      <c r="E294" s="278"/>
      <c r="F294" s="278"/>
      <c r="G294" s="116"/>
      <c r="H294" s="6"/>
      <c r="I294" s="6"/>
      <c r="J294" s="6"/>
      <c r="K294" s="261"/>
      <c r="L294" s="164"/>
      <c r="M294" s="164"/>
      <c r="N294" s="6"/>
      <c r="O294" s="6"/>
      <c r="P294" s="6"/>
      <c r="Q294" s="6"/>
      <c r="R294" s="6"/>
      <c r="S294" s="161"/>
      <c r="T294" s="6"/>
      <c r="U294" s="6"/>
      <c r="V294" s="6"/>
      <c r="W294" s="261"/>
      <c r="X294" s="6"/>
      <c r="Y294" s="261"/>
      <c r="Z294" s="214"/>
      <c r="AA294" s="6"/>
      <c r="AB294" s="214"/>
      <c r="AC294" s="238"/>
      <c r="AD294" s="238"/>
      <c r="AE294" s="161"/>
      <c r="AF294" s="6"/>
      <c r="AG294" s="6"/>
      <c r="AH294" s="6"/>
      <c r="AI294" s="261"/>
      <c r="AJ294" s="6"/>
      <c r="AK294" s="261"/>
      <c r="AL294" s="214"/>
      <c r="AM294" s="6"/>
      <c r="AN294" s="214"/>
      <c r="AO294" s="238"/>
      <c r="AP294" s="238"/>
      <c r="AQ294" s="17"/>
      <c r="AR294" s="235"/>
      <c r="AS294" s="221" t="s">
        <v>55</v>
      </c>
      <c r="AT294" s="54"/>
      <c r="AU294" s="254"/>
      <c r="AV294" s="259"/>
      <c r="AW294" s="38">
        <f t="shared" si="456"/>
        <v>0</v>
      </c>
      <c r="AX294" s="39">
        <f t="shared" si="457"/>
        <v>0</v>
      </c>
      <c r="AY294" s="224" t="s">
        <v>56</v>
      </c>
      <c r="AZ294" s="54"/>
      <c r="BA294" s="64"/>
      <c r="BB294" s="48"/>
      <c r="BC294" s="25">
        <f t="shared" si="458"/>
        <v>0</v>
      </c>
      <c r="BD294" s="40">
        <f t="shared" si="459"/>
        <v>0</v>
      </c>
      <c r="BE294" s="27" t="s">
        <v>57</v>
      </c>
      <c r="BF294" s="54"/>
      <c r="BG294" s="48"/>
      <c r="BH294" s="28">
        <f t="shared" si="460"/>
        <v>0</v>
      </c>
      <c r="BI294" s="29">
        <f t="shared" si="461"/>
        <v>0</v>
      </c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</row>
    <row r="295" spans="1:201" ht="12.75" customHeight="1" x14ac:dyDescent="0.2">
      <c r="A295" s="161"/>
      <c r="B295" s="11"/>
      <c r="C295" s="115"/>
      <c r="D295" s="6"/>
      <c r="E295" s="278"/>
      <c r="F295" s="278"/>
      <c r="G295" s="116"/>
      <c r="H295" s="6"/>
      <c r="I295" s="6"/>
      <c r="J295" s="6"/>
      <c r="K295" s="261"/>
      <c r="L295" s="164"/>
      <c r="M295" s="164"/>
      <c r="N295" s="6"/>
      <c r="O295" s="6"/>
      <c r="P295" s="6"/>
      <c r="Q295" s="6"/>
      <c r="R295" s="6"/>
      <c r="S295" s="161"/>
      <c r="T295" s="6"/>
      <c r="U295" s="6"/>
      <c r="V295" s="6"/>
      <c r="W295" s="261"/>
      <c r="X295" s="6"/>
      <c r="Y295" s="261"/>
      <c r="Z295" s="214"/>
      <c r="AA295" s="6"/>
      <c r="AB295" s="214"/>
      <c r="AC295" s="238"/>
      <c r="AD295" s="238"/>
      <c r="AE295" s="161"/>
      <c r="AF295" s="6"/>
      <c r="AG295" s="6"/>
      <c r="AH295" s="6"/>
      <c r="AI295" s="261"/>
      <c r="AJ295" s="6"/>
      <c r="AK295" s="261"/>
      <c r="AL295" s="214"/>
      <c r="AM295" s="6"/>
      <c r="AN295" s="214"/>
      <c r="AO295" s="238"/>
      <c r="AP295" s="238"/>
      <c r="AQ295" s="17"/>
      <c r="AR295" s="235"/>
      <c r="AS295" s="221" t="s">
        <v>55</v>
      </c>
      <c r="AT295" s="54"/>
      <c r="AU295" s="254"/>
      <c r="AV295" s="259"/>
      <c r="AW295" s="38">
        <f t="shared" si="456"/>
        <v>0</v>
      </c>
      <c r="AX295" s="39">
        <f t="shared" si="457"/>
        <v>0</v>
      </c>
      <c r="AY295" s="224" t="s">
        <v>56</v>
      </c>
      <c r="AZ295" s="54"/>
      <c r="BA295" s="64"/>
      <c r="BB295" s="48"/>
      <c r="BC295" s="25">
        <f t="shared" si="458"/>
        <v>0</v>
      </c>
      <c r="BD295" s="40">
        <f t="shared" si="459"/>
        <v>0</v>
      </c>
      <c r="BE295" s="27" t="s">
        <v>57</v>
      </c>
      <c r="BF295" s="54"/>
      <c r="BG295" s="48"/>
      <c r="BH295" s="28">
        <f t="shared" si="460"/>
        <v>0</v>
      </c>
      <c r="BI295" s="29">
        <f t="shared" si="461"/>
        <v>0</v>
      </c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</row>
    <row r="296" spans="1:201" ht="12.75" customHeight="1" x14ac:dyDescent="0.2">
      <c r="A296" s="161"/>
      <c r="B296" s="11"/>
      <c r="C296" s="115"/>
      <c r="D296" s="6"/>
      <c r="E296" s="278"/>
      <c r="F296" s="278"/>
      <c r="G296" s="116"/>
      <c r="H296" s="6"/>
      <c r="I296" s="6"/>
      <c r="J296" s="6"/>
      <c r="K296" s="261"/>
      <c r="L296" s="164"/>
      <c r="M296" s="164"/>
      <c r="N296" s="6"/>
      <c r="O296" s="6"/>
      <c r="P296" s="6"/>
      <c r="Q296" s="6"/>
      <c r="R296" s="6"/>
      <c r="S296" s="161"/>
      <c r="T296" s="6"/>
      <c r="U296" s="6"/>
      <c r="V296" s="6"/>
      <c r="W296" s="261"/>
      <c r="X296" s="6"/>
      <c r="Y296" s="261"/>
      <c r="Z296" s="214"/>
      <c r="AA296" s="6"/>
      <c r="AB296" s="214"/>
      <c r="AC296" s="238"/>
      <c r="AD296" s="238"/>
      <c r="AE296" s="161"/>
      <c r="AF296" s="6"/>
      <c r="AG296" s="6"/>
      <c r="AH296" s="6"/>
      <c r="AI296" s="261"/>
      <c r="AJ296" s="6"/>
      <c r="AK296" s="261"/>
      <c r="AL296" s="214"/>
      <c r="AM296" s="6"/>
      <c r="AN296" s="214"/>
      <c r="AO296" s="238"/>
      <c r="AP296" s="238"/>
      <c r="AQ296" s="17"/>
      <c r="AR296" s="235"/>
      <c r="AS296" s="221" t="s">
        <v>55</v>
      </c>
      <c r="AT296" s="54"/>
      <c r="AU296" s="254"/>
      <c r="AV296" s="259"/>
      <c r="AW296" s="38">
        <f t="shared" si="456"/>
        <v>0</v>
      </c>
      <c r="AX296" s="39">
        <f t="shared" si="457"/>
        <v>0</v>
      </c>
      <c r="AY296" s="224" t="s">
        <v>56</v>
      </c>
      <c r="AZ296" s="54"/>
      <c r="BA296" s="64"/>
      <c r="BB296" s="48"/>
      <c r="BC296" s="25">
        <f t="shared" si="458"/>
        <v>0</v>
      </c>
      <c r="BD296" s="40">
        <f t="shared" si="459"/>
        <v>0</v>
      </c>
      <c r="BE296" s="27" t="s">
        <v>57</v>
      </c>
      <c r="BF296" s="54"/>
      <c r="BG296" s="48"/>
      <c r="BH296" s="28">
        <f t="shared" si="460"/>
        <v>0</v>
      </c>
      <c r="BI296" s="29">
        <f t="shared" si="461"/>
        <v>0</v>
      </c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</row>
    <row r="297" spans="1:201" ht="12.75" customHeight="1" x14ac:dyDescent="0.2">
      <c r="A297" s="161"/>
      <c r="B297" s="11"/>
      <c r="C297" s="115"/>
      <c r="D297" s="6"/>
      <c r="E297" s="278"/>
      <c r="F297" s="278"/>
      <c r="G297" s="116"/>
      <c r="H297" s="6"/>
      <c r="I297" s="6"/>
      <c r="J297" s="6"/>
      <c r="K297" s="261"/>
      <c r="L297" s="164"/>
      <c r="M297" s="164"/>
      <c r="N297" s="6"/>
      <c r="O297" s="6"/>
      <c r="P297" s="6"/>
      <c r="Q297" s="6"/>
      <c r="R297" s="6"/>
      <c r="S297" s="161"/>
      <c r="T297" s="6"/>
      <c r="U297" s="6"/>
      <c r="V297" s="6"/>
      <c r="W297" s="261"/>
      <c r="X297" s="6"/>
      <c r="Y297" s="261"/>
      <c r="Z297" s="214"/>
      <c r="AA297" s="6"/>
      <c r="AB297" s="214"/>
      <c r="AC297" s="238"/>
      <c r="AD297" s="238"/>
      <c r="AE297" s="161"/>
      <c r="AF297" s="6"/>
      <c r="AG297" s="6"/>
      <c r="AH297" s="6"/>
      <c r="AI297" s="261"/>
      <c r="AJ297" s="6"/>
      <c r="AK297" s="261"/>
      <c r="AL297" s="214"/>
      <c r="AM297" s="6"/>
      <c r="AN297" s="214"/>
      <c r="AO297" s="238"/>
      <c r="AP297" s="238"/>
      <c r="AQ297" s="17"/>
      <c r="AR297" s="235"/>
      <c r="AS297" s="221" t="s">
        <v>55</v>
      </c>
      <c r="AT297" s="54"/>
      <c r="AU297" s="254"/>
      <c r="AV297" s="259"/>
      <c r="AW297" s="38">
        <f t="shared" si="456"/>
        <v>0</v>
      </c>
      <c r="AX297" s="39">
        <f t="shared" si="457"/>
        <v>0</v>
      </c>
      <c r="AY297" s="224" t="s">
        <v>56</v>
      </c>
      <c r="AZ297" s="54"/>
      <c r="BA297" s="64"/>
      <c r="BB297" s="48"/>
      <c r="BC297" s="25">
        <f t="shared" si="458"/>
        <v>0</v>
      </c>
      <c r="BD297" s="40">
        <f t="shared" si="459"/>
        <v>0</v>
      </c>
      <c r="BE297" s="27" t="s">
        <v>57</v>
      </c>
      <c r="BF297" s="54"/>
      <c r="BG297" s="48"/>
      <c r="BH297" s="28">
        <f t="shared" si="460"/>
        <v>0</v>
      </c>
      <c r="BI297" s="29">
        <f t="shared" si="461"/>
        <v>0</v>
      </c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</row>
    <row r="298" spans="1:201" ht="12.75" customHeight="1" x14ac:dyDescent="0.2">
      <c r="A298" s="161"/>
      <c r="B298" s="11"/>
      <c r="C298" s="115"/>
      <c r="D298" s="6"/>
      <c r="E298" s="278"/>
      <c r="F298" s="278"/>
      <c r="G298" s="116"/>
      <c r="H298" s="6"/>
      <c r="I298" s="6"/>
      <c r="J298" s="6"/>
      <c r="K298" s="261"/>
      <c r="L298" s="164"/>
      <c r="M298" s="164"/>
      <c r="N298" s="6"/>
      <c r="O298" s="6"/>
      <c r="P298" s="6"/>
      <c r="Q298" s="6"/>
      <c r="R298" s="6"/>
      <c r="S298" s="161"/>
      <c r="T298" s="6"/>
      <c r="U298" s="6"/>
      <c r="V298" s="6"/>
      <c r="W298" s="261"/>
      <c r="X298" s="6"/>
      <c r="Y298" s="261"/>
      <c r="Z298" s="214"/>
      <c r="AA298" s="6"/>
      <c r="AB298" s="214"/>
      <c r="AC298" s="238"/>
      <c r="AD298" s="238"/>
      <c r="AE298" s="161"/>
      <c r="AF298" s="6"/>
      <c r="AG298" s="6"/>
      <c r="AH298" s="6"/>
      <c r="AI298" s="261"/>
      <c r="AJ298" s="6"/>
      <c r="AK298" s="261"/>
      <c r="AL298" s="214"/>
      <c r="AM298" s="6"/>
      <c r="AN298" s="214"/>
      <c r="AO298" s="238"/>
      <c r="AP298" s="238"/>
      <c r="AQ298" s="17"/>
      <c r="AR298" s="235"/>
      <c r="AS298" s="221" t="s">
        <v>55</v>
      </c>
      <c r="AT298" s="54"/>
      <c r="AU298" s="254"/>
      <c r="AV298" s="259"/>
      <c r="AW298" s="38">
        <f t="shared" si="456"/>
        <v>0</v>
      </c>
      <c r="AX298" s="39">
        <f t="shared" si="457"/>
        <v>0</v>
      </c>
      <c r="AY298" s="224" t="s">
        <v>56</v>
      </c>
      <c r="AZ298" s="54"/>
      <c r="BA298" s="64"/>
      <c r="BB298" s="48"/>
      <c r="BC298" s="25">
        <f t="shared" si="458"/>
        <v>0</v>
      </c>
      <c r="BD298" s="40">
        <f t="shared" si="459"/>
        <v>0</v>
      </c>
      <c r="BE298" s="27" t="s">
        <v>57</v>
      </c>
      <c r="BF298" s="54"/>
      <c r="BG298" s="48"/>
      <c r="BH298" s="28">
        <f t="shared" si="460"/>
        <v>0</v>
      </c>
      <c r="BI298" s="29">
        <f t="shared" si="461"/>
        <v>0</v>
      </c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</row>
    <row r="299" spans="1:201" ht="12.75" customHeight="1" x14ac:dyDescent="0.2">
      <c r="A299" s="161"/>
      <c r="B299" s="11"/>
      <c r="C299" s="115"/>
      <c r="D299" s="6"/>
      <c r="E299" s="278"/>
      <c r="F299" s="278"/>
      <c r="G299" s="116"/>
      <c r="H299" s="6"/>
      <c r="I299" s="6"/>
      <c r="J299" s="6"/>
      <c r="K299" s="261"/>
      <c r="L299" s="164"/>
      <c r="M299" s="164"/>
      <c r="N299" s="6"/>
      <c r="O299" s="6"/>
      <c r="P299" s="6"/>
      <c r="Q299" s="6"/>
      <c r="R299" s="6"/>
      <c r="S299" s="161"/>
      <c r="T299" s="6"/>
      <c r="U299" s="6"/>
      <c r="V299" s="6"/>
      <c r="W299" s="261"/>
      <c r="X299" s="6"/>
      <c r="Y299" s="261"/>
      <c r="Z299" s="214"/>
      <c r="AA299" s="6"/>
      <c r="AB299" s="214"/>
      <c r="AC299" s="238"/>
      <c r="AD299" s="238"/>
      <c r="AE299" s="161"/>
      <c r="AF299" s="6"/>
      <c r="AG299" s="6"/>
      <c r="AH299" s="6"/>
      <c r="AI299" s="261"/>
      <c r="AJ299" s="6"/>
      <c r="AK299" s="261"/>
      <c r="AL299" s="214"/>
      <c r="AM299" s="6"/>
      <c r="AN299" s="214"/>
      <c r="AO299" s="238"/>
      <c r="AP299" s="238"/>
      <c r="AQ299" s="17"/>
      <c r="AR299" s="235"/>
      <c r="AS299" s="221" t="s">
        <v>55</v>
      </c>
      <c r="AT299" s="54"/>
      <c r="AU299" s="254"/>
      <c r="AV299" s="259"/>
      <c r="AW299" s="38">
        <f t="shared" si="456"/>
        <v>0</v>
      </c>
      <c r="AX299" s="39">
        <f t="shared" si="457"/>
        <v>0</v>
      </c>
      <c r="AY299" s="224" t="s">
        <v>56</v>
      </c>
      <c r="AZ299" s="54"/>
      <c r="BA299" s="64"/>
      <c r="BB299" s="48"/>
      <c r="BC299" s="25">
        <f t="shared" si="458"/>
        <v>0</v>
      </c>
      <c r="BD299" s="40">
        <f t="shared" si="459"/>
        <v>0</v>
      </c>
      <c r="BE299" s="27" t="s">
        <v>57</v>
      </c>
      <c r="BF299" s="54"/>
      <c r="BG299" s="48"/>
      <c r="BH299" s="28">
        <f t="shared" si="460"/>
        <v>0</v>
      </c>
      <c r="BI299" s="29">
        <f t="shared" si="461"/>
        <v>0</v>
      </c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</row>
    <row r="300" spans="1:201" ht="12.75" customHeight="1" x14ac:dyDescent="0.2">
      <c r="A300" s="161"/>
      <c r="B300" s="11"/>
      <c r="C300" s="115"/>
      <c r="D300" s="6"/>
      <c r="E300" s="278"/>
      <c r="F300" s="278"/>
      <c r="G300" s="116"/>
      <c r="H300" s="6"/>
      <c r="I300" s="6"/>
      <c r="J300" s="6"/>
      <c r="K300" s="261"/>
      <c r="L300" s="164"/>
      <c r="M300" s="164"/>
      <c r="N300" s="6"/>
      <c r="O300" s="6"/>
      <c r="P300" s="6"/>
      <c r="Q300" s="6"/>
      <c r="R300" s="6"/>
      <c r="S300" s="161"/>
      <c r="T300" s="6"/>
      <c r="U300" s="6"/>
      <c r="V300" s="6"/>
      <c r="W300" s="261"/>
      <c r="X300" s="6"/>
      <c r="Y300" s="261"/>
      <c r="Z300" s="214"/>
      <c r="AA300" s="6"/>
      <c r="AB300" s="214"/>
      <c r="AC300" s="238"/>
      <c r="AD300" s="238"/>
      <c r="AE300" s="161"/>
      <c r="AF300" s="6"/>
      <c r="AG300" s="6"/>
      <c r="AH300" s="6"/>
      <c r="AI300" s="261"/>
      <c r="AJ300" s="6"/>
      <c r="AK300" s="261"/>
      <c r="AL300" s="214"/>
      <c r="AM300" s="6"/>
      <c r="AN300" s="214"/>
      <c r="AO300" s="238"/>
      <c r="AP300" s="238"/>
      <c r="AQ300" s="17"/>
      <c r="AR300" s="235"/>
      <c r="AS300" s="221" t="s">
        <v>55</v>
      </c>
      <c r="AT300" s="54"/>
      <c r="AU300" s="254"/>
      <c r="AV300" s="259"/>
      <c r="AW300" s="38">
        <f t="shared" si="456"/>
        <v>0</v>
      </c>
      <c r="AX300" s="39">
        <f t="shared" si="457"/>
        <v>0</v>
      </c>
      <c r="AY300" s="224" t="s">
        <v>56</v>
      </c>
      <c r="AZ300" s="54"/>
      <c r="BA300" s="64"/>
      <c r="BB300" s="48"/>
      <c r="BC300" s="25">
        <f t="shared" si="458"/>
        <v>0</v>
      </c>
      <c r="BD300" s="40">
        <f t="shared" si="459"/>
        <v>0</v>
      </c>
      <c r="BE300" s="27" t="s">
        <v>57</v>
      </c>
      <c r="BF300" s="54"/>
      <c r="BG300" s="48"/>
      <c r="BH300" s="28">
        <f t="shared" si="460"/>
        <v>0</v>
      </c>
      <c r="BI300" s="29">
        <f t="shared" si="461"/>
        <v>0</v>
      </c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</row>
    <row r="301" spans="1:201" ht="12.75" customHeight="1" x14ac:dyDescent="0.2">
      <c r="A301" s="161"/>
      <c r="B301" s="11"/>
      <c r="C301" s="115"/>
      <c r="D301" s="6"/>
      <c r="E301" s="278"/>
      <c r="F301" s="278"/>
      <c r="G301" s="116"/>
      <c r="H301" s="6"/>
      <c r="I301" s="6"/>
      <c r="J301" s="6"/>
      <c r="K301" s="261"/>
      <c r="L301" s="164"/>
      <c r="M301" s="164"/>
      <c r="N301" s="6"/>
      <c r="O301" s="6"/>
      <c r="P301" s="6"/>
      <c r="Q301" s="6"/>
      <c r="R301" s="6"/>
      <c r="S301" s="161"/>
      <c r="T301" s="6"/>
      <c r="U301" s="6"/>
      <c r="V301" s="6"/>
      <c r="W301" s="261"/>
      <c r="X301" s="6"/>
      <c r="Y301" s="261"/>
      <c r="Z301" s="214"/>
      <c r="AA301" s="6"/>
      <c r="AB301" s="214"/>
      <c r="AC301" s="238"/>
      <c r="AD301" s="238"/>
      <c r="AE301" s="161"/>
      <c r="AF301" s="6"/>
      <c r="AG301" s="6"/>
      <c r="AH301" s="6"/>
      <c r="AI301" s="261"/>
      <c r="AJ301" s="6"/>
      <c r="AK301" s="261"/>
      <c r="AL301" s="214"/>
      <c r="AM301" s="6"/>
      <c r="AN301" s="214"/>
      <c r="AO301" s="238"/>
      <c r="AP301" s="238"/>
      <c r="AQ301" s="17"/>
      <c r="AR301" s="235"/>
      <c r="AS301" s="221" t="s">
        <v>55</v>
      </c>
      <c r="AT301" s="54"/>
      <c r="AU301" s="254"/>
      <c r="AV301" s="259"/>
      <c r="AW301" s="38">
        <f t="shared" si="456"/>
        <v>0</v>
      </c>
      <c r="AX301" s="39">
        <f t="shared" si="457"/>
        <v>0</v>
      </c>
      <c r="AY301" s="224" t="s">
        <v>56</v>
      </c>
      <c r="AZ301" s="54"/>
      <c r="BA301" s="64"/>
      <c r="BB301" s="48"/>
      <c r="BC301" s="25">
        <f t="shared" si="458"/>
        <v>0</v>
      </c>
      <c r="BD301" s="40">
        <f t="shared" si="459"/>
        <v>0</v>
      </c>
      <c r="BE301" s="27" t="s">
        <v>57</v>
      </c>
      <c r="BF301" s="54"/>
      <c r="BG301" s="48"/>
      <c r="BH301" s="28">
        <f t="shared" si="460"/>
        <v>0</v>
      </c>
      <c r="BI301" s="29">
        <f t="shared" si="461"/>
        <v>0</v>
      </c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</row>
    <row r="302" spans="1:201" ht="12.75" customHeight="1" x14ac:dyDescent="0.2">
      <c r="A302" s="161"/>
      <c r="B302" s="11"/>
      <c r="C302" s="115"/>
      <c r="D302" s="6"/>
      <c r="E302" s="278"/>
      <c r="F302" s="278"/>
      <c r="G302" s="116"/>
      <c r="H302" s="6"/>
      <c r="I302" s="6"/>
      <c r="J302" s="6"/>
      <c r="K302" s="261"/>
      <c r="L302" s="164"/>
      <c r="M302" s="164"/>
      <c r="N302" s="6"/>
      <c r="O302" s="6"/>
      <c r="P302" s="6"/>
      <c r="Q302" s="6"/>
      <c r="R302" s="6"/>
      <c r="S302" s="161"/>
      <c r="T302" s="6"/>
      <c r="U302" s="6"/>
      <c r="V302" s="6"/>
      <c r="W302" s="261"/>
      <c r="X302" s="6"/>
      <c r="Y302" s="261"/>
      <c r="Z302" s="214"/>
      <c r="AA302" s="6"/>
      <c r="AB302" s="214"/>
      <c r="AC302" s="238"/>
      <c r="AD302" s="238"/>
      <c r="AE302" s="161"/>
      <c r="AF302" s="6"/>
      <c r="AG302" s="6"/>
      <c r="AH302" s="6"/>
      <c r="AI302" s="261"/>
      <c r="AJ302" s="6"/>
      <c r="AK302" s="261"/>
      <c r="AL302" s="214"/>
      <c r="AM302" s="6"/>
      <c r="AN302" s="214"/>
      <c r="AO302" s="238"/>
      <c r="AP302" s="238"/>
      <c r="AQ302" s="17"/>
      <c r="AR302" s="235"/>
      <c r="AS302" s="221" t="s">
        <v>55</v>
      </c>
      <c r="AT302" s="54"/>
      <c r="AU302" s="254"/>
      <c r="AV302" s="259"/>
      <c r="AW302" s="38">
        <f t="shared" si="456"/>
        <v>0</v>
      </c>
      <c r="AX302" s="39">
        <f t="shared" si="457"/>
        <v>0</v>
      </c>
      <c r="AY302" s="224" t="s">
        <v>56</v>
      </c>
      <c r="AZ302" s="54"/>
      <c r="BA302" s="64"/>
      <c r="BB302" s="48"/>
      <c r="BC302" s="25">
        <f t="shared" si="458"/>
        <v>0</v>
      </c>
      <c r="BD302" s="40">
        <f t="shared" si="459"/>
        <v>0</v>
      </c>
      <c r="BE302" s="27" t="s">
        <v>57</v>
      </c>
      <c r="BF302" s="54"/>
      <c r="BG302" s="48"/>
      <c r="BH302" s="28">
        <f t="shared" si="460"/>
        <v>0</v>
      </c>
      <c r="BI302" s="29">
        <f t="shared" si="461"/>
        <v>0</v>
      </c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</row>
    <row r="303" spans="1:201" ht="12.75" customHeight="1" x14ac:dyDescent="0.2">
      <c r="A303" s="161"/>
      <c r="B303" s="11"/>
      <c r="C303" s="115"/>
      <c r="D303" s="6"/>
      <c r="E303" s="278"/>
      <c r="F303" s="278"/>
      <c r="G303" s="116"/>
      <c r="H303" s="6"/>
      <c r="I303" s="6"/>
      <c r="J303" s="6"/>
      <c r="K303" s="261"/>
      <c r="L303" s="164"/>
      <c r="M303" s="164"/>
      <c r="N303" s="6"/>
      <c r="O303" s="6"/>
      <c r="P303" s="6"/>
      <c r="Q303" s="6"/>
      <c r="R303" s="6"/>
      <c r="S303" s="161"/>
      <c r="T303" s="6"/>
      <c r="U303" s="6"/>
      <c r="V303" s="6"/>
      <c r="W303" s="261"/>
      <c r="X303" s="6"/>
      <c r="Y303" s="261"/>
      <c r="Z303" s="214"/>
      <c r="AA303" s="6"/>
      <c r="AB303" s="214"/>
      <c r="AC303" s="238"/>
      <c r="AD303" s="238"/>
      <c r="AE303" s="161"/>
      <c r="AF303" s="6"/>
      <c r="AG303" s="6"/>
      <c r="AH303" s="6"/>
      <c r="AI303" s="261"/>
      <c r="AJ303" s="6"/>
      <c r="AK303" s="261"/>
      <c r="AL303" s="214"/>
      <c r="AM303" s="6"/>
      <c r="AN303" s="214"/>
      <c r="AO303" s="238"/>
      <c r="AP303" s="238"/>
      <c r="AQ303" s="17"/>
      <c r="AR303" s="235"/>
      <c r="AS303" s="221" t="s">
        <v>55</v>
      </c>
      <c r="AT303" s="54"/>
      <c r="AU303" s="254"/>
      <c r="AV303" s="259"/>
      <c r="AW303" s="38">
        <f t="shared" si="456"/>
        <v>0</v>
      </c>
      <c r="AX303" s="39">
        <f t="shared" si="457"/>
        <v>0</v>
      </c>
      <c r="AY303" s="224" t="s">
        <v>56</v>
      </c>
      <c r="AZ303" s="54"/>
      <c r="BA303" s="64"/>
      <c r="BB303" s="48"/>
      <c r="BC303" s="25">
        <f t="shared" si="458"/>
        <v>0</v>
      </c>
      <c r="BD303" s="40">
        <f t="shared" si="459"/>
        <v>0</v>
      </c>
      <c r="BE303" s="27" t="s">
        <v>57</v>
      </c>
      <c r="BF303" s="54"/>
      <c r="BG303" s="48"/>
      <c r="BH303" s="28">
        <f t="shared" si="460"/>
        <v>0</v>
      </c>
      <c r="BI303" s="29">
        <f t="shared" si="461"/>
        <v>0</v>
      </c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</row>
    <row r="304" spans="1:201" ht="12.75" customHeight="1" x14ac:dyDescent="0.2">
      <c r="A304" s="161"/>
      <c r="B304" s="11"/>
      <c r="C304" s="115"/>
      <c r="D304" s="6"/>
      <c r="E304" s="278"/>
      <c r="F304" s="278"/>
      <c r="G304" s="116"/>
      <c r="H304" s="6"/>
      <c r="I304" s="6"/>
      <c r="J304" s="6"/>
      <c r="K304" s="261"/>
      <c r="L304" s="164"/>
      <c r="M304" s="164"/>
      <c r="N304" s="6"/>
      <c r="O304" s="6"/>
      <c r="P304" s="6"/>
      <c r="Q304" s="6"/>
      <c r="R304" s="6"/>
      <c r="S304" s="161"/>
      <c r="T304" s="6"/>
      <c r="U304" s="6"/>
      <c r="V304" s="6"/>
      <c r="W304" s="261"/>
      <c r="X304" s="6"/>
      <c r="Y304" s="261"/>
      <c r="Z304" s="214"/>
      <c r="AA304" s="6"/>
      <c r="AB304" s="214"/>
      <c r="AC304" s="238"/>
      <c r="AD304" s="238"/>
      <c r="AE304" s="161"/>
      <c r="AF304" s="6"/>
      <c r="AG304" s="6"/>
      <c r="AH304" s="6"/>
      <c r="AI304" s="261"/>
      <c r="AJ304" s="6"/>
      <c r="AK304" s="261"/>
      <c r="AL304" s="214"/>
      <c r="AM304" s="6"/>
      <c r="AN304" s="214"/>
      <c r="AO304" s="238"/>
      <c r="AP304" s="238"/>
      <c r="AQ304" s="17"/>
      <c r="AR304" s="235"/>
      <c r="AS304" s="221" t="s">
        <v>55</v>
      </c>
      <c r="AT304" s="54"/>
      <c r="AU304" s="254"/>
      <c r="AV304" s="259"/>
      <c r="AW304" s="38">
        <f t="shared" si="456"/>
        <v>0</v>
      </c>
      <c r="AX304" s="39">
        <f t="shared" si="457"/>
        <v>0</v>
      </c>
      <c r="AY304" s="224" t="s">
        <v>56</v>
      </c>
      <c r="AZ304" s="54"/>
      <c r="BA304" s="64"/>
      <c r="BB304" s="48"/>
      <c r="BC304" s="25">
        <f t="shared" si="458"/>
        <v>0</v>
      </c>
      <c r="BD304" s="40">
        <f t="shared" si="459"/>
        <v>0</v>
      </c>
      <c r="BE304" s="27" t="s">
        <v>57</v>
      </c>
      <c r="BF304" s="54"/>
      <c r="BG304" s="48"/>
      <c r="BH304" s="28">
        <f t="shared" si="460"/>
        <v>0</v>
      </c>
      <c r="BI304" s="29">
        <f t="shared" si="461"/>
        <v>0</v>
      </c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</row>
    <row r="305" spans="1:201" ht="12.75" customHeight="1" x14ac:dyDescent="0.2">
      <c r="A305" s="161"/>
      <c r="B305" s="11"/>
      <c r="C305" s="115"/>
      <c r="D305" s="6"/>
      <c r="E305" s="278"/>
      <c r="F305" s="278"/>
      <c r="G305" s="116"/>
      <c r="H305" s="6"/>
      <c r="I305" s="6"/>
      <c r="J305" s="6"/>
      <c r="K305" s="261"/>
      <c r="L305" s="164"/>
      <c r="M305" s="164"/>
      <c r="N305" s="6"/>
      <c r="O305" s="6"/>
      <c r="P305" s="6"/>
      <c r="Q305" s="6"/>
      <c r="R305" s="6"/>
      <c r="S305" s="161"/>
      <c r="T305" s="6"/>
      <c r="U305" s="6"/>
      <c r="V305" s="6"/>
      <c r="W305" s="261"/>
      <c r="X305" s="6"/>
      <c r="Y305" s="261"/>
      <c r="Z305" s="214"/>
      <c r="AA305" s="6"/>
      <c r="AB305" s="214"/>
      <c r="AC305" s="238"/>
      <c r="AD305" s="238"/>
      <c r="AE305" s="161"/>
      <c r="AF305" s="6"/>
      <c r="AG305" s="6"/>
      <c r="AH305" s="6"/>
      <c r="AI305" s="261"/>
      <c r="AJ305" s="6"/>
      <c r="AK305" s="261"/>
      <c r="AL305" s="214"/>
      <c r="AM305" s="6"/>
      <c r="AN305" s="214"/>
      <c r="AO305" s="238"/>
      <c r="AP305" s="238"/>
      <c r="AQ305" s="17"/>
      <c r="AR305" s="235"/>
      <c r="AS305" s="221" t="s">
        <v>55</v>
      </c>
      <c r="AT305" s="54"/>
      <c r="AU305" s="254"/>
      <c r="AV305" s="259"/>
      <c r="AW305" s="38">
        <f t="shared" si="456"/>
        <v>0</v>
      </c>
      <c r="AX305" s="39">
        <f t="shared" si="457"/>
        <v>0</v>
      </c>
      <c r="AY305" s="224" t="s">
        <v>56</v>
      </c>
      <c r="AZ305" s="54"/>
      <c r="BA305" s="64"/>
      <c r="BB305" s="48"/>
      <c r="BC305" s="25">
        <f t="shared" si="458"/>
        <v>0</v>
      </c>
      <c r="BD305" s="40">
        <f t="shared" si="459"/>
        <v>0</v>
      </c>
      <c r="BE305" s="27" t="s">
        <v>57</v>
      </c>
      <c r="BF305" s="54"/>
      <c r="BG305" s="48"/>
      <c r="BH305" s="28">
        <f t="shared" si="460"/>
        <v>0</v>
      </c>
      <c r="BI305" s="29">
        <f t="shared" si="461"/>
        <v>0</v>
      </c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</row>
    <row r="306" spans="1:201" ht="12.75" customHeight="1" x14ac:dyDescent="0.2">
      <c r="A306" s="161"/>
      <c r="B306" s="11"/>
      <c r="C306" s="115"/>
      <c r="D306" s="6"/>
      <c r="E306" s="278"/>
      <c r="F306" s="278"/>
      <c r="G306" s="116"/>
      <c r="H306" s="6"/>
      <c r="I306" s="6"/>
      <c r="J306" s="6"/>
      <c r="K306" s="261"/>
      <c r="L306" s="164"/>
      <c r="M306" s="164"/>
      <c r="N306" s="6"/>
      <c r="O306" s="6"/>
      <c r="P306" s="6"/>
      <c r="Q306" s="6"/>
      <c r="R306" s="6"/>
      <c r="S306" s="161"/>
      <c r="T306" s="6"/>
      <c r="U306" s="6"/>
      <c r="V306" s="6"/>
      <c r="W306" s="261"/>
      <c r="X306" s="6"/>
      <c r="Y306" s="261"/>
      <c r="Z306" s="214"/>
      <c r="AA306" s="6"/>
      <c r="AB306" s="214"/>
      <c r="AC306" s="238"/>
      <c r="AD306" s="238"/>
      <c r="AE306" s="161"/>
      <c r="AF306" s="6"/>
      <c r="AG306" s="6"/>
      <c r="AH306" s="6"/>
      <c r="AI306" s="261"/>
      <c r="AJ306" s="6"/>
      <c r="AK306" s="261"/>
      <c r="AL306" s="214"/>
      <c r="AM306" s="6"/>
      <c r="AN306" s="214"/>
      <c r="AO306" s="238"/>
      <c r="AP306" s="238"/>
      <c r="AQ306" s="17"/>
      <c r="AR306" s="235"/>
      <c r="AS306" s="221" t="s">
        <v>55</v>
      </c>
      <c r="AT306" s="54"/>
      <c r="AU306" s="254"/>
      <c r="AV306" s="259"/>
      <c r="AW306" s="38">
        <f t="shared" si="456"/>
        <v>0</v>
      </c>
      <c r="AX306" s="39">
        <f t="shared" si="457"/>
        <v>0</v>
      </c>
      <c r="AY306" s="224" t="s">
        <v>56</v>
      </c>
      <c r="AZ306" s="54"/>
      <c r="BA306" s="64"/>
      <c r="BB306" s="48"/>
      <c r="BC306" s="25">
        <f t="shared" si="458"/>
        <v>0</v>
      </c>
      <c r="BD306" s="40">
        <f t="shared" si="459"/>
        <v>0</v>
      </c>
      <c r="BE306" s="27" t="s">
        <v>57</v>
      </c>
      <c r="BF306" s="54"/>
      <c r="BG306" s="48"/>
      <c r="BH306" s="28">
        <f t="shared" si="460"/>
        <v>0</v>
      </c>
      <c r="BI306" s="29">
        <f t="shared" si="461"/>
        <v>0</v>
      </c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</row>
    <row r="307" spans="1:201" ht="12.75" customHeight="1" x14ac:dyDescent="0.2">
      <c r="A307" s="161"/>
      <c r="B307" s="11"/>
      <c r="C307" s="115"/>
      <c r="D307" s="6"/>
      <c r="E307" s="278"/>
      <c r="F307" s="278"/>
      <c r="G307" s="116"/>
      <c r="H307" s="6"/>
      <c r="I307" s="6"/>
      <c r="J307" s="6"/>
      <c r="K307" s="261"/>
      <c r="L307" s="164"/>
      <c r="M307" s="164"/>
      <c r="N307" s="6"/>
      <c r="O307" s="6"/>
      <c r="P307" s="6"/>
      <c r="Q307" s="6"/>
      <c r="R307" s="6"/>
      <c r="S307" s="161"/>
      <c r="T307" s="6"/>
      <c r="U307" s="6"/>
      <c r="V307" s="6"/>
      <c r="W307" s="261"/>
      <c r="X307" s="6"/>
      <c r="Y307" s="261"/>
      <c r="Z307" s="214"/>
      <c r="AA307" s="6"/>
      <c r="AB307" s="214"/>
      <c r="AC307" s="238"/>
      <c r="AD307" s="238"/>
      <c r="AE307" s="161"/>
      <c r="AF307" s="6"/>
      <c r="AG307" s="6"/>
      <c r="AH307" s="6"/>
      <c r="AI307" s="261"/>
      <c r="AJ307" s="6"/>
      <c r="AK307" s="261"/>
      <c r="AL307" s="214"/>
      <c r="AM307" s="6"/>
      <c r="AN307" s="214"/>
      <c r="AO307" s="238"/>
      <c r="AP307" s="238"/>
      <c r="AQ307" s="17"/>
      <c r="AR307" s="235"/>
      <c r="AS307" s="221" t="s">
        <v>55</v>
      </c>
      <c r="AT307" s="54"/>
      <c r="AU307" s="254"/>
      <c r="AV307" s="259"/>
      <c r="AW307" s="38">
        <f t="shared" si="456"/>
        <v>0</v>
      </c>
      <c r="AX307" s="39">
        <f t="shared" si="457"/>
        <v>0</v>
      </c>
      <c r="AY307" s="224" t="s">
        <v>56</v>
      </c>
      <c r="AZ307" s="54"/>
      <c r="BA307" s="64"/>
      <c r="BB307" s="48"/>
      <c r="BC307" s="25">
        <f t="shared" si="458"/>
        <v>0</v>
      </c>
      <c r="BD307" s="40">
        <f t="shared" si="459"/>
        <v>0</v>
      </c>
      <c r="BE307" s="27" t="s">
        <v>57</v>
      </c>
      <c r="BF307" s="54"/>
      <c r="BG307" s="48"/>
      <c r="BH307" s="28">
        <f t="shared" si="460"/>
        <v>0</v>
      </c>
      <c r="BI307" s="29">
        <f t="shared" si="461"/>
        <v>0</v>
      </c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</row>
    <row r="308" spans="1:201" ht="12.75" customHeight="1" x14ac:dyDescent="0.2">
      <c r="A308" s="161"/>
      <c r="B308" s="11"/>
      <c r="C308" s="115"/>
      <c r="D308" s="6"/>
      <c r="E308" s="278"/>
      <c r="F308" s="278"/>
      <c r="G308" s="116"/>
      <c r="H308" s="6"/>
      <c r="I308" s="6"/>
      <c r="J308" s="6"/>
      <c r="K308" s="261"/>
      <c r="L308" s="164"/>
      <c r="M308" s="164"/>
      <c r="N308" s="6"/>
      <c r="O308" s="6"/>
      <c r="P308" s="6"/>
      <c r="Q308" s="6"/>
      <c r="R308" s="6"/>
      <c r="S308" s="161"/>
      <c r="T308" s="6"/>
      <c r="U308" s="6"/>
      <c r="V308" s="6"/>
      <c r="W308" s="261"/>
      <c r="X308" s="6"/>
      <c r="Y308" s="261"/>
      <c r="Z308" s="214"/>
      <c r="AA308" s="6"/>
      <c r="AB308" s="214"/>
      <c r="AC308" s="238"/>
      <c r="AD308" s="238"/>
      <c r="AE308" s="161"/>
      <c r="AF308" s="6"/>
      <c r="AG308" s="6"/>
      <c r="AH308" s="6"/>
      <c r="AI308" s="261"/>
      <c r="AJ308" s="6"/>
      <c r="AK308" s="261"/>
      <c r="AL308" s="214"/>
      <c r="AM308" s="6"/>
      <c r="AN308" s="214"/>
      <c r="AO308" s="238"/>
      <c r="AP308" s="238"/>
      <c r="AQ308" s="17"/>
      <c r="AR308" s="235"/>
      <c r="AS308" s="221" t="s">
        <v>55</v>
      </c>
      <c r="AT308" s="54"/>
      <c r="AU308" s="254"/>
      <c r="AV308" s="259"/>
      <c r="AW308" s="38">
        <f t="shared" si="456"/>
        <v>0</v>
      </c>
      <c r="AX308" s="39">
        <f t="shared" si="457"/>
        <v>0</v>
      </c>
      <c r="AY308" s="224" t="s">
        <v>56</v>
      </c>
      <c r="AZ308" s="54"/>
      <c r="BA308" s="64"/>
      <c r="BB308" s="48"/>
      <c r="BC308" s="25">
        <f t="shared" si="458"/>
        <v>0</v>
      </c>
      <c r="BD308" s="40">
        <f t="shared" si="459"/>
        <v>0</v>
      </c>
      <c r="BE308" s="27" t="s">
        <v>57</v>
      </c>
      <c r="BF308" s="54"/>
      <c r="BG308" s="48"/>
      <c r="BH308" s="28">
        <f t="shared" si="460"/>
        <v>0</v>
      </c>
      <c r="BI308" s="29">
        <f t="shared" si="461"/>
        <v>0</v>
      </c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</row>
    <row r="309" spans="1:201" ht="12.75" customHeight="1" x14ac:dyDescent="0.2">
      <c r="A309" s="161"/>
      <c r="B309" s="11"/>
      <c r="C309" s="115"/>
      <c r="D309" s="6"/>
      <c r="E309" s="278"/>
      <c r="F309" s="278"/>
      <c r="G309" s="116"/>
      <c r="H309" s="6"/>
      <c r="I309" s="6"/>
      <c r="J309" s="6"/>
      <c r="K309" s="261"/>
      <c r="L309" s="164"/>
      <c r="M309" s="164"/>
      <c r="N309" s="6"/>
      <c r="O309" s="6"/>
      <c r="P309" s="6"/>
      <c r="Q309" s="6"/>
      <c r="R309" s="6"/>
      <c r="S309" s="161"/>
      <c r="T309" s="6"/>
      <c r="U309" s="6"/>
      <c r="V309" s="6"/>
      <c r="W309" s="261"/>
      <c r="X309" s="6"/>
      <c r="Y309" s="261"/>
      <c r="Z309" s="214"/>
      <c r="AA309" s="6"/>
      <c r="AB309" s="214"/>
      <c r="AC309" s="238"/>
      <c r="AD309" s="238"/>
      <c r="AE309" s="161"/>
      <c r="AF309" s="6"/>
      <c r="AG309" s="6"/>
      <c r="AH309" s="6"/>
      <c r="AI309" s="261"/>
      <c r="AJ309" s="6"/>
      <c r="AK309" s="261"/>
      <c r="AL309" s="214"/>
      <c r="AM309" s="6"/>
      <c r="AN309" s="214"/>
      <c r="AO309" s="238"/>
      <c r="AP309" s="238"/>
      <c r="AQ309" s="17"/>
      <c r="AR309" s="235"/>
      <c r="AS309" s="221" t="s">
        <v>55</v>
      </c>
      <c r="AT309" s="54"/>
      <c r="AU309" s="254"/>
      <c r="AV309" s="259"/>
      <c r="AW309" s="38">
        <f t="shared" si="456"/>
        <v>0</v>
      </c>
      <c r="AX309" s="39">
        <f t="shared" si="457"/>
        <v>0</v>
      </c>
      <c r="AY309" s="224" t="s">
        <v>56</v>
      </c>
      <c r="AZ309" s="54"/>
      <c r="BA309" s="64"/>
      <c r="BB309" s="48"/>
      <c r="BC309" s="25">
        <f t="shared" si="458"/>
        <v>0</v>
      </c>
      <c r="BD309" s="40">
        <f t="shared" si="459"/>
        <v>0</v>
      </c>
      <c r="BE309" s="27" t="s">
        <v>57</v>
      </c>
      <c r="BF309" s="54"/>
      <c r="BG309" s="48"/>
      <c r="BH309" s="28">
        <f t="shared" si="460"/>
        <v>0</v>
      </c>
      <c r="BI309" s="29">
        <f t="shared" si="461"/>
        <v>0</v>
      </c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</row>
    <row r="310" spans="1:201" ht="12.75" customHeight="1" x14ac:dyDescent="0.2">
      <c r="A310" s="161"/>
      <c r="B310" s="11"/>
      <c r="C310" s="115"/>
      <c r="D310" s="6"/>
      <c r="E310" s="278"/>
      <c r="F310" s="278"/>
      <c r="G310" s="116"/>
      <c r="H310" s="6"/>
      <c r="I310" s="6"/>
      <c r="J310" s="6"/>
      <c r="K310" s="261"/>
      <c r="L310" s="164"/>
      <c r="M310" s="164"/>
      <c r="N310" s="6"/>
      <c r="O310" s="6"/>
      <c r="P310" s="6"/>
      <c r="Q310" s="6"/>
      <c r="R310" s="6"/>
      <c r="S310" s="161"/>
      <c r="T310" s="6"/>
      <c r="U310" s="6"/>
      <c r="V310" s="6"/>
      <c r="W310" s="261"/>
      <c r="X310" s="6"/>
      <c r="Y310" s="261"/>
      <c r="Z310" s="214"/>
      <c r="AA310" s="6"/>
      <c r="AB310" s="214"/>
      <c r="AC310" s="238"/>
      <c r="AD310" s="238"/>
      <c r="AE310" s="161"/>
      <c r="AF310" s="6"/>
      <c r="AG310" s="6"/>
      <c r="AH310" s="6"/>
      <c r="AI310" s="261"/>
      <c r="AJ310" s="6"/>
      <c r="AK310" s="261"/>
      <c r="AL310" s="214"/>
      <c r="AM310" s="6"/>
      <c r="AN310" s="214"/>
      <c r="AO310" s="238"/>
      <c r="AP310" s="238"/>
      <c r="AQ310" s="17"/>
      <c r="AR310" s="235"/>
      <c r="AS310" s="221" t="s">
        <v>55</v>
      </c>
      <c r="AT310" s="54"/>
      <c r="AU310" s="254"/>
      <c r="AV310" s="259"/>
      <c r="AW310" s="38">
        <f t="shared" si="456"/>
        <v>0</v>
      </c>
      <c r="AX310" s="39">
        <f t="shared" si="457"/>
        <v>0</v>
      </c>
      <c r="AY310" s="224" t="s">
        <v>56</v>
      </c>
      <c r="AZ310" s="54"/>
      <c r="BA310" s="64"/>
      <c r="BB310" s="48"/>
      <c r="BC310" s="25">
        <f t="shared" si="458"/>
        <v>0</v>
      </c>
      <c r="BD310" s="40">
        <f t="shared" si="459"/>
        <v>0</v>
      </c>
      <c r="BE310" s="27" t="s">
        <v>57</v>
      </c>
      <c r="BF310" s="54"/>
      <c r="BG310" s="48"/>
      <c r="BH310" s="28">
        <f t="shared" si="460"/>
        <v>0</v>
      </c>
      <c r="BI310" s="29">
        <f t="shared" si="461"/>
        <v>0</v>
      </c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</row>
    <row r="311" spans="1:201" ht="12.75" customHeight="1" x14ac:dyDescent="0.2">
      <c r="A311" s="161"/>
      <c r="B311" s="11"/>
      <c r="C311" s="115"/>
      <c r="D311" s="6"/>
      <c r="E311" s="278"/>
      <c r="F311" s="278"/>
      <c r="G311" s="116"/>
      <c r="H311" s="6"/>
      <c r="I311" s="6"/>
      <c r="J311" s="6"/>
      <c r="K311" s="261"/>
      <c r="L311" s="164"/>
      <c r="M311" s="164"/>
      <c r="N311" s="6"/>
      <c r="O311" s="6"/>
      <c r="P311" s="6"/>
      <c r="Q311" s="6"/>
      <c r="R311" s="6"/>
      <c r="S311" s="161"/>
      <c r="T311" s="6"/>
      <c r="U311" s="6"/>
      <c r="V311" s="6"/>
      <c r="W311" s="261"/>
      <c r="X311" s="6"/>
      <c r="Y311" s="261"/>
      <c r="Z311" s="214"/>
      <c r="AA311" s="6"/>
      <c r="AB311" s="214"/>
      <c r="AC311" s="238"/>
      <c r="AD311" s="238"/>
      <c r="AE311" s="161"/>
      <c r="AF311" s="6"/>
      <c r="AG311" s="6"/>
      <c r="AH311" s="6"/>
      <c r="AI311" s="261"/>
      <c r="AJ311" s="6"/>
      <c r="AK311" s="261"/>
      <c r="AL311" s="214"/>
      <c r="AM311" s="6"/>
      <c r="AN311" s="214"/>
      <c r="AO311" s="238"/>
      <c r="AP311" s="238"/>
      <c r="AQ311" s="17"/>
      <c r="AR311" s="235"/>
      <c r="AS311" s="221" t="s">
        <v>55</v>
      </c>
      <c r="AT311" s="54"/>
      <c r="AU311" s="254"/>
      <c r="AV311" s="259"/>
      <c r="AW311" s="38">
        <f t="shared" si="456"/>
        <v>0</v>
      </c>
      <c r="AX311" s="39">
        <f t="shared" si="457"/>
        <v>0</v>
      </c>
      <c r="AY311" s="224" t="s">
        <v>56</v>
      </c>
      <c r="AZ311" s="54"/>
      <c r="BA311" s="64"/>
      <c r="BB311" s="48"/>
      <c r="BC311" s="25">
        <f t="shared" si="458"/>
        <v>0</v>
      </c>
      <c r="BD311" s="40">
        <f t="shared" si="459"/>
        <v>0</v>
      </c>
      <c r="BE311" s="27" t="s">
        <v>57</v>
      </c>
      <c r="BF311" s="54"/>
      <c r="BG311" s="48"/>
      <c r="BH311" s="28">
        <f t="shared" si="460"/>
        <v>0</v>
      </c>
      <c r="BI311" s="29">
        <f t="shared" si="461"/>
        <v>0</v>
      </c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</row>
    <row r="312" spans="1:201" ht="12.75" customHeight="1" x14ac:dyDescent="0.2">
      <c r="A312" s="161"/>
      <c r="B312" s="11"/>
      <c r="C312" s="115"/>
      <c r="D312" s="6"/>
      <c r="E312" s="278"/>
      <c r="F312" s="278"/>
      <c r="G312" s="116"/>
      <c r="H312" s="6"/>
      <c r="I312" s="6"/>
      <c r="J312" s="6"/>
      <c r="K312" s="261"/>
      <c r="L312" s="164"/>
      <c r="M312" s="164"/>
      <c r="N312" s="6"/>
      <c r="O312" s="6"/>
      <c r="P312" s="6"/>
      <c r="Q312" s="6"/>
      <c r="R312" s="6"/>
      <c r="S312" s="161"/>
      <c r="T312" s="6"/>
      <c r="U312" s="6"/>
      <c r="V312" s="6"/>
      <c r="W312" s="261"/>
      <c r="X312" s="6"/>
      <c r="Y312" s="261"/>
      <c r="Z312" s="214"/>
      <c r="AA312" s="6"/>
      <c r="AB312" s="214"/>
      <c r="AC312" s="238"/>
      <c r="AD312" s="238"/>
      <c r="AE312" s="161"/>
      <c r="AF312" s="6"/>
      <c r="AG312" s="6"/>
      <c r="AH312" s="6"/>
      <c r="AI312" s="261"/>
      <c r="AJ312" s="6"/>
      <c r="AK312" s="261"/>
      <c r="AL312" s="214"/>
      <c r="AM312" s="6"/>
      <c r="AN312" s="214"/>
      <c r="AO312" s="238"/>
      <c r="AP312" s="238"/>
      <c r="AQ312" s="17"/>
      <c r="AR312" s="235"/>
      <c r="AS312" s="221" t="s">
        <v>55</v>
      </c>
      <c r="AT312" s="54"/>
      <c r="AU312" s="254"/>
      <c r="AV312" s="259"/>
      <c r="AW312" s="38">
        <f t="shared" si="456"/>
        <v>0</v>
      </c>
      <c r="AX312" s="39">
        <f t="shared" si="457"/>
        <v>0</v>
      </c>
      <c r="AY312" s="224" t="s">
        <v>56</v>
      </c>
      <c r="AZ312" s="54"/>
      <c r="BA312" s="64"/>
      <c r="BB312" s="48"/>
      <c r="BC312" s="25">
        <f t="shared" si="458"/>
        <v>0</v>
      </c>
      <c r="BD312" s="40">
        <f t="shared" si="459"/>
        <v>0</v>
      </c>
      <c r="BE312" s="27" t="s">
        <v>57</v>
      </c>
      <c r="BF312" s="54"/>
      <c r="BG312" s="48"/>
      <c r="BH312" s="28">
        <f t="shared" si="460"/>
        <v>0</v>
      </c>
      <c r="BI312" s="29">
        <f t="shared" si="461"/>
        <v>0</v>
      </c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</row>
    <row r="313" spans="1:201" ht="12.75" customHeight="1" x14ac:dyDescent="0.2">
      <c r="A313" s="161"/>
      <c r="B313" s="11"/>
      <c r="C313" s="115"/>
      <c r="D313" s="6"/>
      <c r="E313" s="278"/>
      <c r="F313" s="278"/>
      <c r="G313" s="116"/>
      <c r="H313" s="6"/>
      <c r="I313" s="6"/>
      <c r="J313" s="6"/>
      <c r="K313" s="261"/>
      <c r="L313" s="164"/>
      <c r="M313" s="164"/>
      <c r="N313" s="6"/>
      <c r="O313" s="6"/>
      <c r="P313" s="6"/>
      <c r="Q313" s="6"/>
      <c r="R313" s="6"/>
      <c r="S313" s="161"/>
      <c r="T313" s="6"/>
      <c r="U313" s="6"/>
      <c r="V313" s="6"/>
      <c r="W313" s="261"/>
      <c r="X313" s="6"/>
      <c r="Y313" s="261"/>
      <c r="Z313" s="214"/>
      <c r="AA313" s="6"/>
      <c r="AB313" s="214"/>
      <c r="AC313" s="238"/>
      <c r="AD313" s="238"/>
      <c r="AE313" s="161"/>
      <c r="AF313" s="6"/>
      <c r="AG313" s="6"/>
      <c r="AH313" s="6"/>
      <c r="AI313" s="261"/>
      <c r="AJ313" s="6"/>
      <c r="AK313" s="261"/>
      <c r="AL313" s="214"/>
      <c r="AM313" s="6"/>
      <c r="AN313" s="214"/>
      <c r="AO313" s="238"/>
      <c r="AP313" s="238"/>
      <c r="AQ313" s="17"/>
      <c r="AR313" s="235"/>
      <c r="AS313" s="221" t="s">
        <v>55</v>
      </c>
      <c r="AT313" s="54"/>
      <c r="AU313" s="254"/>
      <c r="AV313" s="259"/>
      <c r="AW313" s="38">
        <f t="shared" si="456"/>
        <v>0</v>
      </c>
      <c r="AX313" s="39">
        <f t="shared" si="457"/>
        <v>0</v>
      </c>
      <c r="AY313" s="224" t="s">
        <v>56</v>
      </c>
      <c r="AZ313" s="54"/>
      <c r="BA313" s="64"/>
      <c r="BB313" s="48"/>
      <c r="BC313" s="25">
        <f t="shared" si="458"/>
        <v>0</v>
      </c>
      <c r="BD313" s="40">
        <f t="shared" si="459"/>
        <v>0</v>
      </c>
      <c r="BE313" s="27" t="s">
        <v>57</v>
      </c>
      <c r="BF313" s="54"/>
      <c r="BG313" s="48"/>
      <c r="BH313" s="28">
        <f t="shared" si="460"/>
        <v>0</v>
      </c>
      <c r="BI313" s="29">
        <f t="shared" si="461"/>
        <v>0</v>
      </c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</row>
    <row r="314" spans="1:201" ht="12.75" customHeight="1" x14ac:dyDescent="0.2">
      <c r="A314" s="161"/>
      <c r="B314" s="11"/>
      <c r="C314" s="115"/>
      <c r="D314" s="6"/>
      <c r="E314" s="278"/>
      <c r="F314" s="278"/>
      <c r="G314" s="116"/>
      <c r="H314" s="6"/>
      <c r="I314" s="6"/>
      <c r="J314" s="6"/>
      <c r="K314" s="261"/>
      <c r="L314" s="164"/>
      <c r="M314" s="164"/>
      <c r="N314" s="6"/>
      <c r="O314" s="6"/>
      <c r="P314" s="6"/>
      <c r="Q314" s="6"/>
      <c r="R314" s="6"/>
      <c r="S314" s="161"/>
      <c r="T314" s="6"/>
      <c r="U314" s="6"/>
      <c r="V314" s="6"/>
      <c r="W314" s="261"/>
      <c r="X314" s="6"/>
      <c r="Y314" s="261"/>
      <c r="Z314" s="214"/>
      <c r="AA314" s="6"/>
      <c r="AB314" s="214"/>
      <c r="AC314" s="238"/>
      <c r="AD314" s="238"/>
      <c r="AE314" s="161"/>
      <c r="AF314" s="6"/>
      <c r="AG314" s="6"/>
      <c r="AH314" s="6"/>
      <c r="AI314" s="261"/>
      <c r="AJ314" s="6"/>
      <c r="AK314" s="261"/>
      <c r="AL314" s="214"/>
      <c r="AM314" s="6"/>
      <c r="AN314" s="214"/>
      <c r="AO314" s="238"/>
      <c r="AP314" s="238"/>
      <c r="AQ314" s="17"/>
      <c r="AR314" s="235"/>
      <c r="AS314" s="221" t="s">
        <v>55</v>
      </c>
      <c r="AT314" s="54"/>
      <c r="AU314" s="254"/>
      <c r="AV314" s="259"/>
      <c r="AW314" s="38">
        <f t="shared" si="456"/>
        <v>0</v>
      </c>
      <c r="AX314" s="39">
        <f t="shared" si="457"/>
        <v>0</v>
      </c>
      <c r="AY314" s="224" t="s">
        <v>56</v>
      </c>
      <c r="AZ314" s="54"/>
      <c r="BA314" s="64"/>
      <c r="BB314" s="48"/>
      <c r="BC314" s="25">
        <f t="shared" si="458"/>
        <v>0</v>
      </c>
      <c r="BD314" s="40">
        <f t="shared" si="459"/>
        <v>0</v>
      </c>
      <c r="BE314" s="27" t="s">
        <v>57</v>
      </c>
      <c r="BF314" s="54"/>
      <c r="BG314" s="48"/>
      <c r="BH314" s="28">
        <f t="shared" si="460"/>
        <v>0</v>
      </c>
      <c r="BI314" s="29">
        <f t="shared" si="461"/>
        <v>0</v>
      </c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</row>
    <row r="315" spans="1:201" ht="12.75" customHeight="1" x14ac:dyDescent="0.2">
      <c r="A315" s="161"/>
      <c r="B315" s="11"/>
      <c r="C315" s="115"/>
      <c r="D315" s="6"/>
      <c r="E315" s="278"/>
      <c r="F315" s="278"/>
      <c r="G315" s="116"/>
      <c r="H315" s="6"/>
      <c r="I315" s="6"/>
      <c r="J315" s="6"/>
      <c r="K315" s="261"/>
      <c r="L315" s="164"/>
      <c r="M315" s="164"/>
      <c r="N315" s="6"/>
      <c r="O315" s="6"/>
      <c r="P315" s="6"/>
      <c r="Q315" s="6"/>
      <c r="R315" s="6"/>
      <c r="S315" s="161"/>
      <c r="T315" s="6"/>
      <c r="U315" s="6"/>
      <c r="V315" s="6"/>
      <c r="W315" s="261"/>
      <c r="X315" s="6"/>
      <c r="Y315" s="261"/>
      <c r="Z315" s="214"/>
      <c r="AA315" s="6"/>
      <c r="AB315" s="214"/>
      <c r="AC315" s="238"/>
      <c r="AD315" s="238"/>
      <c r="AE315" s="161"/>
      <c r="AF315" s="6"/>
      <c r="AG315" s="6"/>
      <c r="AH315" s="6"/>
      <c r="AI315" s="261"/>
      <c r="AJ315" s="6"/>
      <c r="AK315" s="261"/>
      <c r="AL315" s="214"/>
      <c r="AM315" s="6"/>
      <c r="AN315" s="214"/>
      <c r="AO315" s="238"/>
      <c r="AP315" s="238"/>
      <c r="AQ315" s="17"/>
      <c r="AR315" s="235"/>
      <c r="AS315" s="221" t="s">
        <v>55</v>
      </c>
      <c r="AT315" s="54"/>
      <c r="AU315" s="254"/>
      <c r="AV315" s="259"/>
      <c r="AW315" s="38">
        <f t="shared" si="456"/>
        <v>0</v>
      </c>
      <c r="AX315" s="39">
        <f t="shared" si="457"/>
        <v>0</v>
      </c>
      <c r="AY315" s="224" t="s">
        <v>56</v>
      </c>
      <c r="AZ315" s="54"/>
      <c r="BA315" s="64"/>
      <c r="BB315" s="48"/>
      <c r="BC315" s="25">
        <f t="shared" si="458"/>
        <v>0</v>
      </c>
      <c r="BD315" s="40">
        <f t="shared" si="459"/>
        <v>0</v>
      </c>
      <c r="BE315" s="27" t="s">
        <v>57</v>
      </c>
      <c r="BF315" s="54"/>
      <c r="BG315" s="48"/>
      <c r="BH315" s="28">
        <f t="shared" si="460"/>
        <v>0</v>
      </c>
      <c r="BI315" s="29">
        <f t="shared" si="461"/>
        <v>0</v>
      </c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</row>
    <row r="316" spans="1:201" ht="12.75" customHeight="1" x14ac:dyDescent="0.2">
      <c r="A316" s="161"/>
      <c r="B316" s="11"/>
      <c r="C316" s="115"/>
      <c r="D316" s="6"/>
      <c r="E316" s="278"/>
      <c r="F316" s="278"/>
      <c r="G316" s="116"/>
      <c r="H316" s="6"/>
      <c r="I316" s="6"/>
      <c r="J316" s="6"/>
      <c r="K316" s="261"/>
      <c r="L316" s="164"/>
      <c r="M316" s="164"/>
      <c r="N316" s="6"/>
      <c r="O316" s="6"/>
      <c r="P316" s="6"/>
      <c r="Q316" s="6"/>
      <c r="R316" s="6"/>
      <c r="S316" s="161"/>
      <c r="T316" s="6"/>
      <c r="U316" s="6"/>
      <c r="V316" s="6"/>
      <c r="W316" s="261"/>
      <c r="X316" s="6"/>
      <c r="Y316" s="261"/>
      <c r="Z316" s="214"/>
      <c r="AA316" s="6"/>
      <c r="AB316" s="214"/>
      <c r="AC316" s="238"/>
      <c r="AD316" s="238"/>
      <c r="AE316" s="161"/>
      <c r="AF316" s="6"/>
      <c r="AG316" s="6"/>
      <c r="AH316" s="6"/>
      <c r="AI316" s="261"/>
      <c r="AJ316" s="6"/>
      <c r="AK316" s="261"/>
      <c r="AL316" s="214"/>
      <c r="AM316" s="6"/>
      <c r="AN316" s="214"/>
      <c r="AO316" s="238"/>
      <c r="AP316" s="238"/>
      <c r="AQ316" s="17"/>
      <c r="AR316" s="235"/>
      <c r="AS316" s="221" t="s">
        <v>55</v>
      </c>
      <c r="AT316" s="54"/>
      <c r="AU316" s="254"/>
      <c r="AV316" s="259"/>
      <c r="AW316" s="38">
        <f t="shared" si="456"/>
        <v>0</v>
      </c>
      <c r="AX316" s="39">
        <f t="shared" si="457"/>
        <v>0</v>
      </c>
      <c r="AY316" s="224" t="s">
        <v>56</v>
      </c>
      <c r="AZ316" s="54"/>
      <c r="BA316" s="64"/>
      <c r="BB316" s="48"/>
      <c r="BC316" s="25">
        <f t="shared" si="458"/>
        <v>0</v>
      </c>
      <c r="BD316" s="40">
        <f t="shared" si="459"/>
        <v>0</v>
      </c>
      <c r="BE316" s="27" t="s">
        <v>57</v>
      </c>
      <c r="BF316" s="54"/>
      <c r="BG316" s="48"/>
      <c r="BH316" s="28">
        <f t="shared" si="460"/>
        <v>0</v>
      </c>
      <c r="BI316" s="29">
        <f t="shared" si="461"/>
        <v>0</v>
      </c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</row>
    <row r="317" spans="1:201" ht="12.75" customHeight="1" x14ac:dyDescent="0.2">
      <c r="A317" s="161"/>
      <c r="B317" s="11"/>
      <c r="C317" s="115"/>
      <c r="D317" s="6"/>
      <c r="E317" s="278"/>
      <c r="F317" s="278"/>
      <c r="G317" s="116"/>
      <c r="H317" s="6"/>
      <c r="I317" s="6"/>
      <c r="J317" s="6"/>
      <c r="K317" s="261"/>
      <c r="L317" s="164"/>
      <c r="M317" s="164"/>
      <c r="N317" s="6"/>
      <c r="O317" s="6"/>
      <c r="P317" s="6"/>
      <c r="Q317" s="6"/>
      <c r="R317" s="6"/>
      <c r="S317" s="161"/>
      <c r="T317" s="6"/>
      <c r="U317" s="6"/>
      <c r="V317" s="6"/>
      <c r="W317" s="261"/>
      <c r="X317" s="6"/>
      <c r="Y317" s="261"/>
      <c r="Z317" s="214"/>
      <c r="AA317" s="6"/>
      <c r="AB317" s="214"/>
      <c r="AC317" s="238"/>
      <c r="AD317" s="238"/>
      <c r="AE317" s="161"/>
      <c r="AF317" s="6"/>
      <c r="AG317" s="6"/>
      <c r="AH317" s="6"/>
      <c r="AI317" s="261"/>
      <c r="AJ317" s="6"/>
      <c r="AK317" s="261"/>
      <c r="AL317" s="214"/>
      <c r="AM317" s="6"/>
      <c r="AN317" s="214"/>
      <c r="AO317" s="238"/>
      <c r="AP317" s="238"/>
      <c r="AQ317" s="17"/>
      <c r="AR317" s="235"/>
      <c r="AS317" s="221" t="s">
        <v>55</v>
      </c>
      <c r="AT317" s="54"/>
      <c r="AU317" s="254"/>
      <c r="AV317" s="259"/>
      <c r="AW317" s="38">
        <f t="shared" si="456"/>
        <v>0</v>
      </c>
      <c r="AX317" s="39">
        <f t="shared" si="457"/>
        <v>0</v>
      </c>
      <c r="AY317" s="224" t="s">
        <v>56</v>
      </c>
      <c r="AZ317" s="54"/>
      <c r="BA317" s="64"/>
      <c r="BB317" s="48"/>
      <c r="BC317" s="25">
        <f t="shared" si="458"/>
        <v>0</v>
      </c>
      <c r="BD317" s="40">
        <f t="shared" si="459"/>
        <v>0</v>
      </c>
      <c r="BE317" s="27" t="s">
        <v>57</v>
      </c>
      <c r="BF317" s="54"/>
      <c r="BG317" s="48"/>
      <c r="BH317" s="28">
        <f t="shared" si="460"/>
        <v>0</v>
      </c>
      <c r="BI317" s="29">
        <f t="shared" si="461"/>
        <v>0</v>
      </c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</row>
    <row r="318" spans="1:201" ht="12.75" customHeight="1" x14ac:dyDescent="0.2">
      <c r="A318" s="161"/>
      <c r="B318" s="11"/>
      <c r="C318" s="115"/>
      <c r="D318" s="6"/>
      <c r="E318" s="278"/>
      <c r="F318" s="278"/>
      <c r="G318" s="116"/>
      <c r="H318" s="6"/>
      <c r="I318" s="6"/>
      <c r="J318" s="6"/>
      <c r="K318" s="261"/>
      <c r="L318" s="164"/>
      <c r="M318" s="164"/>
      <c r="N318" s="6"/>
      <c r="O318" s="6"/>
      <c r="P318" s="6"/>
      <c r="Q318" s="6"/>
      <c r="R318" s="6"/>
      <c r="S318" s="161"/>
      <c r="T318" s="6"/>
      <c r="U318" s="6"/>
      <c r="V318" s="6"/>
      <c r="W318" s="261"/>
      <c r="X318" s="6"/>
      <c r="Y318" s="261"/>
      <c r="Z318" s="214"/>
      <c r="AA318" s="6"/>
      <c r="AB318" s="214"/>
      <c r="AC318" s="238"/>
      <c r="AD318" s="238"/>
      <c r="AE318" s="161"/>
      <c r="AF318" s="6"/>
      <c r="AG318" s="6"/>
      <c r="AH318" s="6"/>
      <c r="AI318" s="261"/>
      <c r="AJ318" s="6"/>
      <c r="AK318" s="261"/>
      <c r="AL318" s="214"/>
      <c r="AM318" s="6"/>
      <c r="AN318" s="214"/>
      <c r="AO318" s="238"/>
      <c r="AP318" s="238"/>
      <c r="AQ318" s="17"/>
      <c r="AR318" s="235"/>
      <c r="AS318" s="221" t="s">
        <v>55</v>
      </c>
      <c r="AT318" s="54"/>
      <c r="AU318" s="254"/>
      <c r="AV318" s="259"/>
      <c r="AW318" s="38">
        <f t="shared" si="456"/>
        <v>0</v>
      </c>
      <c r="AX318" s="39">
        <f t="shared" si="457"/>
        <v>0</v>
      </c>
      <c r="AY318" s="224" t="s">
        <v>56</v>
      </c>
      <c r="AZ318" s="54"/>
      <c r="BA318" s="64"/>
      <c r="BB318" s="48"/>
      <c r="BC318" s="25">
        <f t="shared" si="458"/>
        <v>0</v>
      </c>
      <c r="BD318" s="40">
        <f t="shared" si="459"/>
        <v>0</v>
      </c>
      <c r="BE318" s="27" t="s">
        <v>57</v>
      </c>
      <c r="BF318" s="54"/>
      <c r="BG318" s="48"/>
      <c r="BH318" s="28">
        <f t="shared" si="460"/>
        <v>0</v>
      </c>
      <c r="BI318" s="29">
        <f t="shared" si="461"/>
        <v>0</v>
      </c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</row>
    <row r="319" spans="1:201" ht="12.75" customHeight="1" x14ac:dyDescent="0.2">
      <c r="A319" s="161"/>
      <c r="B319" s="11"/>
      <c r="C319" s="115"/>
      <c r="D319" s="6"/>
      <c r="E319" s="278"/>
      <c r="F319" s="278"/>
      <c r="G319" s="116"/>
      <c r="H319" s="6"/>
      <c r="I319" s="6"/>
      <c r="J319" s="6"/>
      <c r="K319" s="261"/>
      <c r="L319" s="164"/>
      <c r="M319" s="164"/>
      <c r="N319" s="6"/>
      <c r="O319" s="6"/>
      <c r="P319" s="6"/>
      <c r="Q319" s="6"/>
      <c r="R319" s="6"/>
      <c r="S319" s="161"/>
      <c r="T319" s="6"/>
      <c r="U319" s="6"/>
      <c r="V319" s="6"/>
      <c r="W319" s="261"/>
      <c r="X319" s="6"/>
      <c r="Y319" s="261"/>
      <c r="Z319" s="214"/>
      <c r="AA319" s="6"/>
      <c r="AB319" s="214"/>
      <c r="AC319" s="238"/>
      <c r="AD319" s="238"/>
      <c r="AE319" s="161"/>
      <c r="AF319" s="6"/>
      <c r="AG319" s="6"/>
      <c r="AH319" s="6"/>
      <c r="AI319" s="261"/>
      <c r="AJ319" s="6"/>
      <c r="AK319" s="261"/>
      <c r="AL319" s="214"/>
      <c r="AM319" s="6"/>
      <c r="AN319" s="214"/>
      <c r="AO319" s="238"/>
      <c r="AP319" s="238"/>
      <c r="AQ319" s="17"/>
      <c r="AR319" s="235"/>
      <c r="AS319" s="221" t="s">
        <v>55</v>
      </c>
      <c r="AT319" s="54"/>
      <c r="AU319" s="254"/>
      <c r="AV319" s="259"/>
      <c r="AW319" s="38">
        <f t="shared" si="456"/>
        <v>0</v>
      </c>
      <c r="AX319" s="39">
        <f t="shared" si="457"/>
        <v>0</v>
      </c>
      <c r="AY319" s="224" t="s">
        <v>56</v>
      </c>
      <c r="AZ319" s="54"/>
      <c r="BA319" s="64"/>
      <c r="BB319" s="48"/>
      <c r="BC319" s="25">
        <f t="shared" si="458"/>
        <v>0</v>
      </c>
      <c r="BD319" s="40">
        <f t="shared" si="459"/>
        <v>0</v>
      </c>
      <c r="BE319" s="27" t="s">
        <v>57</v>
      </c>
      <c r="BF319" s="54"/>
      <c r="BG319" s="48"/>
      <c r="BH319" s="28">
        <f t="shared" si="460"/>
        <v>0</v>
      </c>
      <c r="BI319" s="29">
        <f t="shared" si="461"/>
        <v>0</v>
      </c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</row>
    <row r="320" spans="1:201" ht="12.75" customHeight="1" x14ac:dyDescent="0.2">
      <c r="A320" s="161"/>
      <c r="B320" s="11"/>
      <c r="C320" s="115"/>
      <c r="D320" s="6"/>
      <c r="E320" s="278"/>
      <c r="F320" s="278"/>
      <c r="G320" s="116"/>
      <c r="H320" s="6"/>
      <c r="I320" s="6"/>
      <c r="J320" s="6"/>
      <c r="K320" s="261"/>
      <c r="L320" s="164"/>
      <c r="M320" s="164"/>
      <c r="N320" s="6"/>
      <c r="O320" s="6"/>
      <c r="P320" s="6"/>
      <c r="Q320" s="6"/>
      <c r="R320" s="6"/>
      <c r="S320" s="161"/>
      <c r="T320" s="6"/>
      <c r="U320" s="6"/>
      <c r="V320" s="6"/>
      <c r="W320" s="261"/>
      <c r="X320" s="6"/>
      <c r="Y320" s="261"/>
      <c r="Z320" s="214"/>
      <c r="AA320" s="6"/>
      <c r="AB320" s="214"/>
      <c r="AC320" s="238"/>
      <c r="AD320" s="238"/>
      <c r="AE320" s="161"/>
      <c r="AF320" s="6"/>
      <c r="AG320" s="6"/>
      <c r="AH320" s="6"/>
      <c r="AI320" s="261"/>
      <c r="AJ320" s="6"/>
      <c r="AK320" s="261"/>
      <c r="AL320" s="214"/>
      <c r="AM320" s="6"/>
      <c r="AN320" s="214"/>
      <c r="AO320" s="238"/>
      <c r="AP320" s="238"/>
      <c r="AQ320" s="17"/>
      <c r="AR320" s="235"/>
      <c r="AS320" s="221" t="s">
        <v>55</v>
      </c>
      <c r="AT320" s="54"/>
      <c r="AU320" s="254"/>
      <c r="AV320" s="259"/>
      <c r="AW320" s="38">
        <f t="shared" si="456"/>
        <v>0</v>
      </c>
      <c r="AX320" s="39">
        <f t="shared" si="457"/>
        <v>0</v>
      </c>
      <c r="AY320" s="224" t="s">
        <v>56</v>
      </c>
      <c r="AZ320" s="54"/>
      <c r="BA320" s="64"/>
      <c r="BB320" s="48"/>
      <c r="BC320" s="25">
        <f t="shared" si="458"/>
        <v>0</v>
      </c>
      <c r="BD320" s="40">
        <f t="shared" si="459"/>
        <v>0</v>
      </c>
      <c r="BE320" s="27" t="s">
        <v>57</v>
      </c>
      <c r="BF320" s="54"/>
      <c r="BG320" s="48"/>
      <c r="BH320" s="28">
        <f t="shared" si="460"/>
        <v>0</v>
      </c>
      <c r="BI320" s="29">
        <f t="shared" si="461"/>
        <v>0</v>
      </c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</row>
    <row r="321" spans="1:201" ht="12.75" customHeight="1" x14ac:dyDescent="0.2">
      <c r="A321" s="161"/>
      <c r="B321" s="11"/>
      <c r="C321" s="115"/>
      <c r="D321" s="6"/>
      <c r="E321" s="278"/>
      <c r="F321" s="278"/>
      <c r="G321" s="116"/>
      <c r="H321" s="6"/>
      <c r="I321" s="6"/>
      <c r="J321" s="6"/>
      <c r="K321" s="261"/>
      <c r="L321" s="164"/>
      <c r="M321" s="164"/>
      <c r="N321" s="6"/>
      <c r="O321" s="6"/>
      <c r="P321" s="6"/>
      <c r="Q321" s="6"/>
      <c r="R321" s="6"/>
      <c r="S321" s="161"/>
      <c r="T321" s="6"/>
      <c r="U321" s="6"/>
      <c r="V321" s="6"/>
      <c r="W321" s="261"/>
      <c r="X321" s="6"/>
      <c r="Y321" s="261"/>
      <c r="Z321" s="214"/>
      <c r="AA321" s="6"/>
      <c r="AB321" s="214"/>
      <c r="AC321" s="238"/>
      <c r="AD321" s="238"/>
      <c r="AE321" s="161"/>
      <c r="AF321" s="6"/>
      <c r="AG321" s="6"/>
      <c r="AH321" s="6"/>
      <c r="AI321" s="261"/>
      <c r="AJ321" s="6"/>
      <c r="AK321" s="261"/>
      <c r="AL321" s="214"/>
      <c r="AM321" s="6"/>
      <c r="AN321" s="214"/>
      <c r="AO321" s="238"/>
      <c r="AP321" s="238"/>
      <c r="AQ321" s="17"/>
      <c r="AR321" s="235"/>
      <c r="AS321" s="221" t="s">
        <v>55</v>
      </c>
      <c r="AT321" s="54"/>
      <c r="AU321" s="254"/>
      <c r="AV321" s="259"/>
      <c r="AW321" s="38">
        <f t="shared" si="456"/>
        <v>0</v>
      </c>
      <c r="AX321" s="39">
        <f t="shared" si="457"/>
        <v>0</v>
      </c>
      <c r="AY321" s="224" t="s">
        <v>56</v>
      </c>
      <c r="AZ321" s="54"/>
      <c r="BA321" s="64"/>
      <c r="BB321" s="48"/>
      <c r="BC321" s="25">
        <f t="shared" si="458"/>
        <v>0</v>
      </c>
      <c r="BD321" s="40">
        <f t="shared" si="459"/>
        <v>0</v>
      </c>
      <c r="BE321" s="27" t="s">
        <v>57</v>
      </c>
      <c r="BF321" s="54"/>
      <c r="BG321" s="48"/>
      <c r="BH321" s="28">
        <f t="shared" si="460"/>
        <v>0</v>
      </c>
      <c r="BI321" s="29">
        <f t="shared" si="461"/>
        <v>0</v>
      </c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</row>
    <row r="322" spans="1:201" ht="12.75" customHeight="1" x14ac:dyDescent="0.2">
      <c r="A322" s="161"/>
      <c r="B322" s="11"/>
      <c r="C322" s="115"/>
      <c r="D322" s="6"/>
      <c r="E322" s="278"/>
      <c r="F322" s="278"/>
      <c r="G322" s="116"/>
      <c r="H322" s="6"/>
      <c r="I322" s="6"/>
      <c r="J322" s="6"/>
      <c r="K322" s="261"/>
      <c r="L322" s="164"/>
      <c r="M322" s="164"/>
      <c r="N322" s="6"/>
      <c r="O322" s="6"/>
      <c r="P322" s="6"/>
      <c r="Q322" s="6"/>
      <c r="R322" s="6"/>
      <c r="S322" s="161"/>
      <c r="T322" s="6"/>
      <c r="U322" s="6"/>
      <c r="V322" s="6"/>
      <c r="W322" s="261"/>
      <c r="X322" s="6"/>
      <c r="Y322" s="261"/>
      <c r="Z322" s="214"/>
      <c r="AA322" s="6"/>
      <c r="AB322" s="214"/>
      <c r="AC322" s="238"/>
      <c r="AD322" s="238"/>
      <c r="AE322" s="161"/>
      <c r="AF322" s="6"/>
      <c r="AG322" s="6"/>
      <c r="AH322" s="6"/>
      <c r="AI322" s="261"/>
      <c r="AJ322" s="6"/>
      <c r="AK322" s="261"/>
      <c r="AL322" s="214"/>
      <c r="AM322" s="6"/>
      <c r="AN322" s="214"/>
      <c r="AO322" s="238"/>
      <c r="AP322" s="238"/>
      <c r="AQ322" s="17"/>
      <c r="AR322" s="235"/>
      <c r="AS322" s="221" t="s">
        <v>55</v>
      </c>
      <c r="AT322" s="54"/>
      <c r="AU322" s="254"/>
      <c r="AV322" s="259"/>
      <c r="AW322" s="38">
        <f t="shared" si="456"/>
        <v>0</v>
      </c>
      <c r="AX322" s="39">
        <f t="shared" si="457"/>
        <v>0</v>
      </c>
      <c r="AY322" s="224" t="s">
        <v>56</v>
      </c>
      <c r="AZ322" s="54"/>
      <c r="BA322" s="64"/>
      <c r="BB322" s="48"/>
      <c r="BC322" s="25">
        <f t="shared" si="458"/>
        <v>0</v>
      </c>
      <c r="BD322" s="40">
        <f t="shared" si="459"/>
        <v>0</v>
      </c>
      <c r="BE322" s="27" t="s">
        <v>57</v>
      </c>
      <c r="BF322" s="54"/>
      <c r="BG322" s="48"/>
      <c r="BH322" s="28">
        <f t="shared" si="460"/>
        <v>0</v>
      </c>
      <c r="BI322" s="29">
        <f t="shared" si="461"/>
        <v>0</v>
      </c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</row>
    <row r="323" spans="1:201" ht="12.75" customHeight="1" x14ac:dyDescent="0.2">
      <c r="A323" s="161"/>
      <c r="B323" s="11"/>
      <c r="C323" s="115"/>
      <c r="D323" s="6"/>
      <c r="E323" s="278"/>
      <c r="F323" s="278"/>
      <c r="G323" s="116"/>
      <c r="H323" s="6"/>
      <c r="I323" s="6"/>
      <c r="J323" s="6"/>
      <c r="K323" s="261"/>
      <c r="L323" s="164"/>
      <c r="M323" s="164"/>
      <c r="N323" s="6"/>
      <c r="O323" s="6"/>
      <c r="P323" s="6"/>
      <c r="Q323" s="6"/>
      <c r="R323" s="6"/>
      <c r="S323" s="161"/>
      <c r="T323" s="6"/>
      <c r="U323" s="6"/>
      <c r="V323" s="6"/>
      <c r="W323" s="261"/>
      <c r="X323" s="6"/>
      <c r="Y323" s="261"/>
      <c r="Z323" s="214"/>
      <c r="AA323" s="6"/>
      <c r="AB323" s="214"/>
      <c r="AC323" s="238"/>
      <c r="AD323" s="238"/>
      <c r="AE323" s="161"/>
      <c r="AF323" s="6"/>
      <c r="AG323" s="6"/>
      <c r="AH323" s="6"/>
      <c r="AI323" s="261"/>
      <c r="AJ323" s="6"/>
      <c r="AK323" s="261"/>
      <c r="AL323" s="214"/>
      <c r="AM323" s="6"/>
      <c r="AN323" s="214"/>
      <c r="AO323" s="238"/>
      <c r="AP323" s="238"/>
      <c r="AQ323" s="17"/>
      <c r="AR323" s="235"/>
      <c r="AS323" s="221" t="s">
        <v>55</v>
      </c>
      <c r="AT323" s="54"/>
      <c r="AU323" s="254"/>
      <c r="AV323" s="259"/>
      <c r="AW323" s="38">
        <f t="shared" si="456"/>
        <v>0</v>
      </c>
      <c r="AX323" s="39">
        <f t="shared" si="457"/>
        <v>0</v>
      </c>
      <c r="AY323" s="224" t="s">
        <v>56</v>
      </c>
      <c r="AZ323" s="54"/>
      <c r="BA323" s="64"/>
      <c r="BB323" s="48"/>
      <c r="BC323" s="25">
        <f t="shared" si="458"/>
        <v>0</v>
      </c>
      <c r="BD323" s="40">
        <f t="shared" si="459"/>
        <v>0</v>
      </c>
      <c r="BE323" s="27" t="s">
        <v>57</v>
      </c>
      <c r="BF323" s="54"/>
      <c r="BG323" s="48"/>
      <c r="BH323" s="28">
        <f t="shared" si="460"/>
        <v>0</v>
      </c>
      <c r="BI323" s="29">
        <f t="shared" si="461"/>
        <v>0</v>
      </c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</row>
    <row r="324" spans="1:201" ht="12.75" customHeight="1" x14ac:dyDescent="0.2">
      <c r="A324" s="161"/>
      <c r="B324" s="11"/>
      <c r="C324" s="115"/>
      <c r="D324" s="6"/>
      <c r="E324" s="278"/>
      <c r="F324" s="278"/>
      <c r="G324" s="116"/>
      <c r="H324" s="6"/>
      <c r="I324" s="6"/>
      <c r="J324" s="6"/>
      <c r="K324" s="261"/>
      <c r="L324" s="164"/>
      <c r="M324" s="164"/>
      <c r="N324" s="6"/>
      <c r="O324" s="6"/>
      <c r="P324" s="6"/>
      <c r="Q324" s="6"/>
      <c r="R324" s="6"/>
      <c r="S324" s="161"/>
      <c r="T324" s="6"/>
      <c r="U324" s="6"/>
      <c r="V324" s="6"/>
      <c r="W324" s="261"/>
      <c r="X324" s="6"/>
      <c r="Y324" s="261"/>
      <c r="Z324" s="214"/>
      <c r="AA324" s="6"/>
      <c r="AB324" s="214"/>
      <c r="AC324" s="238"/>
      <c r="AD324" s="238"/>
      <c r="AE324" s="161"/>
      <c r="AF324" s="6"/>
      <c r="AG324" s="6"/>
      <c r="AH324" s="6"/>
      <c r="AI324" s="261"/>
      <c r="AJ324" s="6"/>
      <c r="AK324" s="261"/>
      <c r="AL324" s="214"/>
      <c r="AM324" s="6"/>
      <c r="AN324" s="214"/>
      <c r="AO324" s="238"/>
      <c r="AP324" s="238"/>
      <c r="AQ324" s="17"/>
      <c r="AR324" s="235"/>
      <c r="AS324" s="221" t="s">
        <v>55</v>
      </c>
      <c r="AT324" s="54"/>
      <c r="AU324" s="254"/>
      <c r="AV324" s="259"/>
      <c r="AW324" s="38">
        <f t="shared" si="456"/>
        <v>0</v>
      </c>
      <c r="AX324" s="39">
        <f t="shared" si="457"/>
        <v>0</v>
      </c>
      <c r="AY324" s="224" t="s">
        <v>56</v>
      </c>
      <c r="AZ324" s="54"/>
      <c r="BA324" s="64"/>
      <c r="BB324" s="48"/>
      <c r="BC324" s="25">
        <f t="shared" si="458"/>
        <v>0</v>
      </c>
      <c r="BD324" s="40">
        <f t="shared" si="459"/>
        <v>0</v>
      </c>
      <c r="BE324" s="27" t="s">
        <v>57</v>
      </c>
      <c r="BF324" s="54"/>
      <c r="BG324" s="48"/>
      <c r="BH324" s="28">
        <f t="shared" si="460"/>
        <v>0</v>
      </c>
      <c r="BI324" s="29">
        <f t="shared" si="461"/>
        <v>0</v>
      </c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</row>
    <row r="325" spans="1:201" ht="12.75" customHeight="1" x14ac:dyDescent="0.2">
      <c r="A325" s="161"/>
      <c r="B325" s="11"/>
      <c r="C325" s="115"/>
      <c r="D325" s="6"/>
      <c r="E325" s="278"/>
      <c r="F325" s="278"/>
      <c r="G325" s="116"/>
      <c r="H325" s="6"/>
      <c r="I325" s="6"/>
      <c r="J325" s="6"/>
      <c r="K325" s="261"/>
      <c r="L325" s="164"/>
      <c r="M325" s="164"/>
      <c r="N325" s="6"/>
      <c r="O325" s="6"/>
      <c r="P325" s="6"/>
      <c r="Q325" s="6"/>
      <c r="R325" s="6"/>
      <c r="S325" s="161"/>
      <c r="T325" s="6"/>
      <c r="U325" s="6"/>
      <c r="V325" s="6"/>
      <c r="W325" s="261"/>
      <c r="X325" s="6"/>
      <c r="Y325" s="261"/>
      <c r="Z325" s="214"/>
      <c r="AA325" s="6"/>
      <c r="AB325" s="214"/>
      <c r="AC325" s="238"/>
      <c r="AD325" s="238"/>
      <c r="AE325" s="161"/>
      <c r="AF325" s="6"/>
      <c r="AG325" s="6"/>
      <c r="AH325" s="6"/>
      <c r="AI325" s="261"/>
      <c r="AJ325" s="6"/>
      <c r="AK325" s="261"/>
      <c r="AL325" s="214"/>
      <c r="AM325" s="6"/>
      <c r="AN325" s="214"/>
      <c r="AO325" s="238"/>
      <c r="AP325" s="238"/>
      <c r="AQ325" s="17"/>
      <c r="AR325" s="235"/>
      <c r="AS325" s="221" t="s">
        <v>55</v>
      </c>
      <c r="AT325" s="54"/>
      <c r="AU325" s="254"/>
      <c r="AV325" s="259"/>
      <c r="AW325" s="38">
        <f t="shared" si="456"/>
        <v>0</v>
      </c>
      <c r="AX325" s="39">
        <f t="shared" si="457"/>
        <v>0</v>
      </c>
      <c r="AY325" s="224" t="s">
        <v>56</v>
      </c>
      <c r="AZ325" s="54"/>
      <c r="BA325" s="64"/>
      <c r="BB325" s="48"/>
      <c r="BC325" s="25">
        <f t="shared" si="458"/>
        <v>0</v>
      </c>
      <c r="BD325" s="40">
        <f t="shared" si="459"/>
        <v>0</v>
      </c>
      <c r="BE325" s="27" t="s">
        <v>57</v>
      </c>
      <c r="BF325" s="54"/>
      <c r="BG325" s="48"/>
      <c r="BH325" s="28">
        <f t="shared" si="460"/>
        <v>0</v>
      </c>
      <c r="BI325" s="29">
        <f t="shared" si="461"/>
        <v>0</v>
      </c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</row>
    <row r="326" spans="1:201" ht="12.75" customHeight="1" x14ac:dyDescent="0.2">
      <c r="A326" s="161"/>
      <c r="B326" s="11"/>
      <c r="C326" s="115"/>
      <c r="D326" s="6"/>
      <c r="E326" s="278"/>
      <c r="F326" s="278"/>
      <c r="G326" s="116"/>
      <c r="H326" s="6"/>
      <c r="I326" s="6"/>
      <c r="J326" s="6"/>
      <c r="K326" s="261"/>
      <c r="L326" s="164"/>
      <c r="M326" s="164"/>
      <c r="N326" s="6"/>
      <c r="O326" s="6"/>
      <c r="P326" s="6"/>
      <c r="Q326" s="6"/>
      <c r="R326" s="6"/>
      <c r="S326" s="161"/>
      <c r="T326" s="6"/>
      <c r="U326" s="6"/>
      <c r="V326" s="6"/>
      <c r="W326" s="261"/>
      <c r="X326" s="6"/>
      <c r="Y326" s="261"/>
      <c r="Z326" s="214"/>
      <c r="AA326" s="6"/>
      <c r="AB326" s="214"/>
      <c r="AC326" s="238"/>
      <c r="AD326" s="238"/>
      <c r="AE326" s="161"/>
      <c r="AF326" s="6"/>
      <c r="AG326" s="6"/>
      <c r="AH326" s="6"/>
      <c r="AI326" s="261"/>
      <c r="AJ326" s="6"/>
      <c r="AK326" s="261"/>
      <c r="AL326" s="214"/>
      <c r="AM326" s="6"/>
      <c r="AN326" s="214"/>
      <c r="AO326" s="238"/>
      <c r="AP326" s="238"/>
      <c r="AQ326" s="17"/>
      <c r="AR326" s="235"/>
      <c r="AS326" s="221" t="s">
        <v>55</v>
      </c>
      <c r="AT326" s="54"/>
      <c r="AU326" s="254"/>
      <c r="AV326" s="259"/>
      <c r="AW326" s="38">
        <f t="shared" si="456"/>
        <v>0</v>
      </c>
      <c r="AX326" s="39">
        <f t="shared" si="457"/>
        <v>0</v>
      </c>
      <c r="AY326" s="224" t="s">
        <v>56</v>
      </c>
      <c r="AZ326" s="54"/>
      <c r="BA326" s="64"/>
      <c r="BB326" s="48"/>
      <c r="BC326" s="25">
        <f t="shared" si="458"/>
        <v>0</v>
      </c>
      <c r="BD326" s="40">
        <f t="shared" si="459"/>
        <v>0</v>
      </c>
      <c r="BE326" s="27" t="s">
        <v>57</v>
      </c>
      <c r="BF326" s="54"/>
      <c r="BG326" s="48"/>
      <c r="BH326" s="28">
        <f t="shared" si="460"/>
        <v>0</v>
      </c>
      <c r="BI326" s="29">
        <f t="shared" si="461"/>
        <v>0</v>
      </c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</row>
    <row r="327" spans="1:201" ht="12.75" customHeight="1" x14ac:dyDescent="0.2">
      <c r="A327" s="161"/>
      <c r="B327" s="11"/>
      <c r="C327" s="115"/>
      <c r="D327" s="6"/>
      <c r="E327" s="278"/>
      <c r="F327" s="278"/>
      <c r="G327" s="116"/>
      <c r="H327" s="6"/>
      <c r="I327" s="6"/>
      <c r="J327" s="6"/>
      <c r="K327" s="261"/>
      <c r="L327" s="164"/>
      <c r="M327" s="164"/>
      <c r="N327" s="6"/>
      <c r="O327" s="6"/>
      <c r="P327" s="6"/>
      <c r="Q327" s="6"/>
      <c r="R327" s="6"/>
      <c r="S327" s="161"/>
      <c r="T327" s="6"/>
      <c r="U327" s="6"/>
      <c r="V327" s="6"/>
      <c r="W327" s="261"/>
      <c r="X327" s="6"/>
      <c r="Y327" s="261"/>
      <c r="Z327" s="214"/>
      <c r="AA327" s="6"/>
      <c r="AB327" s="214"/>
      <c r="AC327" s="238"/>
      <c r="AD327" s="238"/>
      <c r="AE327" s="161"/>
      <c r="AF327" s="6"/>
      <c r="AG327" s="6"/>
      <c r="AH327" s="6"/>
      <c r="AI327" s="261"/>
      <c r="AJ327" s="6"/>
      <c r="AK327" s="261"/>
      <c r="AL327" s="214"/>
      <c r="AM327" s="6"/>
      <c r="AN327" s="214"/>
      <c r="AO327" s="238"/>
      <c r="AP327" s="238"/>
      <c r="AQ327" s="17"/>
      <c r="AR327" s="235"/>
      <c r="AS327" s="221" t="s">
        <v>55</v>
      </c>
      <c r="AT327" s="54"/>
      <c r="AU327" s="254"/>
      <c r="AV327" s="259"/>
      <c r="AW327" s="38">
        <f t="shared" si="456"/>
        <v>0</v>
      </c>
      <c r="AX327" s="39">
        <f t="shared" si="457"/>
        <v>0</v>
      </c>
      <c r="AY327" s="224" t="s">
        <v>56</v>
      </c>
      <c r="AZ327" s="54"/>
      <c r="BA327" s="64"/>
      <c r="BB327" s="48"/>
      <c r="BC327" s="25">
        <f t="shared" si="458"/>
        <v>0</v>
      </c>
      <c r="BD327" s="40">
        <f t="shared" si="459"/>
        <v>0</v>
      </c>
      <c r="BE327" s="27" t="s">
        <v>57</v>
      </c>
      <c r="BF327" s="54"/>
      <c r="BG327" s="48"/>
      <c r="BH327" s="28">
        <f t="shared" si="460"/>
        <v>0</v>
      </c>
      <c r="BI327" s="29">
        <f t="shared" si="461"/>
        <v>0</v>
      </c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</row>
    <row r="328" spans="1:201" ht="12.75" customHeight="1" x14ac:dyDescent="0.2">
      <c r="A328" s="161"/>
      <c r="B328" s="11"/>
      <c r="C328" s="115"/>
      <c r="D328" s="6"/>
      <c r="E328" s="278"/>
      <c r="F328" s="278"/>
      <c r="G328" s="116"/>
      <c r="H328" s="6"/>
      <c r="I328" s="6"/>
      <c r="J328" s="6"/>
      <c r="K328" s="261"/>
      <c r="L328" s="164"/>
      <c r="M328" s="164"/>
      <c r="N328" s="6"/>
      <c r="O328" s="6"/>
      <c r="P328" s="6"/>
      <c r="Q328" s="6"/>
      <c r="R328" s="6"/>
      <c r="S328" s="161"/>
      <c r="T328" s="6"/>
      <c r="U328" s="6"/>
      <c r="V328" s="6"/>
      <c r="W328" s="261"/>
      <c r="X328" s="6"/>
      <c r="Y328" s="261"/>
      <c r="Z328" s="214"/>
      <c r="AA328" s="6"/>
      <c r="AB328" s="214"/>
      <c r="AC328" s="238"/>
      <c r="AD328" s="238"/>
      <c r="AE328" s="161"/>
      <c r="AF328" s="6"/>
      <c r="AG328" s="6"/>
      <c r="AH328" s="6"/>
      <c r="AI328" s="261"/>
      <c r="AJ328" s="6"/>
      <c r="AK328" s="261"/>
      <c r="AL328" s="214"/>
      <c r="AM328" s="6"/>
      <c r="AN328" s="214"/>
      <c r="AO328" s="238"/>
      <c r="AP328" s="238"/>
      <c r="AQ328" s="17"/>
      <c r="AR328" s="235"/>
      <c r="AS328" s="221" t="s">
        <v>55</v>
      </c>
      <c r="AT328" s="54"/>
      <c r="AU328" s="254"/>
      <c r="AV328" s="259"/>
      <c r="AW328" s="38">
        <f t="shared" si="456"/>
        <v>0</v>
      </c>
      <c r="AX328" s="39">
        <f t="shared" si="457"/>
        <v>0</v>
      </c>
      <c r="AY328" s="224" t="s">
        <v>56</v>
      </c>
      <c r="AZ328" s="54"/>
      <c r="BA328" s="64"/>
      <c r="BB328" s="48"/>
      <c r="BC328" s="25">
        <f t="shared" si="458"/>
        <v>0</v>
      </c>
      <c r="BD328" s="40">
        <f t="shared" si="459"/>
        <v>0</v>
      </c>
      <c r="BE328" s="27" t="s">
        <v>57</v>
      </c>
      <c r="BF328" s="54"/>
      <c r="BG328" s="48"/>
      <c r="BH328" s="28">
        <f t="shared" si="460"/>
        <v>0</v>
      </c>
      <c r="BI328" s="29">
        <f t="shared" si="461"/>
        <v>0</v>
      </c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</row>
    <row r="329" spans="1:201" ht="12.75" customHeight="1" x14ac:dyDescent="0.2">
      <c r="A329" s="161"/>
      <c r="B329" s="11"/>
      <c r="C329" s="115"/>
      <c r="D329" s="6"/>
      <c r="E329" s="278"/>
      <c r="F329" s="278"/>
      <c r="G329" s="116"/>
      <c r="H329" s="6"/>
      <c r="I329" s="6"/>
      <c r="J329" s="6"/>
      <c r="K329" s="261"/>
      <c r="L329" s="164"/>
      <c r="M329" s="164"/>
      <c r="N329" s="6"/>
      <c r="O329" s="6"/>
      <c r="P329" s="6"/>
      <c r="Q329" s="6"/>
      <c r="R329" s="6"/>
      <c r="S329" s="161"/>
      <c r="T329" s="6"/>
      <c r="U329" s="6"/>
      <c r="V329" s="6"/>
      <c r="W329" s="261"/>
      <c r="X329" s="6"/>
      <c r="Y329" s="261"/>
      <c r="Z329" s="214"/>
      <c r="AA329" s="6"/>
      <c r="AB329" s="214"/>
      <c r="AC329" s="238"/>
      <c r="AD329" s="238"/>
      <c r="AE329" s="161"/>
      <c r="AF329" s="6"/>
      <c r="AG329" s="6"/>
      <c r="AH329" s="6"/>
      <c r="AI329" s="261"/>
      <c r="AJ329" s="6"/>
      <c r="AK329" s="261"/>
      <c r="AL329" s="214"/>
      <c r="AM329" s="6"/>
      <c r="AN329" s="214"/>
      <c r="AO329" s="238"/>
      <c r="AP329" s="238"/>
      <c r="AQ329" s="17"/>
      <c r="AR329" s="235"/>
      <c r="AS329" s="221" t="s">
        <v>55</v>
      </c>
      <c r="AT329" s="54"/>
      <c r="AU329" s="254"/>
      <c r="AV329" s="259"/>
      <c r="AW329" s="38">
        <f t="shared" si="456"/>
        <v>0</v>
      </c>
      <c r="AX329" s="39">
        <f t="shared" si="457"/>
        <v>0</v>
      </c>
      <c r="AY329" s="224" t="s">
        <v>56</v>
      </c>
      <c r="AZ329" s="54"/>
      <c r="BA329" s="64"/>
      <c r="BB329" s="48"/>
      <c r="BC329" s="25">
        <f t="shared" si="458"/>
        <v>0</v>
      </c>
      <c r="BD329" s="40">
        <f t="shared" si="459"/>
        <v>0</v>
      </c>
      <c r="BE329" s="27" t="s">
        <v>57</v>
      </c>
      <c r="BF329" s="54"/>
      <c r="BG329" s="48"/>
      <c r="BH329" s="28">
        <f t="shared" si="460"/>
        <v>0</v>
      </c>
      <c r="BI329" s="29">
        <f t="shared" si="461"/>
        <v>0</v>
      </c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</row>
    <row r="330" spans="1:201" ht="12.75" customHeight="1" x14ac:dyDescent="0.2">
      <c r="A330" s="161"/>
      <c r="B330" s="11"/>
      <c r="C330" s="115"/>
      <c r="D330" s="6"/>
      <c r="E330" s="278"/>
      <c r="F330" s="278"/>
      <c r="G330" s="116"/>
      <c r="H330" s="6"/>
      <c r="I330" s="6"/>
      <c r="J330" s="6"/>
      <c r="K330" s="261"/>
      <c r="L330" s="164"/>
      <c r="M330" s="164"/>
      <c r="N330" s="6"/>
      <c r="O330" s="6"/>
      <c r="P330" s="6"/>
      <c r="Q330" s="6"/>
      <c r="R330" s="6"/>
      <c r="S330" s="161"/>
      <c r="T330" s="6"/>
      <c r="U330" s="6"/>
      <c r="V330" s="6"/>
      <c r="W330" s="261"/>
      <c r="X330" s="6"/>
      <c r="Y330" s="261"/>
      <c r="Z330" s="214"/>
      <c r="AA330" s="6"/>
      <c r="AB330" s="214"/>
      <c r="AC330" s="238"/>
      <c r="AD330" s="238"/>
      <c r="AE330" s="161"/>
      <c r="AF330" s="6"/>
      <c r="AG330" s="6"/>
      <c r="AH330" s="6"/>
      <c r="AI330" s="261"/>
      <c r="AJ330" s="6"/>
      <c r="AK330" s="261"/>
      <c r="AL330" s="214"/>
      <c r="AM330" s="6"/>
      <c r="AN330" s="214"/>
      <c r="AO330" s="238"/>
      <c r="AP330" s="238"/>
      <c r="AQ330" s="17"/>
      <c r="AR330" s="235"/>
      <c r="AS330" s="221" t="s">
        <v>55</v>
      </c>
      <c r="AT330" s="54"/>
      <c r="AU330" s="254"/>
      <c r="AV330" s="259"/>
      <c r="AW330" s="38">
        <f t="shared" si="456"/>
        <v>0</v>
      </c>
      <c r="AX330" s="39">
        <f t="shared" si="457"/>
        <v>0</v>
      </c>
      <c r="AY330" s="224" t="s">
        <v>56</v>
      </c>
      <c r="AZ330" s="54"/>
      <c r="BA330" s="64"/>
      <c r="BB330" s="48"/>
      <c r="BC330" s="25">
        <f t="shared" si="458"/>
        <v>0</v>
      </c>
      <c r="BD330" s="40">
        <f t="shared" si="459"/>
        <v>0</v>
      </c>
      <c r="BE330" s="27" t="s">
        <v>57</v>
      </c>
      <c r="BF330" s="54"/>
      <c r="BG330" s="48"/>
      <c r="BH330" s="28">
        <f t="shared" si="460"/>
        <v>0</v>
      </c>
      <c r="BI330" s="29">
        <f t="shared" si="461"/>
        <v>0</v>
      </c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</row>
    <row r="331" spans="1:201" ht="12.75" customHeight="1" x14ac:dyDescent="0.2">
      <c r="A331" s="161"/>
      <c r="B331" s="11"/>
      <c r="C331" s="115"/>
      <c r="D331" s="6"/>
      <c r="E331" s="278"/>
      <c r="F331" s="278"/>
      <c r="G331" s="116"/>
      <c r="H331" s="6"/>
      <c r="I331" s="6"/>
      <c r="J331" s="6"/>
      <c r="K331" s="261"/>
      <c r="L331" s="164"/>
      <c r="M331" s="164"/>
      <c r="N331" s="6"/>
      <c r="O331" s="6"/>
      <c r="P331" s="6"/>
      <c r="Q331" s="6"/>
      <c r="R331" s="6"/>
      <c r="S331" s="161"/>
      <c r="T331" s="6"/>
      <c r="U331" s="6"/>
      <c r="V331" s="6"/>
      <c r="W331" s="261"/>
      <c r="X331" s="6"/>
      <c r="Y331" s="261"/>
      <c r="Z331" s="214"/>
      <c r="AA331" s="6"/>
      <c r="AB331" s="214"/>
      <c r="AC331" s="238"/>
      <c r="AD331" s="238"/>
      <c r="AE331" s="161"/>
      <c r="AF331" s="6"/>
      <c r="AG331" s="6"/>
      <c r="AH331" s="6"/>
      <c r="AI331" s="261"/>
      <c r="AJ331" s="6"/>
      <c r="AK331" s="261"/>
      <c r="AL331" s="214"/>
      <c r="AM331" s="6"/>
      <c r="AN331" s="214"/>
      <c r="AO331" s="238"/>
      <c r="AP331" s="238"/>
      <c r="AQ331" s="17"/>
      <c r="AR331" s="235"/>
      <c r="AS331" s="221" t="s">
        <v>55</v>
      </c>
      <c r="AT331" s="54"/>
      <c r="AU331" s="254"/>
      <c r="AV331" s="259"/>
      <c r="AW331" s="38">
        <f t="shared" si="456"/>
        <v>0</v>
      </c>
      <c r="AX331" s="39">
        <f t="shared" si="457"/>
        <v>0</v>
      </c>
      <c r="AY331" s="224" t="s">
        <v>56</v>
      </c>
      <c r="AZ331" s="54"/>
      <c r="BA331" s="64"/>
      <c r="BB331" s="48"/>
      <c r="BC331" s="25">
        <f t="shared" si="458"/>
        <v>0</v>
      </c>
      <c r="BD331" s="40">
        <f t="shared" si="459"/>
        <v>0</v>
      </c>
      <c r="BE331" s="27" t="s">
        <v>57</v>
      </c>
      <c r="BF331" s="54"/>
      <c r="BG331" s="48"/>
      <c r="BH331" s="28">
        <f t="shared" si="460"/>
        <v>0</v>
      </c>
      <c r="BI331" s="29">
        <f t="shared" si="461"/>
        <v>0</v>
      </c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</row>
    <row r="332" spans="1:201" ht="12.75" customHeight="1" x14ac:dyDescent="0.2">
      <c r="A332" s="161"/>
      <c r="B332" s="11"/>
      <c r="C332" s="115"/>
      <c r="D332" s="6"/>
      <c r="E332" s="278"/>
      <c r="F332" s="278"/>
      <c r="G332" s="116"/>
      <c r="H332" s="6"/>
      <c r="I332" s="6"/>
      <c r="J332" s="6"/>
      <c r="K332" s="261"/>
      <c r="L332" s="164"/>
      <c r="M332" s="164"/>
      <c r="N332" s="6"/>
      <c r="O332" s="6"/>
      <c r="P332" s="6"/>
      <c r="Q332" s="6"/>
      <c r="R332" s="6"/>
      <c r="S332" s="161"/>
      <c r="T332" s="6"/>
      <c r="U332" s="6"/>
      <c r="V332" s="6"/>
      <c r="W332" s="261"/>
      <c r="X332" s="6"/>
      <c r="Y332" s="261"/>
      <c r="Z332" s="214"/>
      <c r="AA332" s="6"/>
      <c r="AB332" s="214"/>
      <c r="AC332" s="238"/>
      <c r="AD332" s="238"/>
      <c r="AE332" s="161"/>
      <c r="AF332" s="6"/>
      <c r="AG332" s="6"/>
      <c r="AH332" s="6"/>
      <c r="AI332" s="261"/>
      <c r="AJ332" s="6"/>
      <c r="AK332" s="261"/>
      <c r="AL332" s="214"/>
      <c r="AM332" s="6"/>
      <c r="AN332" s="214"/>
      <c r="AO332" s="238"/>
      <c r="AP332" s="238"/>
      <c r="AQ332" s="17"/>
      <c r="AR332" s="235"/>
      <c r="AS332" s="221" t="s">
        <v>55</v>
      </c>
      <c r="AT332" s="54"/>
      <c r="AU332" s="254"/>
      <c r="AV332" s="259"/>
      <c r="AW332" s="38">
        <f t="shared" si="456"/>
        <v>0</v>
      </c>
      <c r="AX332" s="39">
        <f t="shared" si="457"/>
        <v>0</v>
      </c>
      <c r="AY332" s="224" t="s">
        <v>56</v>
      </c>
      <c r="AZ332" s="54"/>
      <c r="BA332" s="64"/>
      <c r="BB332" s="48"/>
      <c r="BC332" s="25">
        <f t="shared" si="458"/>
        <v>0</v>
      </c>
      <c r="BD332" s="40">
        <f t="shared" si="459"/>
        <v>0</v>
      </c>
      <c r="BE332" s="27" t="s">
        <v>57</v>
      </c>
      <c r="BF332" s="54"/>
      <c r="BG332" s="48"/>
      <c r="BH332" s="28">
        <f t="shared" si="460"/>
        <v>0</v>
      </c>
      <c r="BI332" s="29">
        <f t="shared" si="461"/>
        <v>0</v>
      </c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</row>
    <row r="333" spans="1:201" ht="12.75" customHeight="1" x14ac:dyDescent="0.2">
      <c r="A333" s="161"/>
      <c r="B333" s="11"/>
      <c r="C333" s="115"/>
      <c r="D333" s="6"/>
      <c r="E333" s="278"/>
      <c r="F333" s="278"/>
      <c r="G333" s="116"/>
      <c r="H333" s="6"/>
      <c r="I333" s="6"/>
      <c r="J333" s="6"/>
      <c r="K333" s="261"/>
      <c r="L333" s="164"/>
      <c r="M333" s="164"/>
      <c r="N333" s="6"/>
      <c r="O333" s="6"/>
      <c r="P333" s="6"/>
      <c r="Q333" s="6"/>
      <c r="R333" s="6"/>
      <c r="S333" s="161"/>
      <c r="T333" s="6"/>
      <c r="U333" s="6"/>
      <c r="V333" s="6"/>
      <c r="W333" s="261"/>
      <c r="X333" s="6"/>
      <c r="Y333" s="261"/>
      <c r="Z333" s="214"/>
      <c r="AA333" s="6"/>
      <c r="AB333" s="214"/>
      <c r="AC333" s="238"/>
      <c r="AD333" s="238"/>
      <c r="AE333" s="161"/>
      <c r="AF333" s="6"/>
      <c r="AG333" s="6"/>
      <c r="AH333" s="6"/>
      <c r="AI333" s="261"/>
      <c r="AJ333" s="6"/>
      <c r="AK333" s="261"/>
      <c r="AL333" s="214"/>
      <c r="AM333" s="6"/>
      <c r="AN333" s="214"/>
      <c r="AO333" s="238"/>
      <c r="AP333" s="238"/>
      <c r="AQ333" s="17"/>
      <c r="AR333" s="235"/>
      <c r="AS333" s="221" t="s">
        <v>55</v>
      </c>
      <c r="AT333" s="54"/>
      <c r="AU333" s="254"/>
      <c r="AV333" s="259"/>
      <c r="AW333" s="38">
        <f t="shared" si="456"/>
        <v>0</v>
      </c>
      <c r="AX333" s="39">
        <f t="shared" si="457"/>
        <v>0</v>
      </c>
      <c r="AY333" s="224" t="s">
        <v>56</v>
      </c>
      <c r="AZ333" s="54"/>
      <c r="BA333" s="64"/>
      <c r="BB333" s="48"/>
      <c r="BC333" s="25">
        <f t="shared" si="458"/>
        <v>0</v>
      </c>
      <c r="BD333" s="40">
        <f t="shared" si="459"/>
        <v>0</v>
      </c>
      <c r="BE333" s="27" t="s">
        <v>57</v>
      </c>
      <c r="BF333" s="54"/>
      <c r="BG333" s="48"/>
      <c r="BH333" s="28">
        <f t="shared" si="460"/>
        <v>0</v>
      </c>
      <c r="BI333" s="29">
        <f t="shared" si="461"/>
        <v>0</v>
      </c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</row>
    <row r="334" spans="1:201" ht="12.75" customHeight="1" x14ac:dyDescent="0.2">
      <c r="A334" s="161"/>
      <c r="B334" s="11"/>
      <c r="C334" s="115"/>
      <c r="D334" s="6"/>
      <c r="E334" s="278"/>
      <c r="F334" s="278"/>
      <c r="G334" s="116"/>
      <c r="H334" s="6"/>
      <c r="I334" s="6"/>
      <c r="J334" s="6"/>
      <c r="K334" s="261"/>
      <c r="L334" s="164"/>
      <c r="M334" s="164"/>
      <c r="N334" s="6"/>
      <c r="O334" s="6"/>
      <c r="P334" s="6"/>
      <c r="Q334" s="6"/>
      <c r="R334" s="6"/>
      <c r="S334" s="161"/>
      <c r="T334" s="6"/>
      <c r="U334" s="6"/>
      <c r="V334" s="6"/>
      <c r="W334" s="261"/>
      <c r="X334" s="6"/>
      <c r="Y334" s="261"/>
      <c r="Z334" s="214"/>
      <c r="AA334" s="6"/>
      <c r="AB334" s="214"/>
      <c r="AC334" s="238"/>
      <c r="AD334" s="238"/>
      <c r="AE334" s="161"/>
      <c r="AF334" s="6"/>
      <c r="AG334" s="6"/>
      <c r="AH334" s="6"/>
      <c r="AI334" s="261"/>
      <c r="AJ334" s="6"/>
      <c r="AK334" s="261"/>
      <c r="AL334" s="214"/>
      <c r="AM334" s="6"/>
      <c r="AN334" s="214"/>
      <c r="AO334" s="238"/>
      <c r="AP334" s="238"/>
      <c r="AQ334" s="17"/>
      <c r="AR334" s="235"/>
      <c r="AS334" s="221" t="s">
        <v>55</v>
      </c>
      <c r="AT334" s="54"/>
      <c r="AU334" s="254"/>
      <c r="AV334" s="259"/>
      <c r="AW334" s="38">
        <f t="shared" si="456"/>
        <v>0</v>
      </c>
      <c r="AX334" s="39">
        <f t="shared" si="457"/>
        <v>0</v>
      </c>
      <c r="AY334" s="224" t="s">
        <v>56</v>
      </c>
      <c r="AZ334" s="54"/>
      <c r="BA334" s="64"/>
      <c r="BB334" s="48"/>
      <c r="BC334" s="25">
        <f t="shared" si="458"/>
        <v>0</v>
      </c>
      <c r="BD334" s="40">
        <f t="shared" si="459"/>
        <v>0</v>
      </c>
      <c r="BE334" s="27" t="s">
        <v>57</v>
      </c>
      <c r="BF334" s="54"/>
      <c r="BG334" s="48"/>
      <c r="BH334" s="28">
        <f t="shared" si="460"/>
        <v>0</v>
      </c>
      <c r="BI334" s="29">
        <f t="shared" si="461"/>
        <v>0</v>
      </c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</row>
    <row r="335" spans="1:201" ht="12.75" customHeight="1" x14ac:dyDescent="0.2">
      <c r="A335" s="161"/>
      <c r="B335" s="11"/>
      <c r="C335" s="115"/>
      <c r="D335" s="6"/>
      <c r="E335" s="278"/>
      <c r="F335" s="278"/>
      <c r="G335" s="116"/>
      <c r="H335" s="6"/>
      <c r="I335" s="6"/>
      <c r="J335" s="6"/>
      <c r="K335" s="261"/>
      <c r="L335" s="164"/>
      <c r="M335" s="164"/>
      <c r="N335" s="6"/>
      <c r="O335" s="6"/>
      <c r="P335" s="6"/>
      <c r="Q335" s="6"/>
      <c r="R335" s="6"/>
      <c r="S335" s="161"/>
      <c r="T335" s="6"/>
      <c r="U335" s="6"/>
      <c r="V335" s="6"/>
      <c r="W335" s="261"/>
      <c r="X335" s="6"/>
      <c r="Y335" s="261"/>
      <c r="Z335" s="214"/>
      <c r="AA335" s="6"/>
      <c r="AB335" s="214"/>
      <c r="AC335" s="238"/>
      <c r="AD335" s="238"/>
      <c r="AE335" s="161"/>
      <c r="AF335" s="6"/>
      <c r="AG335" s="6"/>
      <c r="AH335" s="6"/>
      <c r="AI335" s="261"/>
      <c r="AJ335" s="6"/>
      <c r="AK335" s="261"/>
      <c r="AL335" s="214"/>
      <c r="AM335" s="6"/>
      <c r="AN335" s="214"/>
      <c r="AO335" s="238"/>
      <c r="AP335" s="238"/>
      <c r="AQ335" s="17"/>
      <c r="AR335" s="235"/>
      <c r="AS335" s="221" t="s">
        <v>55</v>
      </c>
      <c r="AT335" s="54"/>
      <c r="AU335" s="254"/>
      <c r="AV335" s="259"/>
      <c r="AW335" s="38">
        <f t="shared" si="456"/>
        <v>0</v>
      </c>
      <c r="AX335" s="39">
        <f t="shared" si="457"/>
        <v>0</v>
      </c>
      <c r="AY335" s="224" t="s">
        <v>56</v>
      </c>
      <c r="AZ335" s="54"/>
      <c r="BA335" s="64"/>
      <c r="BB335" s="48"/>
      <c r="BC335" s="25">
        <f t="shared" si="458"/>
        <v>0</v>
      </c>
      <c r="BD335" s="40">
        <f t="shared" si="459"/>
        <v>0</v>
      </c>
      <c r="BE335" s="27" t="s">
        <v>57</v>
      </c>
      <c r="BF335" s="54"/>
      <c r="BG335" s="48"/>
      <c r="BH335" s="28">
        <f t="shared" si="460"/>
        <v>0</v>
      </c>
      <c r="BI335" s="29">
        <f t="shared" si="461"/>
        <v>0</v>
      </c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</row>
    <row r="336" spans="1:201" ht="12.75" customHeight="1" x14ac:dyDescent="0.2">
      <c r="A336" s="161"/>
      <c r="B336" s="11"/>
      <c r="C336" s="115"/>
      <c r="D336" s="6"/>
      <c r="E336" s="278"/>
      <c r="F336" s="278"/>
      <c r="G336" s="116"/>
      <c r="H336" s="6"/>
      <c r="I336" s="6"/>
      <c r="J336" s="6"/>
      <c r="K336" s="261"/>
      <c r="L336" s="164"/>
      <c r="M336" s="164"/>
      <c r="N336" s="6"/>
      <c r="O336" s="6"/>
      <c r="P336" s="6"/>
      <c r="Q336" s="6"/>
      <c r="R336" s="6"/>
      <c r="S336" s="161"/>
      <c r="T336" s="6"/>
      <c r="U336" s="6"/>
      <c r="V336" s="6"/>
      <c r="W336" s="261"/>
      <c r="X336" s="6"/>
      <c r="Y336" s="261"/>
      <c r="Z336" s="214"/>
      <c r="AA336" s="6"/>
      <c r="AB336" s="214"/>
      <c r="AC336" s="238"/>
      <c r="AD336" s="238"/>
      <c r="AE336" s="161"/>
      <c r="AF336" s="6"/>
      <c r="AG336" s="6"/>
      <c r="AH336" s="6"/>
      <c r="AI336" s="261"/>
      <c r="AJ336" s="6"/>
      <c r="AK336" s="261"/>
      <c r="AL336" s="214"/>
      <c r="AM336" s="6"/>
      <c r="AN336" s="214"/>
      <c r="AO336" s="238"/>
      <c r="AP336" s="238"/>
      <c r="AQ336" s="17"/>
      <c r="AR336" s="235"/>
      <c r="AS336" s="221" t="s">
        <v>55</v>
      </c>
      <c r="AT336" s="54"/>
      <c r="AU336" s="254"/>
      <c r="AV336" s="259"/>
      <c r="AW336" s="38">
        <f t="shared" si="456"/>
        <v>0</v>
      </c>
      <c r="AX336" s="39">
        <f t="shared" si="457"/>
        <v>0</v>
      </c>
      <c r="AY336" s="224" t="s">
        <v>56</v>
      </c>
      <c r="AZ336" s="54"/>
      <c r="BA336" s="64"/>
      <c r="BB336" s="48"/>
      <c r="BC336" s="25">
        <f t="shared" si="458"/>
        <v>0</v>
      </c>
      <c r="BD336" s="40">
        <f t="shared" si="459"/>
        <v>0</v>
      </c>
      <c r="BE336" s="27" t="s">
        <v>57</v>
      </c>
      <c r="BF336" s="54"/>
      <c r="BG336" s="48"/>
      <c r="BH336" s="28">
        <f t="shared" si="460"/>
        <v>0</v>
      </c>
      <c r="BI336" s="29">
        <f t="shared" si="461"/>
        <v>0</v>
      </c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</row>
    <row r="337" spans="1:201" ht="12.75" customHeight="1" x14ac:dyDescent="0.2">
      <c r="A337" s="161"/>
      <c r="B337" s="11"/>
      <c r="C337" s="115"/>
      <c r="D337" s="6"/>
      <c r="E337" s="278"/>
      <c r="F337" s="278"/>
      <c r="G337" s="116"/>
      <c r="H337" s="6"/>
      <c r="I337" s="6"/>
      <c r="J337" s="6"/>
      <c r="K337" s="261"/>
      <c r="L337" s="164"/>
      <c r="M337" s="164"/>
      <c r="N337" s="6"/>
      <c r="O337" s="6"/>
      <c r="P337" s="6"/>
      <c r="Q337" s="6"/>
      <c r="R337" s="6"/>
      <c r="S337" s="161"/>
      <c r="T337" s="6"/>
      <c r="U337" s="6"/>
      <c r="V337" s="6"/>
      <c r="W337" s="261"/>
      <c r="X337" s="6"/>
      <c r="Y337" s="261"/>
      <c r="Z337" s="214"/>
      <c r="AA337" s="6"/>
      <c r="AB337" s="214"/>
      <c r="AC337" s="238"/>
      <c r="AD337" s="238"/>
      <c r="AE337" s="161"/>
      <c r="AF337" s="6"/>
      <c r="AG337" s="6"/>
      <c r="AH337" s="6"/>
      <c r="AI337" s="261"/>
      <c r="AJ337" s="6"/>
      <c r="AK337" s="261"/>
      <c r="AL337" s="214"/>
      <c r="AM337" s="6"/>
      <c r="AN337" s="214"/>
      <c r="AO337" s="238"/>
      <c r="AP337" s="238"/>
      <c r="AQ337" s="17"/>
      <c r="AR337" s="235"/>
      <c r="AS337" s="221" t="s">
        <v>55</v>
      </c>
      <c r="AT337" s="54"/>
      <c r="AU337" s="254"/>
      <c r="AV337" s="259"/>
      <c r="AW337" s="38">
        <f t="shared" si="456"/>
        <v>0</v>
      </c>
      <c r="AX337" s="39">
        <f t="shared" si="457"/>
        <v>0</v>
      </c>
      <c r="AY337" s="224" t="s">
        <v>56</v>
      </c>
      <c r="AZ337" s="54"/>
      <c r="BA337" s="64"/>
      <c r="BB337" s="48"/>
      <c r="BC337" s="25">
        <f t="shared" si="458"/>
        <v>0</v>
      </c>
      <c r="BD337" s="40">
        <f t="shared" si="459"/>
        <v>0</v>
      </c>
      <c r="BE337" s="27" t="s">
        <v>57</v>
      </c>
      <c r="BF337" s="54"/>
      <c r="BG337" s="48"/>
      <c r="BH337" s="28">
        <f t="shared" si="460"/>
        <v>0</v>
      </c>
      <c r="BI337" s="29">
        <f t="shared" si="461"/>
        <v>0</v>
      </c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</row>
    <row r="338" spans="1:201" ht="12.75" customHeight="1" x14ac:dyDescent="0.2">
      <c r="A338" s="161"/>
      <c r="B338" s="11"/>
      <c r="C338" s="115"/>
      <c r="D338" s="6"/>
      <c r="E338" s="278"/>
      <c r="F338" s="278"/>
      <c r="G338" s="116"/>
      <c r="H338" s="6"/>
      <c r="I338" s="6"/>
      <c r="J338" s="6"/>
      <c r="K338" s="261"/>
      <c r="L338" s="164"/>
      <c r="M338" s="164"/>
      <c r="N338" s="6"/>
      <c r="O338" s="6"/>
      <c r="P338" s="6"/>
      <c r="Q338" s="6"/>
      <c r="R338" s="6"/>
      <c r="S338" s="161"/>
      <c r="T338" s="6"/>
      <c r="U338" s="6"/>
      <c r="V338" s="6"/>
      <c r="W338" s="261"/>
      <c r="X338" s="6"/>
      <c r="Y338" s="261"/>
      <c r="Z338" s="214"/>
      <c r="AA338" s="6"/>
      <c r="AB338" s="214"/>
      <c r="AC338" s="238"/>
      <c r="AD338" s="238"/>
      <c r="AE338" s="161"/>
      <c r="AF338" s="6"/>
      <c r="AG338" s="6"/>
      <c r="AH338" s="6"/>
      <c r="AI338" s="261"/>
      <c r="AJ338" s="6"/>
      <c r="AK338" s="261"/>
      <c r="AL338" s="214"/>
      <c r="AM338" s="6"/>
      <c r="AN338" s="214"/>
      <c r="AO338" s="238"/>
      <c r="AP338" s="238"/>
      <c r="AQ338" s="17"/>
      <c r="AR338" s="235"/>
      <c r="AS338" s="221" t="s">
        <v>55</v>
      </c>
      <c r="AT338" s="54"/>
      <c r="AU338" s="254"/>
      <c r="AV338" s="259"/>
      <c r="AW338" s="38">
        <f t="shared" si="456"/>
        <v>0</v>
      </c>
      <c r="AX338" s="39">
        <f t="shared" si="457"/>
        <v>0</v>
      </c>
      <c r="AY338" s="224" t="s">
        <v>56</v>
      </c>
      <c r="AZ338" s="54"/>
      <c r="BA338" s="64"/>
      <c r="BB338" s="48"/>
      <c r="BC338" s="25">
        <f t="shared" si="458"/>
        <v>0</v>
      </c>
      <c r="BD338" s="40">
        <f t="shared" si="459"/>
        <v>0</v>
      </c>
      <c r="BE338" s="27" t="s">
        <v>57</v>
      </c>
      <c r="BF338" s="54"/>
      <c r="BG338" s="48"/>
      <c r="BH338" s="28">
        <f t="shared" si="460"/>
        <v>0</v>
      </c>
      <c r="BI338" s="29">
        <f t="shared" si="461"/>
        <v>0</v>
      </c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</row>
    <row r="339" spans="1:201" ht="12.75" customHeight="1" x14ac:dyDescent="0.2">
      <c r="A339" s="161"/>
      <c r="B339" s="11"/>
      <c r="C339" s="115"/>
      <c r="D339" s="6"/>
      <c r="E339" s="278"/>
      <c r="F339" s="278"/>
      <c r="G339" s="116"/>
      <c r="H339" s="6"/>
      <c r="I339" s="6"/>
      <c r="J339" s="6"/>
      <c r="K339" s="261"/>
      <c r="L339" s="164"/>
      <c r="M339" s="164"/>
      <c r="N339" s="6"/>
      <c r="O339" s="6"/>
      <c r="P339" s="6"/>
      <c r="Q339" s="6"/>
      <c r="R339" s="6"/>
      <c r="S339" s="161"/>
      <c r="T339" s="6"/>
      <c r="U339" s="6"/>
      <c r="V339" s="6"/>
      <c r="W339" s="261"/>
      <c r="X339" s="6"/>
      <c r="Y339" s="261"/>
      <c r="Z339" s="214"/>
      <c r="AA339" s="6"/>
      <c r="AB339" s="214"/>
      <c r="AC339" s="238"/>
      <c r="AD339" s="238"/>
      <c r="AE339" s="161"/>
      <c r="AF339" s="6"/>
      <c r="AG339" s="6"/>
      <c r="AH339" s="6"/>
      <c r="AI339" s="261"/>
      <c r="AJ339" s="6"/>
      <c r="AK339" s="261"/>
      <c r="AL339" s="214"/>
      <c r="AM339" s="6"/>
      <c r="AN339" s="214"/>
      <c r="AO339" s="238"/>
      <c r="AP339" s="238"/>
      <c r="AQ339" s="17"/>
      <c r="AR339" s="235"/>
      <c r="AS339" s="221" t="s">
        <v>55</v>
      </c>
      <c r="AT339" s="54"/>
      <c r="AU339" s="254"/>
      <c r="AV339" s="259"/>
      <c r="AW339" s="38">
        <f t="shared" si="456"/>
        <v>0</v>
      </c>
      <c r="AX339" s="39">
        <f t="shared" si="457"/>
        <v>0</v>
      </c>
      <c r="AY339" s="224" t="s">
        <v>56</v>
      </c>
      <c r="AZ339" s="54"/>
      <c r="BA339" s="64"/>
      <c r="BB339" s="48"/>
      <c r="BC339" s="25">
        <f t="shared" si="458"/>
        <v>0</v>
      </c>
      <c r="BD339" s="40">
        <f t="shared" si="459"/>
        <v>0</v>
      </c>
      <c r="BE339" s="27" t="s">
        <v>57</v>
      </c>
      <c r="BF339" s="54"/>
      <c r="BG339" s="48"/>
      <c r="BH339" s="28">
        <f t="shared" si="460"/>
        <v>0</v>
      </c>
      <c r="BI339" s="29">
        <f t="shared" si="461"/>
        <v>0</v>
      </c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</row>
    <row r="340" spans="1:201" ht="12.75" customHeight="1" x14ac:dyDescent="0.2">
      <c r="A340" s="161"/>
      <c r="B340" s="11"/>
      <c r="C340" s="115"/>
      <c r="D340" s="6"/>
      <c r="E340" s="278"/>
      <c r="F340" s="278"/>
      <c r="G340" s="116"/>
      <c r="H340" s="6"/>
      <c r="I340" s="6"/>
      <c r="J340" s="6"/>
      <c r="K340" s="261"/>
      <c r="L340" s="164"/>
      <c r="M340" s="164"/>
      <c r="N340" s="6"/>
      <c r="O340" s="6"/>
      <c r="P340" s="6"/>
      <c r="Q340" s="6"/>
      <c r="R340" s="6"/>
      <c r="S340" s="161"/>
      <c r="T340" s="6"/>
      <c r="U340" s="6"/>
      <c r="V340" s="6"/>
      <c r="W340" s="261"/>
      <c r="X340" s="6"/>
      <c r="Y340" s="261"/>
      <c r="Z340" s="214"/>
      <c r="AA340" s="6"/>
      <c r="AB340" s="214"/>
      <c r="AC340" s="238"/>
      <c r="AD340" s="238"/>
      <c r="AE340" s="161"/>
      <c r="AF340" s="6"/>
      <c r="AG340" s="6"/>
      <c r="AH340" s="6"/>
      <c r="AI340" s="261"/>
      <c r="AJ340" s="6"/>
      <c r="AK340" s="261"/>
      <c r="AL340" s="214"/>
      <c r="AM340" s="6"/>
      <c r="AN340" s="214"/>
      <c r="AO340" s="238"/>
      <c r="AP340" s="238"/>
      <c r="AQ340" s="17"/>
      <c r="AR340" s="235"/>
      <c r="AS340" s="221" t="s">
        <v>55</v>
      </c>
      <c r="AT340" s="54"/>
      <c r="AU340" s="254"/>
      <c r="AV340" s="259"/>
      <c r="AW340" s="38">
        <f t="shared" si="456"/>
        <v>0</v>
      </c>
      <c r="AX340" s="39">
        <f t="shared" si="457"/>
        <v>0</v>
      </c>
      <c r="AY340" s="224" t="s">
        <v>56</v>
      </c>
      <c r="AZ340" s="54"/>
      <c r="BA340" s="64"/>
      <c r="BB340" s="48"/>
      <c r="BC340" s="25">
        <f t="shared" si="458"/>
        <v>0</v>
      </c>
      <c r="BD340" s="40">
        <f t="shared" si="459"/>
        <v>0</v>
      </c>
      <c r="BE340" s="27" t="s">
        <v>57</v>
      </c>
      <c r="BF340" s="54"/>
      <c r="BG340" s="48"/>
      <c r="BH340" s="28">
        <f t="shared" si="460"/>
        <v>0</v>
      </c>
      <c r="BI340" s="29">
        <f t="shared" si="461"/>
        <v>0</v>
      </c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</row>
    <row r="341" spans="1:201" ht="12.75" customHeight="1" x14ac:dyDescent="0.2">
      <c r="A341" s="161"/>
      <c r="B341" s="11"/>
      <c r="C341" s="115"/>
      <c r="D341" s="6"/>
      <c r="E341" s="278"/>
      <c r="F341" s="278"/>
      <c r="G341" s="116"/>
      <c r="H341" s="6"/>
      <c r="I341" s="6"/>
      <c r="J341" s="6"/>
      <c r="K341" s="261"/>
      <c r="L341" s="164"/>
      <c r="M341" s="164"/>
      <c r="N341" s="6"/>
      <c r="O341" s="6"/>
      <c r="P341" s="6"/>
      <c r="Q341" s="6"/>
      <c r="R341" s="6"/>
      <c r="S341" s="161"/>
      <c r="T341" s="6"/>
      <c r="U341" s="6"/>
      <c r="V341" s="6"/>
      <c r="W341" s="261"/>
      <c r="X341" s="6"/>
      <c r="Y341" s="261"/>
      <c r="Z341" s="214"/>
      <c r="AA341" s="6"/>
      <c r="AB341" s="214"/>
      <c r="AC341" s="238"/>
      <c r="AD341" s="238"/>
      <c r="AE341" s="161"/>
      <c r="AF341" s="6"/>
      <c r="AG341" s="6"/>
      <c r="AH341" s="6"/>
      <c r="AI341" s="261"/>
      <c r="AJ341" s="6"/>
      <c r="AK341" s="261"/>
      <c r="AL341" s="214"/>
      <c r="AM341" s="6"/>
      <c r="AN341" s="214"/>
      <c r="AO341" s="238"/>
      <c r="AP341" s="238"/>
      <c r="AQ341" s="17"/>
      <c r="AR341" s="235"/>
      <c r="AS341" s="221" t="s">
        <v>55</v>
      </c>
      <c r="AT341" s="54"/>
      <c r="AU341" s="254"/>
      <c r="AV341" s="259"/>
      <c r="AW341" s="38">
        <f t="shared" si="456"/>
        <v>0</v>
      </c>
      <c r="AX341" s="39">
        <f t="shared" si="457"/>
        <v>0</v>
      </c>
      <c r="AY341" s="224" t="s">
        <v>56</v>
      </c>
      <c r="AZ341" s="54"/>
      <c r="BA341" s="64"/>
      <c r="BB341" s="48"/>
      <c r="BC341" s="25">
        <f t="shared" si="458"/>
        <v>0</v>
      </c>
      <c r="BD341" s="40">
        <f t="shared" si="459"/>
        <v>0</v>
      </c>
      <c r="BE341" s="27" t="s">
        <v>57</v>
      </c>
      <c r="BF341" s="54"/>
      <c r="BG341" s="48"/>
      <c r="BH341" s="28">
        <f t="shared" si="460"/>
        <v>0</v>
      </c>
      <c r="BI341" s="29">
        <f t="shared" si="461"/>
        <v>0</v>
      </c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</row>
    <row r="342" spans="1:201" ht="12.75" customHeight="1" x14ac:dyDescent="0.2">
      <c r="A342" s="161"/>
      <c r="B342" s="11"/>
      <c r="C342" s="115"/>
      <c r="D342" s="6"/>
      <c r="E342" s="278"/>
      <c r="F342" s="278"/>
      <c r="G342" s="116"/>
      <c r="H342" s="6"/>
      <c r="I342" s="6"/>
      <c r="J342" s="6"/>
      <c r="K342" s="261"/>
      <c r="L342" s="164"/>
      <c r="M342" s="164"/>
      <c r="N342" s="6"/>
      <c r="O342" s="6"/>
      <c r="P342" s="6"/>
      <c r="Q342" s="6"/>
      <c r="R342" s="6"/>
      <c r="S342" s="161"/>
      <c r="T342" s="6"/>
      <c r="U342" s="6"/>
      <c r="V342" s="6"/>
      <c r="W342" s="261"/>
      <c r="X342" s="6"/>
      <c r="Y342" s="261"/>
      <c r="Z342" s="214"/>
      <c r="AA342" s="6"/>
      <c r="AB342" s="214"/>
      <c r="AC342" s="238"/>
      <c r="AD342" s="238"/>
      <c r="AE342" s="161"/>
      <c r="AF342" s="6"/>
      <c r="AG342" s="6"/>
      <c r="AH342" s="6"/>
      <c r="AI342" s="261"/>
      <c r="AJ342" s="6"/>
      <c r="AK342" s="261"/>
      <c r="AL342" s="214"/>
      <c r="AM342" s="6"/>
      <c r="AN342" s="214"/>
      <c r="AO342" s="238"/>
      <c r="AP342" s="238"/>
      <c r="AQ342" s="17"/>
      <c r="AR342" s="235"/>
      <c r="AS342" s="221" t="s">
        <v>55</v>
      </c>
      <c r="AT342" s="54"/>
      <c r="AU342" s="254"/>
      <c r="AV342" s="259"/>
      <c r="AW342" s="38">
        <f t="shared" si="456"/>
        <v>0</v>
      </c>
      <c r="AX342" s="39">
        <f t="shared" si="457"/>
        <v>0</v>
      </c>
      <c r="AY342" s="224" t="s">
        <v>56</v>
      </c>
      <c r="AZ342" s="54"/>
      <c r="BA342" s="64"/>
      <c r="BB342" s="48"/>
      <c r="BC342" s="25">
        <f t="shared" si="458"/>
        <v>0</v>
      </c>
      <c r="BD342" s="40">
        <f t="shared" si="459"/>
        <v>0</v>
      </c>
      <c r="BE342" s="27" t="s">
        <v>57</v>
      </c>
      <c r="BF342" s="54"/>
      <c r="BG342" s="48"/>
      <c r="BH342" s="28">
        <f t="shared" si="460"/>
        <v>0</v>
      </c>
      <c r="BI342" s="29">
        <f t="shared" si="461"/>
        <v>0</v>
      </c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</row>
    <row r="343" spans="1:201" ht="12.75" customHeight="1" x14ac:dyDescent="0.2">
      <c r="A343" s="161"/>
      <c r="B343" s="11"/>
      <c r="C343" s="115"/>
      <c r="D343" s="6"/>
      <c r="E343" s="278"/>
      <c r="F343" s="278"/>
      <c r="G343" s="116"/>
      <c r="H343" s="6"/>
      <c r="I343" s="6"/>
      <c r="J343" s="6"/>
      <c r="K343" s="261"/>
      <c r="L343" s="164"/>
      <c r="M343" s="164"/>
      <c r="N343" s="6"/>
      <c r="O343" s="6"/>
      <c r="P343" s="6"/>
      <c r="Q343" s="6"/>
      <c r="R343" s="6"/>
      <c r="S343" s="161"/>
      <c r="T343" s="6"/>
      <c r="U343" s="6"/>
      <c r="V343" s="6"/>
      <c r="W343" s="261"/>
      <c r="X343" s="6"/>
      <c r="Y343" s="261"/>
      <c r="Z343" s="214"/>
      <c r="AA343" s="6"/>
      <c r="AB343" s="214"/>
      <c r="AC343" s="238"/>
      <c r="AD343" s="238"/>
      <c r="AE343" s="161"/>
      <c r="AF343" s="6"/>
      <c r="AG343" s="6"/>
      <c r="AH343" s="6"/>
      <c r="AI343" s="261"/>
      <c r="AJ343" s="6"/>
      <c r="AK343" s="261"/>
      <c r="AL343" s="214"/>
      <c r="AM343" s="6"/>
      <c r="AN343" s="214"/>
      <c r="AO343" s="238"/>
      <c r="AP343" s="238"/>
      <c r="AQ343" s="17"/>
      <c r="AR343" s="235"/>
      <c r="AS343" s="221" t="s">
        <v>55</v>
      </c>
      <c r="AT343" s="54"/>
      <c r="AU343" s="254"/>
      <c r="AV343" s="259"/>
      <c r="AW343" s="38">
        <f t="shared" si="456"/>
        <v>0</v>
      </c>
      <c r="AX343" s="39">
        <f t="shared" si="457"/>
        <v>0</v>
      </c>
      <c r="AY343" s="224" t="s">
        <v>56</v>
      </c>
      <c r="AZ343" s="54"/>
      <c r="BA343" s="64"/>
      <c r="BB343" s="48"/>
      <c r="BC343" s="25">
        <f t="shared" si="458"/>
        <v>0</v>
      </c>
      <c r="BD343" s="40">
        <f t="shared" si="459"/>
        <v>0</v>
      </c>
      <c r="BE343" s="27" t="s">
        <v>57</v>
      </c>
      <c r="BF343" s="54"/>
      <c r="BG343" s="48"/>
      <c r="BH343" s="28">
        <f t="shared" si="460"/>
        <v>0</v>
      </c>
      <c r="BI343" s="29">
        <f t="shared" si="461"/>
        <v>0</v>
      </c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</row>
    <row r="344" spans="1:201" ht="12.75" customHeight="1" x14ac:dyDescent="0.2">
      <c r="A344" s="161"/>
      <c r="B344" s="11"/>
      <c r="C344" s="115"/>
      <c r="D344" s="6"/>
      <c r="E344" s="278"/>
      <c r="F344" s="278"/>
      <c r="G344" s="116"/>
      <c r="H344" s="6"/>
      <c r="I344" s="6"/>
      <c r="J344" s="6"/>
      <c r="K344" s="261"/>
      <c r="L344" s="164"/>
      <c r="M344" s="164"/>
      <c r="N344" s="6"/>
      <c r="O344" s="6"/>
      <c r="P344" s="6"/>
      <c r="Q344" s="6"/>
      <c r="R344" s="6"/>
      <c r="S344" s="161"/>
      <c r="T344" s="6"/>
      <c r="U344" s="6"/>
      <c r="V344" s="6"/>
      <c r="W344" s="261"/>
      <c r="X344" s="6"/>
      <c r="Y344" s="261"/>
      <c r="Z344" s="214"/>
      <c r="AA344" s="6"/>
      <c r="AB344" s="214"/>
      <c r="AC344" s="238"/>
      <c r="AD344" s="238"/>
      <c r="AE344" s="161"/>
      <c r="AF344" s="6"/>
      <c r="AG344" s="6"/>
      <c r="AH344" s="6"/>
      <c r="AI344" s="261"/>
      <c r="AJ344" s="6"/>
      <c r="AK344" s="261"/>
      <c r="AL344" s="214"/>
      <c r="AM344" s="6"/>
      <c r="AN344" s="214"/>
      <c r="AO344" s="238"/>
      <c r="AP344" s="238"/>
      <c r="AQ344" s="17"/>
      <c r="AR344" s="235"/>
      <c r="AS344" s="221" t="s">
        <v>55</v>
      </c>
      <c r="AT344" s="54"/>
      <c r="AU344" s="254"/>
      <c r="AV344" s="259"/>
      <c r="AW344" s="38">
        <f t="shared" si="456"/>
        <v>0</v>
      </c>
      <c r="AX344" s="39">
        <f t="shared" si="457"/>
        <v>0</v>
      </c>
      <c r="AY344" s="224" t="s">
        <v>56</v>
      </c>
      <c r="AZ344" s="54"/>
      <c r="BA344" s="64"/>
      <c r="BB344" s="48"/>
      <c r="BC344" s="25">
        <f t="shared" si="458"/>
        <v>0</v>
      </c>
      <c r="BD344" s="40">
        <f t="shared" si="459"/>
        <v>0</v>
      </c>
      <c r="BE344" s="27" t="s">
        <v>57</v>
      </c>
      <c r="BF344" s="54"/>
      <c r="BG344" s="48"/>
      <c r="BH344" s="28">
        <f t="shared" si="460"/>
        <v>0</v>
      </c>
      <c r="BI344" s="29">
        <f t="shared" si="461"/>
        <v>0</v>
      </c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</row>
    <row r="345" spans="1:201" ht="12.75" customHeight="1" x14ac:dyDescent="0.2">
      <c r="A345" s="161"/>
      <c r="B345" s="11"/>
      <c r="C345" s="115"/>
      <c r="D345" s="6"/>
      <c r="E345" s="278"/>
      <c r="F345" s="278"/>
      <c r="G345" s="116"/>
      <c r="H345" s="6"/>
      <c r="I345" s="6"/>
      <c r="J345" s="6"/>
      <c r="K345" s="261"/>
      <c r="L345" s="164"/>
      <c r="M345" s="164"/>
      <c r="N345" s="6"/>
      <c r="O345" s="6"/>
      <c r="P345" s="6"/>
      <c r="Q345" s="6"/>
      <c r="R345" s="6"/>
      <c r="S345" s="161"/>
      <c r="T345" s="6"/>
      <c r="U345" s="6"/>
      <c r="V345" s="6"/>
      <c r="W345" s="261"/>
      <c r="X345" s="6"/>
      <c r="Y345" s="261"/>
      <c r="Z345" s="214"/>
      <c r="AA345" s="6"/>
      <c r="AB345" s="214"/>
      <c r="AC345" s="238"/>
      <c r="AD345" s="238"/>
      <c r="AE345" s="161"/>
      <c r="AF345" s="6"/>
      <c r="AG345" s="6"/>
      <c r="AH345" s="6"/>
      <c r="AI345" s="261"/>
      <c r="AJ345" s="6"/>
      <c r="AK345" s="261"/>
      <c r="AL345" s="214"/>
      <c r="AM345" s="6"/>
      <c r="AN345" s="214"/>
      <c r="AO345" s="238"/>
      <c r="AP345" s="238"/>
      <c r="AQ345" s="17"/>
      <c r="AR345" s="235"/>
      <c r="AS345" s="221" t="s">
        <v>55</v>
      </c>
      <c r="AT345" s="54"/>
      <c r="AU345" s="254"/>
      <c r="AV345" s="259"/>
      <c r="AW345" s="38">
        <f t="shared" si="456"/>
        <v>0</v>
      </c>
      <c r="AX345" s="39">
        <f t="shared" si="457"/>
        <v>0</v>
      </c>
      <c r="AY345" s="224" t="s">
        <v>56</v>
      </c>
      <c r="AZ345" s="54"/>
      <c r="BA345" s="64"/>
      <c r="BB345" s="48"/>
      <c r="BC345" s="25">
        <f t="shared" si="458"/>
        <v>0</v>
      </c>
      <c r="BD345" s="40">
        <f t="shared" si="459"/>
        <v>0</v>
      </c>
      <c r="BE345" s="27" t="s">
        <v>57</v>
      </c>
      <c r="BF345" s="54"/>
      <c r="BG345" s="48"/>
      <c r="BH345" s="28">
        <f t="shared" si="460"/>
        <v>0</v>
      </c>
      <c r="BI345" s="29">
        <f t="shared" si="461"/>
        <v>0</v>
      </c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</row>
    <row r="346" spans="1:201" ht="12.75" customHeight="1" x14ac:dyDescent="0.2">
      <c r="A346" s="161"/>
      <c r="B346" s="11"/>
      <c r="C346" s="115"/>
      <c r="D346" s="6"/>
      <c r="E346" s="278"/>
      <c r="F346" s="278"/>
      <c r="G346" s="116"/>
      <c r="H346" s="6"/>
      <c r="I346" s="6"/>
      <c r="J346" s="6"/>
      <c r="K346" s="261"/>
      <c r="L346" s="164"/>
      <c r="M346" s="164"/>
      <c r="N346" s="6"/>
      <c r="O346" s="6"/>
      <c r="P346" s="6"/>
      <c r="Q346" s="6"/>
      <c r="R346" s="6"/>
      <c r="S346" s="161"/>
      <c r="T346" s="6"/>
      <c r="U346" s="6"/>
      <c r="V346" s="6"/>
      <c r="W346" s="261"/>
      <c r="X346" s="6"/>
      <c r="Y346" s="261"/>
      <c r="Z346" s="214"/>
      <c r="AA346" s="6"/>
      <c r="AB346" s="214"/>
      <c r="AC346" s="238"/>
      <c r="AD346" s="238"/>
      <c r="AE346" s="161"/>
      <c r="AF346" s="6"/>
      <c r="AG346" s="6"/>
      <c r="AH346" s="6"/>
      <c r="AI346" s="261"/>
      <c r="AJ346" s="6"/>
      <c r="AK346" s="261"/>
      <c r="AL346" s="214"/>
      <c r="AM346" s="6"/>
      <c r="AN346" s="214"/>
      <c r="AO346" s="238"/>
      <c r="AP346" s="238"/>
      <c r="AQ346" s="17"/>
      <c r="AR346" s="235"/>
      <c r="AS346" s="221" t="s">
        <v>55</v>
      </c>
      <c r="AT346" s="54"/>
      <c r="AU346" s="254"/>
      <c r="AV346" s="259"/>
      <c r="AW346" s="38">
        <f t="shared" si="456"/>
        <v>0</v>
      </c>
      <c r="AX346" s="39">
        <f t="shared" si="457"/>
        <v>0</v>
      </c>
      <c r="AY346" s="224" t="s">
        <v>56</v>
      </c>
      <c r="AZ346" s="54"/>
      <c r="BA346" s="64"/>
      <c r="BB346" s="48"/>
      <c r="BC346" s="25">
        <f t="shared" si="458"/>
        <v>0</v>
      </c>
      <c r="BD346" s="40">
        <f t="shared" si="459"/>
        <v>0</v>
      </c>
      <c r="BE346" s="27" t="s">
        <v>57</v>
      </c>
      <c r="BF346" s="54"/>
      <c r="BG346" s="48"/>
      <c r="BH346" s="28">
        <f t="shared" si="460"/>
        <v>0</v>
      </c>
      <c r="BI346" s="29">
        <f t="shared" si="461"/>
        <v>0</v>
      </c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</row>
    <row r="347" spans="1:201" ht="12.75" customHeight="1" x14ac:dyDescent="0.2">
      <c r="A347" s="161"/>
      <c r="B347" s="11"/>
      <c r="C347" s="115"/>
      <c r="D347" s="6"/>
      <c r="E347" s="278"/>
      <c r="F347" s="278"/>
      <c r="G347" s="116"/>
      <c r="H347" s="6"/>
      <c r="I347" s="6"/>
      <c r="J347" s="6"/>
      <c r="K347" s="261"/>
      <c r="L347" s="164"/>
      <c r="M347" s="164"/>
      <c r="N347" s="6"/>
      <c r="O347" s="6"/>
      <c r="P347" s="6"/>
      <c r="Q347" s="6"/>
      <c r="R347" s="6"/>
      <c r="S347" s="161"/>
      <c r="T347" s="6"/>
      <c r="U347" s="6"/>
      <c r="V347" s="6"/>
      <c r="W347" s="261"/>
      <c r="X347" s="6"/>
      <c r="Y347" s="261"/>
      <c r="Z347" s="214"/>
      <c r="AA347" s="6"/>
      <c r="AB347" s="214"/>
      <c r="AC347" s="238"/>
      <c r="AD347" s="238"/>
      <c r="AE347" s="161"/>
      <c r="AF347" s="6"/>
      <c r="AG347" s="6"/>
      <c r="AH347" s="6"/>
      <c r="AI347" s="261"/>
      <c r="AJ347" s="6"/>
      <c r="AK347" s="261"/>
      <c r="AL347" s="214"/>
      <c r="AM347" s="6"/>
      <c r="AN347" s="214"/>
      <c r="AO347" s="238"/>
      <c r="AP347" s="238"/>
      <c r="AQ347" s="17"/>
      <c r="AR347" s="235"/>
      <c r="AS347" s="221" t="s">
        <v>55</v>
      </c>
      <c r="AT347" s="54"/>
      <c r="AU347" s="254"/>
      <c r="AV347" s="259"/>
      <c r="AW347" s="38">
        <f t="shared" si="456"/>
        <v>0</v>
      </c>
      <c r="AX347" s="39">
        <f t="shared" si="457"/>
        <v>0</v>
      </c>
      <c r="AY347" s="224" t="s">
        <v>56</v>
      </c>
      <c r="AZ347" s="54"/>
      <c r="BA347" s="64"/>
      <c r="BB347" s="48"/>
      <c r="BC347" s="25">
        <f t="shared" si="458"/>
        <v>0</v>
      </c>
      <c r="BD347" s="40">
        <f t="shared" si="459"/>
        <v>0</v>
      </c>
      <c r="BE347" s="27" t="s">
        <v>57</v>
      </c>
      <c r="BF347" s="54"/>
      <c r="BG347" s="48"/>
      <c r="BH347" s="28">
        <f t="shared" si="460"/>
        <v>0</v>
      </c>
      <c r="BI347" s="29">
        <f t="shared" si="461"/>
        <v>0</v>
      </c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</row>
    <row r="348" spans="1:201" ht="12.75" customHeight="1" x14ac:dyDescent="0.2">
      <c r="A348" s="161"/>
      <c r="B348" s="11"/>
      <c r="C348" s="115"/>
      <c r="D348" s="6"/>
      <c r="E348" s="278"/>
      <c r="F348" s="278"/>
      <c r="G348" s="116"/>
      <c r="H348" s="6"/>
      <c r="I348" s="6"/>
      <c r="J348" s="6"/>
      <c r="K348" s="261"/>
      <c r="L348" s="164"/>
      <c r="M348" s="164"/>
      <c r="N348" s="6"/>
      <c r="O348" s="6"/>
      <c r="P348" s="6"/>
      <c r="Q348" s="6"/>
      <c r="R348" s="6"/>
      <c r="S348" s="161"/>
      <c r="T348" s="6"/>
      <c r="U348" s="6"/>
      <c r="V348" s="6"/>
      <c r="W348" s="261"/>
      <c r="X348" s="6"/>
      <c r="Y348" s="261"/>
      <c r="Z348" s="214"/>
      <c r="AA348" s="6"/>
      <c r="AB348" s="214"/>
      <c r="AC348" s="238"/>
      <c r="AD348" s="238"/>
      <c r="AE348" s="161"/>
      <c r="AF348" s="6"/>
      <c r="AG348" s="6"/>
      <c r="AH348" s="6"/>
      <c r="AI348" s="261"/>
      <c r="AJ348" s="6"/>
      <c r="AK348" s="261"/>
      <c r="AL348" s="214"/>
      <c r="AM348" s="6"/>
      <c r="AN348" s="214"/>
      <c r="AO348" s="238"/>
      <c r="AP348" s="238"/>
      <c r="AQ348" s="17"/>
      <c r="AR348" s="235"/>
      <c r="AS348" s="221" t="s">
        <v>55</v>
      </c>
      <c r="AT348" s="54"/>
      <c r="AU348" s="254"/>
      <c r="AV348" s="259"/>
      <c r="AW348" s="38">
        <f t="shared" si="456"/>
        <v>0</v>
      </c>
      <c r="AX348" s="39">
        <f t="shared" si="457"/>
        <v>0</v>
      </c>
      <c r="AY348" s="224" t="s">
        <v>56</v>
      </c>
      <c r="AZ348" s="54"/>
      <c r="BA348" s="64"/>
      <c r="BB348" s="48"/>
      <c r="BC348" s="25">
        <f t="shared" si="458"/>
        <v>0</v>
      </c>
      <c r="BD348" s="40">
        <f t="shared" si="459"/>
        <v>0</v>
      </c>
      <c r="BE348" s="27" t="s">
        <v>57</v>
      </c>
      <c r="BF348" s="54"/>
      <c r="BG348" s="48"/>
      <c r="BH348" s="28">
        <f t="shared" si="460"/>
        <v>0</v>
      </c>
      <c r="BI348" s="29">
        <f t="shared" si="461"/>
        <v>0</v>
      </c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</row>
    <row r="349" spans="1:201" ht="12.75" customHeight="1" x14ac:dyDescent="0.2">
      <c r="A349" s="161"/>
      <c r="B349" s="11"/>
      <c r="C349" s="115"/>
      <c r="D349" s="6"/>
      <c r="E349" s="278"/>
      <c r="F349" s="278"/>
      <c r="G349" s="116"/>
      <c r="H349" s="6"/>
      <c r="I349" s="6"/>
      <c r="J349" s="6"/>
      <c r="K349" s="261"/>
      <c r="L349" s="164"/>
      <c r="M349" s="164"/>
      <c r="N349" s="6"/>
      <c r="O349" s="6"/>
      <c r="P349" s="6"/>
      <c r="Q349" s="6"/>
      <c r="R349" s="6"/>
      <c r="S349" s="161"/>
      <c r="T349" s="6"/>
      <c r="U349" s="6"/>
      <c r="V349" s="6"/>
      <c r="W349" s="261"/>
      <c r="X349" s="6"/>
      <c r="Y349" s="261"/>
      <c r="Z349" s="214"/>
      <c r="AA349" s="6"/>
      <c r="AB349" s="214"/>
      <c r="AC349" s="238"/>
      <c r="AD349" s="238"/>
      <c r="AE349" s="161"/>
      <c r="AF349" s="6"/>
      <c r="AG349" s="6"/>
      <c r="AH349" s="6"/>
      <c r="AI349" s="261"/>
      <c r="AJ349" s="6"/>
      <c r="AK349" s="261"/>
      <c r="AL349" s="214"/>
      <c r="AM349" s="6"/>
      <c r="AN349" s="214"/>
      <c r="AO349" s="238"/>
      <c r="AP349" s="238"/>
      <c r="AQ349" s="17"/>
      <c r="AR349" s="235"/>
      <c r="AS349" s="221" t="s">
        <v>55</v>
      </c>
      <c r="AT349" s="54"/>
      <c r="AU349" s="254"/>
      <c r="AV349" s="259"/>
      <c r="AW349" s="38">
        <f t="shared" si="456"/>
        <v>0</v>
      </c>
      <c r="AX349" s="39">
        <f t="shared" si="457"/>
        <v>0</v>
      </c>
      <c r="AY349" s="224" t="s">
        <v>56</v>
      </c>
      <c r="AZ349" s="54"/>
      <c r="BA349" s="64"/>
      <c r="BB349" s="48"/>
      <c r="BC349" s="25">
        <f t="shared" si="458"/>
        <v>0</v>
      </c>
      <c r="BD349" s="40">
        <f t="shared" si="459"/>
        <v>0</v>
      </c>
      <c r="BE349" s="27" t="s">
        <v>57</v>
      </c>
      <c r="BF349" s="54"/>
      <c r="BG349" s="48"/>
      <c r="BH349" s="28">
        <f t="shared" si="460"/>
        <v>0</v>
      </c>
      <c r="BI349" s="29">
        <f t="shared" si="461"/>
        <v>0</v>
      </c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</row>
    <row r="350" spans="1:201" ht="12.75" customHeight="1" x14ac:dyDescent="0.2">
      <c r="A350" s="161"/>
      <c r="B350" s="11"/>
      <c r="C350" s="115"/>
      <c r="D350" s="6"/>
      <c r="E350" s="278"/>
      <c r="F350" s="278"/>
      <c r="G350" s="116"/>
      <c r="H350" s="6"/>
      <c r="I350" s="6"/>
      <c r="J350" s="6"/>
      <c r="K350" s="261"/>
      <c r="L350" s="164"/>
      <c r="M350" s="164"/>
      <c r="N350" s="6"/>
      <c r="O350" s="6"/>
      <c r="P350" s="6"/>
      <c r="Q350" s="6"/>
      <c r="R350" s="6"/>
      <c r="S350" s="161"/>
      <c r="T350" s="6"/>
      <c r="U350" s="6"/>
      <c r="V350" s="6"/>
      <c r="W350" s="261"/>
      <c r="X350" s="6"/>
      <c r="Y350" s="261"/>
      <c r="Z350" s="214"/>
      <c r="AA350" s="6"/>
      <c r="AB350" s="214"/>
      <c r="AC350" s="238"/>
      <c r="AD350" s="238"/>
      <c r="AE350" s="161"/>
      <c r="AF350" s="6"/>
      <c r="AG350" s="6"/>
      <c r="AH350" s="6"/>
      <c r="AI350" s="261"/>
      <c r="AJ350" s="6"/>
      <c r="AK350" s="261"/>
      <c r="AL350" s="214"/>
      <c r="AM350" s="6"/>
      <c r="AN350" s="214"/>
      <c r="AO350" s="238"/>
      <c r="AP350" s="238"/>
      <c r="AQ350" s="17"/>
      <c r="AR350" s="235"/>
      <c r="AS350" s="221" t="s">
        <v>55</v>
      </c>
      <c r="AT350" s="54"/>
      <c r="AU350" s="254"/>
      <c r="AV350" s="259"/>
      <c r="AW350" s="38">
        <f t="shared" si="456"/>
        <v>0</v>
      </c>
      <c r="AX350" s="39">
        <f t="shared" si="457"/>
        <v>0</v>
      </c>
      <c r="AY350" s="224" t="s">
        <v>56</v>
      </c>
      <c r="AZ350" s="54"/>
      <c r="BA350" s="64"/>
      <c r="BB350" s="48"/>
      <c r="BC350" s="25">
        <f t="shared" si="458"/>
        <v>0</v>
      </c>
      <c r="BD350" s="40">
        <f t="shared" si="459"/>
        <v>0</v>
      </c>
      <c r="BE350" s="27" t="s">
        <v>57</v>
      </c>
      <c r="BF350" s="54"/>
      <c r="BG350" s="48"/>
      <c r="BH350" s="28">
        <f t="shared" si="460"/>
        <v>0</v>
      </c>
      <c r="BI350" s="29">
        <f t="shared" si="461"/>
        <v>0</v>
      </c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</row>
    <row r="351" spans="1:201" ht="12.75" customHeight="1" x14ac:dyDescent="0.2">
      <c r="A351" s="161"/>
      <c r="B351" s="11"/>
      <c r="C351" s="115"/>
      <c r="D351" s="6"/>
      <c r="E351" s="278"/>
      <c r="F351" s="278"/>
      <c r="G351" s="116"/>
      <c r="H351" s="6"/>
      <c r="I351" s="6"/>
      <c r="J351" s="6"/>
      <c r="K351" s="261"/>
      <c r="L351" s="164"/>
      <c r="M351" s="164"/>
      <c r="N351" s="6"/>
      <c r="O351" s="6"/>
      <c r="P351" s="6"/>
      <c r="Q351" s="6"/>
      <c r="R351" s="6"/>
      <c r="S351" s="161"/>
      <c r="T351" s="6"/>
      <c r="U351" s="6"/>
      <c r="V351" s="6"/>
      <c r="W351" s="261"/>
      <c r="X351" s="6"/>
      <c r="Y351" s="261"/>
      <c r="Z351" s="214"/>
      <c r="AA351" s="6"/>
      <c r="AB351" s="214"/>
      <c r="AC351" s="238"/>
      <c r="AD351" s="238"/>
      <c r="AE351" s="161"/>
      <c r="AF351" s="6"/>
      <c r="AG351" s="6"/>
      <c r="AH351" s="6"/>
      <c r="AI351" s="261"/>
      <c r="AJ351" s="6"/>
      <c r="AK351" s="261"/>
      <c r="AL351" s="214"/>
      <c r="AM351" s="6"/>
      <c r="AN351" s="214"/>
      <c r="AO351" s="238"/>
      <c r="AP351" s="238"/>
      <c r="AQ351" s="17"/>
      <c r="AR351" s="235"/>
      <c r="AS351" s="221" t="s">
        <v>55</v>
      </c>
      <c r="AT351" s="54"/>
      <c r="AU351" s="254"/>
      <c r="AV351" s="259"/>
      <c r="AW351" s="38">
        <f t="shared" si="456"/>
        <v>0</v>
      </c>
      <c r="AX351" s="39">
        <f t="shared" si="457"/>
        <v>0</v>
      </c>
      <c r="AY351" s="224" t="s">
        <v>56</v>
      </c>
      <c r="AZ351" s="54"/>
      <c r="BA351" s="64"/>
      <c r="BB351" s="48"/>
      <c r="BC351" s="25">
        <f t="shared" si="458"/>
        <v>0</v>
      </c>
      <c r="BD351" s="40">
        <f t="shared" si="459"/>
        <v>0</v>
      </c>
      <c r="BE351" s="27" t="s">
        <v>57</v>
      </c>
      <c r="BF351" s="54"/>
      <c r="BG351" s="48"/>
      <c r="BH351" s="28">
        <f t="shared" si="460"/>
        <v>0</v>
      </c>
      <c r="BI351" s="29">
        <f t="shared" si="461"/>
        <v>0</v>
      </c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</row>
    <row r="352" spans="1:201" ht="12.75" customHeight="1" x14ac:dyDescent="0.2">
      <c r="A352" s="161"/>
      <c r="B352" s="11"/>
      <c r="C352" s="115"/>
      <c r="D352" s="6"/>
      <c r="E352" s="278"/>
      <c r="F352" s="278"/>
      <c r="G352" s="116"/>
      <c r="H352" s="6"/>
      <c r="I352" s="6"/>
      <c r="J352" s="6"/>
      <c r="K352" s="261"/>
      <c r="L352" s="164"/>
      <c r="M352" s="164"/>
      <c r="N352" s="6"/>
      <c r="O352" s="6"/>
      <c r="P352" s="6"/>
      <c r="Q352" s="6"/>
      <c r="R352" s="6"/>
      <c r="S352" s="161"/>
      <c r="T352" s="6"/>
      <c r="U352" s="6"/>
      <c r="V352" s="6"/>
      <c r="W352" s="261"/>
      <c r="X352" s="6"/>
      <c r="Y352" s="261"/>
      <c r="Z352" s="214"/>
      <c r="AA352" s="6"/>
      <c r="AB352" s="214"/>
      <c r="AC352" s="238"/>
      <c r="AD352" s="238"/>
      <c r="AE352" s="161"/>
      <c r="AF352" s="6"/>
      <c r="AG352" s="6"/>
      <c r="AH352" s="6"/>
      <c r="AI352" s="261"/>
      <c r="AJ352" s="6"/>
      <c r="AK352" s="261"/>
      <c r="AL352" s="214"/>
      <c r="AM352" s="6"/>
      <c r="AN352" s="214"/>
      <c r="AO352" s="238"/>
      <c r="AP352" s="238"/>
      <c r="AQ352" s="17"/>
      <c r="AR352" s="235"/>
      <c r="AS352" s="221" t="s">
        <v>55</v>
      </c>
      <c r="AT352" s="54"/>
      <c r="AU352" s="254"/>
      <c r="AV352" s="259"/>
      <c r="AW352" s="38">
        <f t="shared" si="456"/>
        <v>0</v>
      </c>
      <c r="AX352" s="39">
        <f t="shared" si="457"/>
        <v>0</v>
      </c>
      <c r="AY352" s="224" t="s">
        <v>56</v>
      </c>
      <c r="AZ352" s="54"/>
      <c r="BA352" s="64"/>
      <c r="BB352" s="48"/>
      <c r="BC352" s="25">
        <f t="shared" si="458"/>
        <v>0</v>
      </c>
      <c r="BD352" s="40">
        <f t="shared" si="459"/>
        <v>0</v>
      </c>
      <c r="BE352" s="27" t="s">
        <v>57</v>
      </c>
      <c r="BF352" s="54"/>
      <c r="BG352" s="48"/>
      <c r="BH352" s="28">
        <f t="shared" si="460"/>
        <v>0</v>
      </c>
      <c r="BI352" s="29">
        <f t="shared" si="461"/>
        <v>0</v>
      </c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</row>
    <row r="353" spans="1:201" ht="12.75" customHeight="1" x14ac:dyDescent="0.2">
      <c r="A353" s="161"/>
      <c r="B353" s="11"/>
      <c r="C353" s="115"/>
      <c r="D353" s="6"/>
      <c r="E353" s="278"/>
      <c r="F353" s="278"/>
      <c r="G353" s="116"/>
      <c r="H353" s="6"/>
      <c r="I353" s="6"/>
      <c r="J353" s="6"/>
      <c r="K353" s="261"/>
      <c r="L353" s="164"/>
      <c r="M353" s="164"/>
      <c r="N353" s="6"/>
      <c r="O353" s="6"/>
      <c r="P353" s="6"/>
      <c r="Q353" s="6"/>
      <c r="R353" s="6"/>
      <c r="S353" s="161"/>
      <c r="T353" s="6"/>
      <c r="U353" s="6"/>
      <c r="V353" s="6"/>
      <c r="W353" s="261"/>
      <c r="X353" s="6"/>
      <c r="Y353" s="261"/>
      <c r="Z353" s="214"/>
      <c r="AA353" s="6"/>
      <c r="AB353" s="214"/>
      <c r="AC353" s="238"/>
      <c r="AD353" s="238"/>
      <c r="AE353" s="161"/>
      <c r="AF353" s="6"/>
      <c r="AG353" s="6"/>
      <c r="AH353" s="6"/>
      <c r="AI353" s="261"/>
      <c r="AJ353" s="6"/>
      <c r="AK353" s="261"/>
      <c r="AL353" s="214"/>
      <c r="AM353" s="6"/>
      <c r="AN353" s="214"/>
      <c r="AO353" s="238"/>
      <c r="AP353" s="238"/>
      <c r="AQ353" s="17"/>
      <c r="AR353" s="235"/>
      <c r="AS353" s="221" t="s">
        <v>55</v>
      </c>
      <c r="AT353" s="54"/>
      <c r="AU353" s="254"/>
      <c r="AV353" s="259"/>
      <c r="AW353" s="38">
        <f t="shared" si="456"/>
        <v>0</v>
      </c>
      <c r="AX353" s="39">
        <f t="shared" si="457"/>
        <v>0</v>
      </c>
      <c r="AY353" s="224" t="s">
        <v>56</v>
      </c>
      <c r="AZ353" s="54"/>
      <c r="BA353" s="64"/>
      <c r="BB353" s="48"/>
      <c r="BC353" s="25">
        <f t="shared" si="458"/>
        <v>0</v>
      </c>
      <c r="BD353" s="40">
        <f t="shared" si="459"/>
        <v>0</v>
      </c>
      <c r="BE353" s="27" t="s">
        <v>57</v>
      </c>
      <c r="BF353" s="54"/>
      <c r="BG353" s="48"/>
      <c r="BH353" s="28">
        <f t="shared" si="460"/>
        <v>0</v>
      </c>
      <c r="BI353" s="29">
        <f t="shared" si="461"/>
        <v>0</v>
      </c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</row>
    <row r="354" spans="1:201" ht="12.75" customHeight="1" x14ac:dyDescent="0.2">
      <c r="A354" s="161"/>
      <c r="B354" s="11"/>
      <c r="C354" s="115"/>
      <c r="D354" s="6"/>
      <c r="E354" s="278"/>
      <c r="F354" s="278"/>
      <c r="G354" s="116"/>
      <c r="H354" s="6"/>
      <c r="I354" s="6"/>
      <c r="J354" s="6"/>
      <c r="K354" s="261"/>
      <c r="L354" s="164"/>
      <c r="M354" s="164"/>
      <c r="N354" s="6"/>
      <c r="O354" s="6"/>
      <c r="P354" s="6"/>
      <c r="Q354" s="6"/>
      <c r="R354" s="6"/>
      <c r="S354" s="161"/>
      <c r="T354" s="6"/>
      <c r="U354" s="6"/>
      <c r="V354" s="6"/>
      <c r="W354" s="261"/>
      <c r="X354" s="6"/>
      <c r="Y354" s="261"/>
      <c r="Z354" s="214"/>
      <c r="AA354" s="6"/>
      <c r="AB354" s="214"/>
      <c r="AC354" s="238"/>
      <c r="AD354" s="238"/>
      <c r="AE354" s="161"/>
      <c r="AF354" s="6"/>
      <c r="AG354" s="6"/>
      <c r="AH354" s="6"/>
      <c r="AI354" s="261"/>
      <c r="AJ354" s="6"/>
      <c r="AK354" s="261"/>
      <c r="AL354" s="214"/>
      <c r="AM354" s="6"/>
      <c r="AN354" s="214"/>
      <c r="AO354" s="238"/>
      <c r="AP354" s="238"/>
      <c r="AQ354" s="17"/>
      <c r="AR354" s="235"/>
      <c r="AS354" s="221" t="s">
        <v>55</v>
      </c>
      <c r="AT354" s="54"/>
      <c r="AU354" s="254"/>
      <c r="AV354" s="259"/>
      <c r="AW354" s="38">
        <f t="shared" si="456"/>
        <v>0</v>
      </c>
      <c r="AX354" s="39">
        <f t="shared" si="457"/>
        <v>0</v>
      </c>
      <c r="AY354" s="224" t="s">
        <v>56</v>
      </c>
      <c r="AZ354" s="54"/>
      <c r="BA354" s="64"/>
      <c r="BB354" s="48"/>
      <c r="BC354" s="25">
        <f t="shared" si="458"/>
        <v>0</v>
      </c>
      <c r="BD354" s="40">
        <f t="shared" si="459"/>
        <v>0</v>
      </c>
      <c r="BE354" s="27" t="s">
        <v>57</v>
      </c>
      <c r="BF354" s="54"/>
      <c r="BG354" s="48"/>
      <c r="BH354" s="28">
        <f t="shared" si="460"/>
        <v>0</v>
      </c>
      <c r="BI354" s="29">
        <f t="shared" si="461"/>
        <v>0</v>
      </c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</row>
    <row r="355" spans="1:201" ht="12.75" customHeight="1" x14ac:dyDescent="0.2">
      <c r="A355" s="161"/>
      <c r="B355" s="11"/>
      <c r="C355" s="115"/>
      <c r="D355" s="6"/>
      <c r="E355" s="278"/>
      <c r="F355" s="278"/>
      <c r="G355" s="116"/>
      <c r="H355" s="6"/>
      <c r="I355" s="6"/>
      <c r="J355" s="6"/>
      <c r="K355" s="261"/>
      <c r="L355" s="164"/>
      <c r="M355" s="164"/>
      <c r="N355" s="6"/>
      <c r="O355" s="6"/>
      <c r="P355" s="6"/>
      <c r="Q355" s="6"/>
      <c r="R355" s="6"/>
      <c r="S355" s="161"/>
      <c r="T355" s="6"/>
      <c r="U355" s="6"/>
      <c r="V355" s="6"/>
      <c r="W355" s="261"/>
      <c r="X355" s="6"/>
      <c r="Y355" s="261"/>
      <c r="Z355" s="214"/>
      <c r="AA355" s="6"/>
      <c r="AB355" s="214"/>
      <c r="AC355" s="238"/>
      <c r="AD355" s="238"/>
      <c r="AE355" s="161"/>
      <c r="AF355" s="6"/>
      <c r="AG355" s="6"/>
      <c r="AH355" s="6"/>
      <c r="AI355" s="261"/>
      <c r="AJ355" s="6"/>
      <c r="AK355" s="261"/>
      <c r="AL355" s="214"/>
      <c r="AM355" s="6"/>
      <c r="AN355" s="214"/>
      <c r="AO355" s="238"/>
      <c r="AP355" s="238"/>
      <c r="AQ355" s="17"/>
      <c r="AR355" s="235"/>
      <c r="AS355" s="221" t="s">
        <v>55</v>
      </c>
      <c r="AT355" s="54"/>
      <c r="AU355" s="254"/>
      <c r="AV355" s="259"/>
      <c r="AW355" s="38">
        <f t="shared" si="456"/>
        <v>0</v>
      </c>
      <c r="AX355" s="39">
        <f t="shared" si="457"/>
        <v>0</v>
      </c>
      <c r="AY355" s="224" t="s">
        <v>56</v>
      </c>
      <c r="AZ355" s="54"/>
      <c r="BA355" s="64"/>
      <c r="BB355" s="48"/>
      <c r="BC355" s="25">
        <f t="shared" si="458"/>
        <v>0</v>
      </c>
      <c r="BD355" s="40">
        <f t="shared" si="459"/>
        <v>0</v>
      </c>
      <c r="BE355" s="27" t="s">
        <v>57</v>
      </c>
      <c r="BF355" s="54"/>
      <c r="BG355" s="48"/>
      <c r="BH355" s="28">
        <f t="shared" si="460"/>
        <v>0</v>
      </c>
      <c r="BI355" s="29">
        <f t="shared" si="461"/>
        <v>0</v>
      </c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</row>
    <row r="356" spans="1:201" ht="12.75" customHeight="1" x14ac:dyDescent="0.2">
      <c r="A356" s="161"/>
      <c r="B356" s="11"/>
      <c r="C356" s="115"/>
      <c r="D356" s="6"/>
      <c r="E356" s="278"/>
      <c r="F356" s="278"/>
      <c r="G356" s="116"/>
      <c r="H356" s="6"/>
      <c r="I356" s="6"/>
      <c r="J356" s="6"/>
      <c r="K356" s="261"/>
      <c r="L356" s="164"/>
      <c r="M356" s="164"/>
      <c r="N356" s="6"/>
      <c r="O356" s="6"/>
      <c r="P356" s="6"/>
      <c r="Q356" s="6"/>
      <c r="R356" s="6"/>
      <c r="S356" s="161"/>
      <c r="T356" s="6"/>
      <c r="U356" s="6"/>
      <c r="V356" s="6"/>
      <c r="W356" s="261"/>
      <c r="X356" s="6"/>
      <c r="Y356" s="261"/>
      <c r="Z356" s="214"/>
      <c r="AA356" s="6"/>
      <c r="AB356" s="214"/>
      <c r="AC356" s="238"/>
      <c r="AD356" s="238"/>
      <c r="AE356" s="161"/>
      <c r="AF356" s="6"/>
      <c r="AG356" s="6"/>
      <c r="AH356" s="6"/>
      <c r="AI356" s="261"/>
      <c r="AJ356" s="6"/>
      <c r="AK356" s="261"/>
      <c r="AL356" s="214"/>
      <c r="AM356" s="6"/>
      <c r="AN356" s="214"/>
      <c r="AO356" s="238"/>
      <c r="AP356" s="238"/>
      <c r="AQ356" s="17"/>
      <c r="AR356" s="235"/>
      <c r="AS356" s="221" t="s">
        <v>55</v>
      </c>
      <c r="AT356" s="54"/>
      <c r="AU356" s="254"/>
      <c r="AV356" s="259"/>
      <c r="AW356" s="38">
        <f t="shared" si="456"/>
        <v>0</v>
      </c>
      <c r="AX356" s="39">
        <f t="shared" si="457"/>
        <v>0</v>
      </c>
      <c r="AY356" s="224" t="s">
        <v>56</v>
      </c>
      <c r="AZ356" s="54"/>
      <c r="BA356" s="64"/>
      <c r="BB356" s="48"/>
      <c r="BC356" s="25">
        <f t="shared" si="458"/>
        <v>0</v>
      </c>
      <c r="BD356" s="40">
        <f t="shared" si="459"/>
        <v>0</v>
      </c>
      <c r="BE356" s="27" t="s">
        <v>57</v>
      </c>
      <c r="BF356" s="54"/>
      <c r="BG356" s="48"/>
      <c r="BH356" s="28">
        <f t="shared" si="460"/>
        <v>0</v>
      </c>
      <c r="BI356" s="29">
        <f t="shared" si="461"/>
        <v>0</v>
      </c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</row>
    <row r="357" spans="1:201" ht="12.75" customHeight="1" x14ac:dyDescent="0.2">
      <c r="A357" s="161"/>
      <c r="B357" s="11"/>
      <c r="C357" s="115"/>
      <c r="D357" s="6"/>
      <c r="E357" s="278"/>
      <c r="F357" s="278"/>
      <c r="G357" s="116"/>
      <c r="H357" s="6"/>
      <c r="I357" s="6"/>
      <c r="J357" s="6"/>
      <c r="K357" s="261"/>
      <c r="L357" s="164"/>
      <c r="M357" s="164"/>
      <c r="N357" s="6"/>
      <c r="O357" s="6"/>
      <c r="P357" s="6"/>
      <c r="Q357" s="6"/>
      <c r="R357" s="6"/>
      <c r="S357" s="161"/>
      <c r="T357" s="6"/>
      <c r="U357" s="6"/>
      <c r="V357" s="6"/>
      <c r="W357" s="261"/>
      <c r="X357" s="6"/>
      <c r="Y357" s="261"/>
      <c r="Z357" s="214"/>
      <c r="AA357" s="6"/>
      <c r="AB357" s="214"/>
      <c r="AC357" s="238"/>
      <c r="AD357" s="238"/>
      <c r="AE357" s="161"/>
      <c r="AF357" s="6"/>
      <c r="AG357" s="6"/>
      <c r="AH357" s="6"/>
      <c r="AI357" s="261"/>
      <c r="AJ357" s="6"/>
      <c r="AK357" s="261"/>
      <c r="AL357" s="214"/>
      <c r="AM357" s="6"/>
      <c r="AN357" s="214"/>
      <c r="AO357" s="238"/>
      <c r="AP357" s="238"/>
      <c r="AQ357" s="17"/>
      <c r="AR357" s="235"/>
      <c r="AS357" s="221" t="s">
        <v>55</v>
      </c>
      <c r="AT357" s="54"/>
      <c r="AU357" s="254"/>
      <c r="AV357" s="259"/>
      <c r="AW357" s="38">
        <f t="shared" si="456"/>
        <v>0</v>
      </c>
      <c r="AX357" s="39">
        <f t="shared" si="457"/>
        <v>0</v>
      </c>
      <c r="AY357" s="224" t="s">
        <v>56</v>
      </c>
      <c r="AZ357" s="54"/>
      <c r="BA357" s="64"/>
      <c r="BB357" s="48"/>
      <c r="BC357" s="25">
        <f t="shared" si="458"/>
        <v>0</v>
      </c>
      <c r="BD357" s="40">
        <f t="shared" si="459"/>
        <v>0</v>
      </c>
      <c r="BE357" s="27" t="s">
        <v>57</v>
      </c>
      <c r="BF357" s="54"/>
      <c r="BG357" s="48"/>
      <c r="BH357" s="28">
        <f t="shared" si="460"/>
        <v>0</v>
      </c>
      <c r="BI357" s="29">
        <f t="shared" si="461"/>
        <v>0</v>
      </c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</row>
    <row r="358" spans="1:201" ht="12.75" customHeight="1" x14ac:dyDescent="0.2">
      <c r="A358" s="161"/>
      <c r="B358" s="11"/>
      <c r="C358" s="115"/>
      <c r="D358" s="6"/>
      <c r="E358" s="278"/>
      <c r="F358" s="278"/>
      <c r="G358" s="116"/>
      <c r="H358" s="6"/>
      <c r="I358" s="6"/>
      <c r="J358" s="6"/>
      <c r="K358" s="261"/>
      <c r="L358" s="164"/>
      <c r="M358" s="164"/>
      <c r="N358" s="6"/>
      <c r="O358" s="6"/>
      <c r="P358" s="6"/>
      <c r="Q358" s="6"/>
      <c r="R358" s="6"/>
      <c r="S358" s="161"/>
      <c r="T358" s="6"/>
      <c r="U358" s="6"/>
      <c r="V358" s="6"/>
      <c r="W358" s="261"/>
      <c r="X358" s="6"/>
      <c r="Y358" s="261"/>
      <c r="Z358" s="214"/>
      <c r="AA358" s="6"/>
      <c r="AB358" s="214"/>
      <c r="AC358" s="238"/>
      <c r="AD358" s="238"/>
      <c r="AE358" s="161"/>
      <c r="AF358" s="6"/>
      <c r="AG358" s="6"/>
      <c r="AH358" s="6"/>
      <c r="AI358" s="261"/>
      <c r="AJ358" s="6"/>
      <c r="AK358" s="261"/>
      <c r="AL358" s="214"/>
      <c r="AM358" s="6"/>
      <c r="AN358" s="214"/>
      <c r="AO358" s="238"/>
      <c r="AP358" s="238"/>
      <c r="AQ358" s="17"/>
      <c r="AR358" s="235"/>
      <c r="AS358" s="221" t="s">
        <v>55</v>
      </c>
      <c r="AT358" s="54"/>
      <c r="AU358" s="254"/>
      <c r="AV358" s="259"/>
      <c r="AW358" s="38">
        <f t="shared" si="456"/>
        <v>0</v>
      </c>
      <c r="AX358" s="39">
        <f t="shared" si="457"/>
        <v>0</v>
      </c>
      <c r="AY358" s="224" t="s">
        <v>56</v>
      </c>
      <c r="AZ358" s="54"/>
      <c r="BA358" s="64"/>
      <c r="BB358" s="48"/>
      <c r="BC358" s="25">
        <f t="shared" si="458"/>
        <v>0</v>
      </c>
      <c r="BD358" s="40">
        <f t="shared" si="459"/>
        <v>0</v>
      </c>
      <c r="BE358" s="27" t="s">
        <v>57</v>
      </c>
      <c r="BF358" s="54"/>
      <c r="BG358" s="48"/>
      <c r="BH358" s="28">
        <f t="shared" si="460"/>
        <v>0</v>
      </c>
      <c r="BI358" s="29">
        <f t="shared" si="461"/>
        <v>0</v>
      </c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</row>
    <row r="359" spans="1:201" ht="12.75" customHeight="1" x14ac:dyDescent="0.2">
      <c r="A359" s="161"/>
      <c r="B359" s="11"/>
      <c r="C359" s="115"/>
      <c r="D359" s="6"/>
      <c r="E359" s="278"/>
      <c r="F359" s="278"/>
      <c r="G359" s="116"/>
      <c r="H359" s="6"/>
      <c r="I359" s="6"/>
      <c r="J359" s="6"/>
      <c r="K359" s="261"/>
      <c r="L359" s="164"/>
      <c r="M359" s="164"/>
      <c r="N359" s="6"/>
      <c r="O359" s="6"/>
      <c r="P359" s="6"/>
      <c r="Q359" s="6"/>
      <c r="R359" s="6"/>
      <c r="S359" s="161"/>
      <c r="T359" s="6"/>
      <c r="U359" s="6"/>
      <c r="V359" s="6"/>
      <c r="W359" s="261"/>
      <c r="X359" s="6"/>
      <c r="Y359" s="261"/>
      <c r="Z359" s="214"/>
      <c r="AA359" s="6"/>
      <c r="AB359" s="214"/>
      <c r="AC359" s="238"/>
      <c r="AD359" s="238"/>
      <c r="AE359" s="161"/>
      <c r="AF359" s="6"/>
      <c r="AG359" s="6"/>
      <c r="AH359" s="6"/>
      <c r="AI359" s="261"/>
      <c r="AJ359" s="6"/>
      <c r="AK359" s="261"/>
      <c r="AL359" s="214"/>
      <c r="AM359" s="6"/>
      <c r="AN359" s="214"/>
      <c r="AO359" s="238"/>
      <c r="AP359" s="238"/>
      <c r="AQ359" s="17"/>
      <c r="AR359" s="235"/>
      <c r="AS359" s="221" t="s">
        <v>55</v>
      </c>
      <c r="AT359" s="54"/>
      <c r="AU359" s="254"/>
      <c r="AV359" s="259"/>
      <c r="AW359" s="38">
        <f t="shared" si="456"/>
        <v>0</v>
      </c>
      <c r="AX359" s="39">
        <f t="shared" si="457"/>
        <v>0</v>
      </c>
      <c r="AY359" s="224" t="s">
        <v>56</v>
      </c>
      <c r="AZ359" s="54"/>
      <c r="BA359" s="64"/>
      <c r="BB359" s="48"/>
      <c r="BC359" s="25">
        <f t="shared" si="458"/>
        <v>0</v>
      </c>
      <c r="BD359" s="40">
        <f t="shared" si="459"/>
        <v>0</v>
      </c>
      <c r="BE359" s="27" t="s">
        <v>57</v>
      </c>
      <c r="BF359" s="54"/>
      <c r="BG359" s="48"/>
      <c r="BH359" s="28">
        <f t="shared" si="460"/>
        <v>0</v>
      </c>
      <c r="BI359" s="29">
        <f t="shared" si="461"/>
        <v>0</v>
      </c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</row>
    <row r="360" spans="1:201" ht="12.75" customHeight="1" x14ac:dyDescent="0.2">
      <c r="A360" s="167"/>
      <c r="B360" s="135"/>
      <c r="C360" s="136"/>
      <c r="D360" s="14"/>
      <c r="E360" s="280"/>
      <c r="F360" s="280"/>
      <c r="G360" s="137"/>
      <c r="H360" s="14"/>
      <c r="I360" s="14"/>
      <c r="J360" s="14"/>
      <c r="K360" s="14"/>
      <c r="L360" s="167"/>
      <c r="M360" s="167"/>
      <c r="N360" s="6"/>
      <c r="O360" s="14"/>
      <c r="P360" s="14"/>
      <c r="Q360" s="6"/>
      <c r="R360" s="6"/>
      <c r="S360" s="167"/>
      <c r="T360" s="14"/>
      <c r="U360" s="14"/>
      <c r="V360" s="14"/>
      <c r="W360" s="14"/>
      <c r="X360" s="14"/>
      <c r="Y360" s="14"/>
      <c r="Z360" s="215"/>
      <c r="AA360" s="14"/>
      <c r="AB360" s="215"/>
      <c r="AC360" s="215"/>
      <c r="AD360" s="215"/>
      <c r="AE360" s="167"/>
      <c r="AF360" s="14"/>
      <c r="AG360" s="14"/>
      <c r="AH360" s="14"/>
      <c r="AI360" s="14"/>
      <c r="AJ360" s="14"/>
      <c r="AK360" s="14"/>
      <c r="AL360" s="215"/>
      <c r="AM360" s="14"/>
      <c r="AN360" s="215"/>
      <c r="AO360" s="215"/>
      <c r="AP360" s="215"/>
      <c r="AQ360" s="14"/>
      <c r="AR360" s="236"/>
      <c r="AS360" s="221" t="s">
        <v>55</v>
      </c>
      <c r="AT360" s="54"/>
      <c r="AU360" s="254"/>
      <c r="AV360" s="259"/>
      <c r="AW360" s="38">
        <f t="shared" si="456"/>
        <v>0</v>
      </c>
      <c r="AX360" s="39">
        <f t="shared" si="457"/>
        <v>0</v>
      </c>
      <c r="AY360" s="224" t="s">
        <v>56</v>
      </c>
      <c r="AZ360" s="54"/>
      <c r="BA360" s="64"/>
      <c r="BB360" s="48"/>
      <c r="BC360" s="25">
        <f t="shared" si="458"/>
        <v>0</v>
      </c>
      <c r="BD360" s="40">
        <f t="shared" si="459"/>
        <v>0</v>
      </c>
      <c r="BE360" s="27" t="s">
        <v>57</v>
      </c>
      <c r="BF360" s="54"/>
      <c r="BG360" s="48"/>
      <c r="BH360" s="28">
        <f t="shared" si="460"/>
        <v>0</v>
      </c>
      <c r="BI360" s="29">
        <f t="shared" si="461"/>
        <v>0</v>
      </c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</row>
    <row r="361" spans="1:201" ht="12.75" customHeight="1" x14ac:dyDescent="0.2">
      <c r="A361" s="167"/>
      <c r="B361" s="135"/>
      <c r="C361" s="136"/>
      <c r="D361" s="14"/>
      <c r="E361" s="280"/>
      <c r="F361" s="280"/>
      <c r="G361" s="137"/>
      <c r="H361" s="14"/>
      <c r="I361" s="14"/>
      <c r="J361" s="14"/>
      <c r="K361" s="14"/>
      <c r="L361" s="167"/>
      <c r="M361" s="167"/>
      <c r="N361" s="6"/>
      <c r="O361" s="14"/>
      <c r="P361" s="14"/>
      <c r="Q361" s="6"/>
      <c r="R361" s="6"/>
      <c r="S361" s="167"/>
      <c r="T361" s="14"/>
      <c r="U361" s="14"/>
      <c r="V361" s="14"/>
      <c r="W361" s="14"/>
      <c r="X361" s="14"/>
      <c r="Y361" s="14"/>
      <c r="Z361" s="215"/>
      <c r="AA361" s="14"/>
      <c r="AB361" s="215"/>
      <c r="AC361" s="215"/>
      <c r="AD361" s="215"/>
      <c r="AE361" s="167"/>
      <c r="AF361" s="14"/>
      <c r="AG361" s="14"/>
      <c r="AH361" s="14"/>
      <c r="AI361" s="14"/>
      <c r="AJ361" s="14"/>
      <c r="AK361" s="14"/>
      <c r="AL361" s="215"/>
      <c r="AM361" s="14"/>
      <c r="AN361" s="215"/>
      <c r="AO361" s="215"/>
      <c r="AP361" s="215"/>
      <c r="AQ361" s="14"/>
      <c r="AR361" s="236"/>
      <c r="AS361" s="221" t="s">
        <v>55</v>
      </c>
      <c r="AT361" s="54"/>
      <c r="AU361" s="254"/>
      <c r="AV361" s="259"/>
      <c r="AW361" s="38">
        <f t="shared" si="456"/>
        <v>0</v>
      </c>
      <c r="AX361" s="39">
        <f t="shared" si="457"/>
        <v>0</v>
      </c>
      <c r="AY361" s="224" t="s">
        <v>56</v>
      </c>
      <c r="AZ361" s="54"/>
      <c r="BA361" s="64"/>
      <c r="BB361" s="48"/>
      <c r="BC361" s="25">
        <f t="shared" si="458"/>
        <v>0</v>
      </c>
      <c r="BD361" s="40">
        <f t="shared" si="459"/>
        <v>0</v>
      </c>
      <c r="BE361" s="27" t="s">
        <v>57</v>
      </c>
      <c r="BF361" s="54"/>
      <c r="BG361" s="48"/>
      <c r="BH361" s="28">
        <f t="shared" si="460"/>
        <v>0</v>
      </c>
      <c r="BI361" s="29">
        <f t="shared" si="461"/>
        <v>0</v>
      </c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</row>
    <row r="362" spans="1:201" ht="12.75" customHeight="1" x14ac:dyDescent="0.2">
      <c r="A362" s="167"/>
      <c r="B362" s="135"/>
      <c r="C362" s="136"/>
      <c r="D362" s="14"/>
      <c r="E362" s="280"/>
      <c r="F362" s="280"/>
      <c r="G362" s="137"/>
      <c r="H362" s="14"/>
      <c r="I362" s="14"/>
      <c r="J362" s="14"/>
      <c r="K362" s="14"/>
      <c r="L362" s="167"/>
      <c r="M362" s="167"/>
      <c r="N362" s="6"/>
      <c r="O362" s="14"/>
      <c r="P362" s="14"/>
      <c r="Q362" s="6"/>
      <c r="R362" s="6"/>
      <c r="S362" s="167"/>
      <c r="T362" s="14"/>
      <c r="U362" s="14"/>
      <c r="V362" s="14"/>
      <c r="W362" s="14"/>
      <c r="X362" s="14"/>
      <c r="Y362" s="14"/>
      <c r="Z362" s="215"/>
      <c r="AA362" s="14"/>
      <c r="AB362" s="215"/>
      <c r="AC362" s="215"/>
      <c r="AD362" s="215"/>
      <c r="AE362" s="167"/>
      <c r="AF362" s="14"/>
      <c r="AG362" s="14"/>
      <c r="AH362" s="14"/>
      <c r="AI362" s="14"/>
      <c r="AJ362" s="14"/>
      <c r="AK362" s="14"/>
      <c r="AL362" s="215"/>
      <c r="AM362" s="14"/>
      <c r="AN362" s="215"/>
      <c r="AO362" s="215"/>
      <c r="AP362" s="215"/>
      <c r="AQ362" s="14"/>
      <c r="AR362" s="236"/>
      <c r="AS362" s="221" t="s">
        <v>55</v>
      </c>
      <c r="AT362" s="54"/>
      <c r="AU362" s="254"/>
      <c r="AV362" s="259"/>
      <c r="AW362" s="38">
        <f t="shared" si="456"/>
        <v>0</v>
      </c>
      <c r="AX362" s="39">
        <f t="shared" si="457"/>
        <v>0</v>
      </c>
      <c r="AY362" s="224" t="s">
        <v>56</v>
      </c>
      <c r="AZ362" s="54"/>
      <c r="BA362" s="64"/>
      <c r="BB362" s="48"/>
      <c r="BC362" s="25">
        <f t="shared" si="458"/>
        <v>0</v>
      </c>
      <c r="BD362" s="40">
        <f t="shared" si="459"/>
        <v>0</v>
      </c>
      <c r="BE362" s="27" t="s">
        <v>57</v>
      </c>
      <c r="BF362" s="54"/>
      <c r="BG362" s="48"/>
      <c r="BH362" s="28">
        <f t="shared" si="460"/>
        <v>0</v>
      </c>
      <c r="BI362" s="29">
        <f t="shared" si="461"/>
        <v>0</v>
      </c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</row>
    <row r="363" spans="1:201" ht="12.75" customHeight="1" x14ac:dyDescent="0.2">
      <c r="A363" s="167"/>
      <c r="B363" s="135"/>
      <c r="C363" s="136"/>
      <c r="D363" s="14"/>
      <c r="E363" s="280"/>
      <c r="F363" s="280"/>
      <c r="G363" s="137"/>
      <c r="H363" s="14"/>
      <c r="I363" s="14"/>
      <c r="J363" s="14"/>
      <c r="K363" s="14"/>
      <c r="L363" s="167"/>
      <c r="M363" s="167"/>
      <c r="N363" s="6"/>
      <c r="O363" s="14"/>
      <c r="P363" s="14"/>
      <c r="Q363" s="6"/>
      <c r="R363" s="6"/>
      <c r="S363" s="167"/>
      <c r="T363" s="14"/>
      <c r="U363" s="14"/>
      <c r="V363" s="14"/>
      <c r="W363" s="14"/>
      <c r="X363" s="14"/>
      <c r="Y363" s="14"/>
      <c r="Z363" s="215"/>
      <c r="AA363" s="14"/>
      <c r="AB363" s="215"/>
      <c r="AC363" s="215"/>
      <c r="AD363" s="215"/>
      <c r="AE363" s="167"/>
      <c r="AF363" s="14"/>
      <c r="AG363" s="14"/>
      <c r="AH363" s="69"/>
      <c r="AI363" s="69"/>
      <c r="AJ363" s="69"/>
      <c r="AK363" s="69"/>
      <c r="AL363" s="215"/>
      <c r="AM363" s="69"/>
      <c r="AN363" s="215"/>
      <c r="AO363" s="215"/>
      <c r="AP363" s="215"/>
      <c r="AQ363" s="69"/>
      <c r="AR363" s="236"/>
      <c r="AS363" s="221" t="s">
        <v>55</v>
      </c>
      <c r="AT363" s="54"/>
      <c r="AU363" s="254"/>
      <c r="AV363" s="259"/>
      <c r="AW363" s="38">
        <f t="shared" si="456"/>
        <v>0</v>
      </c>
      <c r="AX363" s="39">
        <f t="shared" si="457"/>
        <v>0</v>
      </c>
      <c r="AY363" s="224" t="s">
        <v>56</v>
      </c>
      <c r="AZ363" s="54"/>
      <c r="BA363" s="64"/>
      <c r="BB363" s="48"/>
      <c r="BC363" s="25">
        <f t="shared" si="458"/>
        <v>0</v>
      </c>
      <c r="BD363" s="40">
        <f t="shared" si="459"/>
        <v>0</v>
      </c>
      <c r="BE363" s="27" t="s">
        <v>57</v>
      </c>
      <c r="BF363" s="54"/>
      <c r="BG363" s="48"/>
      <c r="BH363" s="28">
        <f t="shared" si="460"/>
        <v>0</v>
      </c>
      <c r="BI363" s="29">
        <f t="shared" si="461"/>
        <v>0</v>
      </c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</row>
    <row r="364" spans="1:201" ht="12.75" customHeight="1" x14ac:dyDescent="0.2">
      <c r="A364" s="167"/>
      <c r="B364" s="135"/>
      <c r="C364" s="136"/>
      <c r="D364" s="14"/>
      <c r="E364" s="280"/>
      <c r="F364" s="280"/>
      <c r="G364" s="137"/>
      <c r="H364" s="14"/>
      <c r="I364" s="14"/>
      <c r="J364" s="14"/>
      <c r="K364" s="14"/>
      <c r="L364" s="167"/>
      <c r="M364" s="167"/>
      <c r="N364" s="6"/>
      <c r="O364" s="14"/>
      <c r="P364" s="14"/>
      <c r="Q364" s="6"/>
      <c r="R364" s="6"/>
      <c r="S364" s="167"/>
      <c r="T364" s="14"/>
      <c r="U364" s="14"/>
      <c r="V364" s="14"/>
      <c r="W364" s="14"/>
      <c r="X364" s="14"/>
      <c r="Y364" s="14"/>
      <c r="Z364" s="215"/>
      <c r="AA364" s="14"/>
      <c r="AB364" s="215"/>
      <c r="AC364" s="215"/>
      <c r="AD364" s="215"/>
      <c r="AE364" s="167"/>
      <c r="AF364" s="14"/>
      <c r="AG364" s="14"/>
      <c r="AH364" s="69"/>
      <c r="AI364" s="69"/>
      <c r="AJ364" s="69"/>
      <c r="AK364" s="69"/>
      <c r="AL364" s="215"/>
      <c r="AM364" s="69"/>
      <c r="AN364" s="215"/>
      <c r="AO364" s="215"/>
      <c r="AP364" s="215"/>
      <c r="AQ364" s="69"/>
      <c r="AR364" s="236"/>
      <c r="AS364" s="221" t="s">
        <v>55</v>
      </c>
      <c r="AT364" s="54"/>
      <c r="AU364" s="254"/>
      <c r="AV364" s="259"/>
      <c r="AW364" s="38">
        <f t="shared" si="456"/>
        <v>0</v>
      </c>
      <c r="AX364" s="39">
        <f t="shared" si="457"/>
        <v>0</v>
      </c>
      <c r="AY364" s="224" t="s">
        <v>56</v>
      </c>
      <c r="AZ364" s="54"/>
      <c r="BA364" s="64"/>
      <c r="BB364" s="48"/>
      <c r="BC364" s="25">
        <f t="shared" si="458"/>
        <v>0</v>
      </c>
      <c r="BD364" s="40">
        <f t="shared" si="459"/>
        <v>0</v>
      </c>
      <c r="BE364" s="27" t="s">
        <v>57</v>
      </c>
      <c r="BF364" s="54"/>
      <c r="BG364" s="48"/>
      <c r="BH364" s="28">
        <f t="shared" si="460"/>
        <v>0</v>
      </c>
      <c r="BI364" s="29">
        <f t="shared" si="461"/>
        <v>0</v>
      </c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</row>
    <row r="365" spans="1:201" ht="12.75" customHeight="1" x14ac:dyDescent="0.2">
      <c r="A365" s="167"/>
      <c r="B365" s="135"/>
      <c r="C365" s="136"/>
      <c r="D365" s="14"/>
      <c r="E365" s="280"/>
      <c r="F365" s="280"/>
      <c r="G365" s="137"/>
      <c r="H365" s="14"/>
      <c r="I365" s="14"/>
      <c r="J365" s="14"/>
      <c r="K365" s="14"/>
      <c r="L365" s="167"/>
      <c r="M365" s="167"/>
      <c r="N365" s="6"/>
      <c r="O365" s="14"/>
      <c r="P365" s="14"/>
      <c r="Q365" s="6"/>
      <c r="R365" s="6"/>
      <c r="S365" s="167"/>
      <c r="T365" s="14"/>
      <c r="U365" s="14"/>
      <c r="V365" s="14"/>
      <c r="W365" s="14"/>
      <c r="X365" s="14"/>
      <c r="Y365" s="14"/>
      <c r="Z365" s="215"/>
      <c r="AA365" s="14"/>
      <c r="AB365" s="215"/>
      <c r="AC365" s="215"/>
      <c r="AD365" s="215"/>
      <c r="AE365" s="167"/>
      <c r="AF365" s="14"/>
      <c r="AG365" s="14"/>
      <c r="AH365" s="69"/>
      <c r="AI365" s="69"/>
      <c r="AJ365" s="69"/>
      <c r="AK365" s="69"/>
      <c r="AL365" s="215"/>
      <c r="AM365" s="69"/>
      <c r="AN365" s="215"/>
      <c r="AO365" s="215"/>
      <c r="AP365" s="215"/>
      <c r="AQ365" s="69"/>
      <c r="AR365" s="236"/>
      <c r="AS365" s="221" t="s">
        <v>55</v>
      </c>
      <c r="AT365" s="54"/>
      <c r="AU365" s="254"/>
      <c r="AV365" s="259"/>
      <c r="AW365" s="38">
        <f t="shared" si="456"/>
        <v>0</v>
      </c>
      <c r="AX365" s="39">
        <f t="shared" si="457"/>
        <v>0</v>
      </c>
      <c r="AY365" s="224" t="s">
        <v>56</v>
      </c>
      <c r="AZ365" s="54"/>
      <c r="BA365" s="64"/>
      <c r="BB365" s="48"/>
      <c r="BC365" s="25">
        <f t="shared" si="458"/>
        <v>0</v>
      </c>
      <c r="BD365" s="40">
        <f t="shared" si="459"/>
        <v>0</v>
      </c>
      <c r="BE365" s="27" t="s">
        <v>57</v>
      </c>
      <c r="BF365" s="54"/>
      <c r="BG365" s="48"/>
      <c r="BH365" s="28">
        <f t="shared" si="460"/>
        <v>0</v>
      </c>
      <c r="BI365" s="29">
        <f t="shared" si="461"/>
        <v>0</v>
      </c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</row>
    <row r="366" spans="1:201" ht="12.75" customHeight="1" x14ac:dyDescent="0.2">
      <c r="A366" s="167"/>
      <c r="B366" s="135"/>
      <c r="C366" s="136"/>
      <c r="D366" s="14"/>
      <c r="E366" s="280"/>
      <c r="F366" s="280"/>
      <c r="G366" s="137"/>
      <c r="H366" s="14"/>
      <c r="I366" s="14"/>
      <c r="J366" s="14"/>
      <c r="K366" s="14"/>
      <c r="L366" s="167"/>
      <c r="M366" s="167"/>
      <c r="N366" s="6"/>
      <c r="O366" s="14"/>
      <c r="P366" s="14"/>
      <c r="Q366" s="6"/>
      <c r="R366" s="6"/>
      <c r="S366" s="167"/>
      <c r="T366" s="14"/>
      <c r="U366" s="14"/>
      <c r="V366" s="14"/>
      <c r="W366" s="14"/>
      <c r="X366" s="14"/>
      <c r="Y366" s="14"/>
      <c r="Z366" s="215"/>
      <c r="AA366" s="14"/>
      <c r="AB366" s="215"/>
      <c r="AC366" s="215"/>
      <c r="AD366" s="215"/>
      <c r="AE366" s="167"/>
      <c r="AF366" s="14"/>
      <c r="AG366" s="14"/>
      <c r="AH366" s="69"/>
      <c r="AI366" s="69"/>
      <c r="AJ366" s="69"/>
      <c r="AK366" s="69"/>
      <c r="AL366" s="215"/>
      <c r="AM366" s="69"/>
      <c r="AN366" s="215"/>
      <c r="AO366" s="215"/>
      <c r="AP366" s="215"/>
      <c r="AQ366" s="69"/>
      <c r="AR366" s="236"/>
      <c r="AS366" s="221" t="s">
        <v>55</v>
      </c>
      <c r="AT366" s="54"/>
      <c r="AU366" s="254"/>
      <c r="AV366" s="259"/>
      <c r="AW366" s="38">
        <f t="shared" si="456"/>
        <v>0</v>
      </c>
      <c r="AX366" s="39">
        <f t="shared" si="457"/>
        <v>0</v>
      </c>
      <c r="AY366" s="224" t="s">
        <v>56</v>
      </c>
      <c r="AZ366" s="54"/>
      <c r="BA366" s="64"/>
      <c r="BB366" s="48"/>
      <c r="BC366" s="25">
        <f t="shared" si="458"/>
        <v>0</v>
      </c>
      <c r="BD366" s="40">
        <f t="shared" si="459"/>
        <v>0</v>
      </c>
      <c r="BE366" s="27" t="s">
        <v>57</v>
      </c>
      <c r="BF366" s="54"/>
      <c r="BG366" s="48"/>
      <c r="BH366" s="28">
        <f t="shared" si="460"/>
        <v>0</v>
      </c>
      <c r="BI366" s="29">
        <f t="shared" si="461"/>
        <v>0</v>
      </c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</row>
    <row r="367" spans="1:201" ht="12.75" customHeight="1" x14ac:dyDescent="0.2">
      <c r="A367" s="167"/>
      <c r="B367" s="135"/>
      <c r="C367" s="136"/>
      <c r="D367" s="14"/>
      <c r="E367" s="280"/>
      <c r="F367" s="280"/>
      <c r="G367" s="137"/>
      <c r="H367" s="14"/>
      <c r="I367" s="14"/>
      <c r="J367" s="14"/>
      <c r="K367" s="14"/>
      <c r="L367" s="167"/>
      <c r="M367" s="167"/>
      <c r="N367" s="6"/>
      <c r="O367" s="14"/>
      <c r="P367" s="14"/>
      <c r="Q367" s="6"/>
      <c r="R367" s="6"/>
      <c r="S367" s="167"/>
      <c r="T367" s="14"/>
      <c r="U367" s="14"/>
      <c r="V367" s="14"/>
      <c r="W367" s="14"/>
      <c r="X367" s="14"/>
      <c r="Y367" s="14"/>
      <c r="Z367" s="215"/>
      <c r="AA367" s="14"/>
      <c r="AB367" s="215"/>
      <c r="AC367" s="215"/>
      <c r="AD367" s="215"/>
      <c r="AE367" s="167"/>
      <c r="AF367" s="14"/>
      <c r="AG367" s="14"/>
      <c r="AH367" s="69"/>
      <c r="AI367" s="69"/>
      <c r="AJ367" s="69"/>
      <c r="AK367" s="69"/>
      <c r="AL367" s="215"/>
      <c r="AM367" s="69"/>
      <c r="AN367" s="215"/>
      <c r="AO367" s="215"/>
      <c r="AP367" s="215"/>
      <c r="AQ367" s="69"/>
      <c r="AR367" s="236"/>
      <c r="AS367" s="221" t="s">
        <v>55</v>
      </c>
      <c r="AT367" s="54"/>
      <c r="AU367" s="254"/>
      <c r="AV367" s="259"/>
      <c r="AW367" s="38">
        <f t="shared" si="456"/>
        <v>0</v>
      </c>
      <c r="AX367" s="39">
        <f t="shared" si="457"/>
        <v>0</v>
      </c>
      <c r="AY367" s="224" t="s">
        <v>56</v>
      </c>
      <c r="AZ367" s="54"/>
      <c r="BA367" s="64"/>
      <c r="BB367" s="48"/>
      <c r="BC367" s="25">
        <f t="shared" si="458"/>
        <v>0</v>
      </c>
      <c r="BD367" s="40">
        <f t="shared" si="459"/>
        <v>0</v>
      </c>
      <c r="BE367" s="27" t="s">
        <v>57</v>
      </c>
      <c r="BF367" s="54"/>
      <c r="BG367" s="48"/>
      <c r="BH367" s="28">
        <f t="shared" si="460"/>
        <v>0</v>
      </c>
      <c r="BI367" s="29">
        <f t="shared" si="461"/>
        <v>0</v>
      </c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</row>
    <row r="368" spans="1:201" ht="12.75" customHeight="1" x14ac:dyDescent="0.2">
      <c r="A368" s="167"/>
      <c r="B368" s="135"/>
      <c r="C368" s="136"/>
      <c r="D368" s="14"/>
      <c r="E368" s="280"/>
      <c r="F368" s="280"/>
      <c r="G368" s="137"/>
      <c r="H368" s="14"/>
      <c r="I368" s="14"/>
      <c r="J368" s="14"/>
      <c r="K368" s="14"/>
      <c r="L368" s="167"/>
      <c r="M368" s="167"/>
      <c r="N368" s="6"/>
      <c r="O368" s="14"/>
      <c r="P368" s="14"/>
      <c r="Q368" s="6"/>
      <c r="R368" s="6"/>
      <c r="S368" s="167"/>
      <c r="T368" s="14"/>
      <c r="U368" s="14"/>
      <c r="V368" s="14"/>
      <c r="W368" s="14"/>
      <c r="X368" s="14"/>
      <c r="Y368" s="14"/>
      <c r="Z368" s="215"/>
      <c r="AA368" s="14"/>
      <c r="AB368" s="215"/>
      <c r="AC368" s="215"/>
      <c r="AD368" s="215"/>
      <c r="AE368" s="167"/>
      <c r="AF368" s="14"/>
      <c r="AG368" s="14"/>
      <c r="AH368" s="69"/>
      <c r="AI368" s="69"/>
      <c r="AJ368" s="69"/>
      <c r="AK368" s="69"/>
      <c r="AL368" s="215"/>
      <c r="AM368" s="69"/>
      <c r="AN368" s="215"/>
      <c r="AO368" s="215"/>
      <c r="AP368" s="215"/>
      <c r="AQ368" s="69"/>
      <c r="AR368" s="236"/>
      <c r="AS368" s="221" t="s">
        <v>55</v>
      </c>
      <c r="AT368" s="54"/>
      <c r="AU368" s="254"/>
      <c r="AV368" s="259"/>
      <c r="AW368" s="38">
        <f t="shared" si="456"/>
        <v>0</v>
      </c>
      <c r="AX368" s="39">
        <f t="shared" si="457"/>
        <v>0</v>
      </c>
      <c r="AY368" s="224" t="s">
        <v>56</v>
      </c>
      <c r="AZ368" s="54"/>
      <c r="BA368" s="64"/>
      <c r="BB368" s="48"/>
      <c r="BC368" s="25">
        <f t="shared" si="458"/>
        <v>0</v>
      </c>
      <c r="BD368" s="40">
        <f t="shared" si="459"/>
        <v>0</v>
      </c>
      <c r="BE368" s="27" t="s">
        <v>57</v>
      </c>
      <c r="BF368" s="54"/>
      <c r="BG368" s="48"/>
      <c r="BH368" s="28">
        <f t="shared" si="460"/>
        <v>0</v>
      </c>
      <c r="BI368" s="29">
        <f t="shared" si="461"/>
        <v>0</v>
      </c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</row>
    <row r="369" spans="1:201" ht="12.75" customHeight="1" x14ac:dyDescent="0.2">
      <c r="A369" s="167"/>
      <c r="B369" s="135"/>
      <c r="C369" s="136"/>
      <c r="D369" s="14"/>
      <c r="E369" s="280"/>
      <c r="F369" s="280"/>
      <c r="G369" s="137"/>
      <c r="H369" s="14"/>
      <c r="I369" s="14"/>
      <c r="J369" s="14"/>
      <c r="K369" s="14"/>
      <c r="L369" s="167"/>
      <c r="M369" s="167"/>
      <c r="N369" s="6"/>
      <c r="O369" s="14"/>
      <c r="P369" s="14"/>
      <c r="Q369" s="6"/>
      <c r="R369" s="6"/>
      <c r="S369" s="167"/>
      <c r="T369" s="14"/>
      <c r="U369" s="14"/>
      <c r="V369" s="14"/>
      <c r="W369" s="14"/>
      <c r="X369" s="14"/>
      <c r="Y369" s="14"/>
      <c r="Z369" s="215"/>
      <c r="AA369" s="14"/>
      <c r="AB369" s="215"/>
      <c r="AC369" s="215"/>
      <c r="AD369" s="215"/>
      <c r="AE369" s="167"/>
      <c r="AF369" s="14"/>
      <c r="AG369" s="14"/>
      <c r="AH369" s="69"/>
      <c r="AI369" s="69"/>
      <c r="AJ369" s="69"/>
      <c r="AK369" s="69"/>
      <c r="AL369" s="215"/>
      <c r="AM369" s="69"/>
      <c r="AN369" s="215"/>
      <c r="AO369" s="215"/>
      <c r="AP369" s="215"/>
      <c r="AQ369" s="69"/>
      <c r="AR369" s="236"/>
      <c r="AS369" s="221" t="s">
        <v>55</v>
      </c>
      <c r="AT369" s="54"/>
      <c r="AU369" s="254"/>
      <c r="AV369" s="259"/>
      <c r="AW369" s="38">
        <f t="shared" si="456"/>
        <v>0</v>
      </c>
      <c r="AX369" s="39">
        <f t="shared" si="457"/>
        <v>0</v>
      </c>
      <c r="AY369" s="224" t="s">
        <v>56</v>
      </c>
      <c r="AZ369" s="54"/>
      <c r="BA369" s="64"/>
      <c r="BB369" s="48"/>
      <c r="BC369" s="25">
        <f t="shared" si="458"/>
        <v>0</v>
      </c>
      <c r="BD369" s="40">
        <f t="shared" si="459"/>
        <v>0</v>
      </c>
      <c r="BE369" s="27" t="s">
        <v>57</v>
      </c>
      <c r="BF369" s="54"/>
      <c r="BG369" s="48"/>
      <c r="BH369" s="28">
        <f t="shared" si="460"/>
        <v>0</v>
      </c>
      <c r="BI369" s="29">
        <f t="shared" si="461"/>
        <v>0</v>
      </c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</row>
    <row r="370" spans="1:201" ht="12.75" customHeight="1" x14ac:dyDescent="0.2">
      <c r="A370" s="167"/>
      <c r="B370" s="135"/>
      <c r="C370" s="136"/>
      <c r="D370" s="14"/>
      <c r="E370" s="280"/>
      <c r="F370" s="280"/>
      <c r="G370" s="137"/>
      <c r="H370" s="14"/>
      <c r="I370" s="14"/>
      <c r="J370" s="14"/>
      <c r="K370" s="14"/>
      <c r="L370" s="167"/>
      <c r="M370" s="167"/>
      <c r="N370" s="6"/>
      <c r="O370" s="14"/>
      <c r="P370" s="14"/>
      <c r="Q370" s="6"/>
      <c r="R370" s="6"/>
      <c r="S370" s="167"/>
      <c r="T370" s="14"/>
      <c r="U370" s="14"/>
      <c r="V370" s="14"/>
      <c r="W370" s="14"/>
      <c r="X370" s="14"/>
      <c r="Y370" s="14"/>
      <c r="Z370" s="215"/>
      <c r="AA370" s="14"/>
      <c r="AB370" s="215"/>
      <c r="AC370" s="215"/>
      <c r="AD370" s="215"/>
      <c r="AE370" s="167"/>
      <c r="AF370" s="14"/>
      <c r="AG370" s="14"/>
      <c r="AH370" s="69"/>
      <c r="AI370" s="69"/>
      <c r="AJ370" s="69"/>
      <c r="AK370" s="69"/>
      <c r="AL370" s="215"/>
      <c r="AM370" s="69"/>
      <c r="AN370" s="215"/>
      <c r="AO370" s="215"/>
      <c r="AP370" s="215"/>
      <c r="AQ370" s="69"/>
      <c r="AR370" s="236"/>
      <c r="AS370" s="221" t="s">
        <v>55</v>
      </c>
      <c r="AT370" s="54"/>
      <c r="AU370" s="254"/>
      <c r="AV370" s="259"/>
      <c r="AW370" s="38">
        <f t="shared" si="456"/>
        <v>0</v>
      </c>
      <c r="AX370" s="39">
        <f t="shared" si="457"/>
        <v>0</v>
      </c>
      <c r="AY370" s="224" t="s">
        <v>56</v>
      </c>
      <c r="AZ370" s="54"/>
      <c r="BA370" s="64"/>
      <c r="BB370" s="48"/>
      <c r="BC370" s="25">
        <f t="shared" si="458"/>
        <v>0</v>
      </c>
      <c r="BD370" s="40">
        <f t="shared" si="459"/>
        <v>0</v>
      </c>
      <c r="BE370" s="27" t="s">
        <v>57</v>
      </c>
      <c r="BF370" s="54"/>
      <c r="BG370" s="48"/>
      <c r="BH370" s="28">
        <f t="shared" si="460"/>
        <v>0</v>
      </c>
      <c r="BI370" s="29">
        <f t="shared" si="461"/>
        <v>0</v>
      </c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</row>
    <row r="371" spans="1:201" ht="12.75" customHeight="1" x14ac:dyDescent="0.2">
      <c r="A371" s="167"/>
      <c r="B371" s="135"/>
      <c r="C371" s="136"/>
      <c r="D371" s="14"/>
      <c r="E371" s="280"/>
      <c r="F371" s="280"/>
      <c r="G371" s="137"/>
      <c r="H371" s="14"/>
      <c r="I371" s="14"/>
      <c r="J371" s="14"/>
      <c r="K371" s="14"/>
      <c r="L371" s="167"/>
      <c r="M371" s="167"/>
      <c r="N371" s="6"/>
      <c r="O371" s="14"/>
      <c r="P371" s="14"/>
      <c r="Q371" s="6"/>
      <c r="R371" s="6"/>
      <c r="S371" s="167"/>
      <c r="T371" s="14"/>
      <c r="U371" s="14"/>
      <c r="V371" s="14"/>
      <c r="W371" s="14"/>
      <c r="X371" s="14"/>
      <c r="Y371" s="14"/>
      <c r="Z371" s="215"/>
      <c r="AA371" s="14"/>
      <c r="AB371" s="215"/>
      <c r="AC371" s="215"/>
      <c r="AD371" s="215"/>
      <c r="AE371" s="167"/>
      <c r="AF371" s="14"/>
      <c r="AG371" s="14"/>
      <c r="AH371" s="69"/>
      <c r="AI371" s="69"/>
      <c r="AJ371" s="69"/>
      <c r="AK371" s="69"/>
      <c r="AL371" s="215"/>
      <c r="AM371" s="69"/>
      <c r="AN371" s="215"/>
      <c r="AO371" s="215"/>
      <c r="AP371" s="215"/>
      <c r="AQ371" s="69"/>
      <c r="AR371" s="236"/>
      <c r="AS371" s="221" t="s">
        <v>55</v>
      </c>
      <c r="AT371" s="54"/>
      <c r="AU371" s="254"/>
      <c r="AV371" s="259"/>
      <c r="AW371" s="38">
        <f t="shared" si="456"/>
        <v>0</v>
      </c>
      <c r="AX371" s="39">
        <f t="shared" si="457"/>
        <v>0</v>
      </c>
      <c r="AY371" s="224" t="s">
        <v>56</v>
      </c>
      <c r="AZ371" s="54"/>
      <c r="BA371" s="64"/>
      <c r="BB371" s="48"/>
      <c r="BC371" s="25">
        <f t="shared" si="458"/>
        <v>0</v>
      </c>
      <c r="BD371" s="40">
        <f t="shared" si="459"/>
        <v>0</v>
      </c>
      <c r="BE371" s="27" t="s">
        <v>57</v>
      </c>
      <c r="BF371" s="54"/>
      <c r="BG371" s="48"/>
      <c r="BH371" s="28">
        <f t="shared" si="460"/>
        <v>0</v>
      </c>
      <c r="BI371" s="29">
        <f t="shared" si="461"/>
        <v>0</v>
      </c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</row>
    <row r="372" spans="1:201" ht="12.75" customHeight="1" x14ac:dyDescent="0.2">
      <c r="A372" s="167"/>
      <c r="B372" s="135"/>
      <c r="C372" s="136"/>
      <c r="D372" s="14"/>
      <c r="E372" s="280"/>
      <c r="F372" s="280"/>
      <c r="G372" s="137"/>
      <c r="H372" s="14"/>
      <c r="I372" s="14"/>
      <c r="J372" s="14"/>
      <c r="K372" s="14"/>
      <c r="L372" s="167"/>
      <c r="M372" s="167"/>
      <c r="N372" s="6"/>
      <c r="O372" s="14"/>
      <c r="P372" s="14"/>
      <c r="Q372" s="6"/>
      <c r="R372" s="6"/>
      <c r="S372" s="167"/>
      <c r="T372" s="14"/>
      <c r="U372" s="14"/>
      <c r="V372" s="14"/>
      <c r="W372" s="14"/>
      <c r="X372" s="14"/>
      <c r="Y372" s="14"/>
      <c r="Z372" s="215"/>
      <c r="AA372" s="14"/>
      <c r="AB372" s="215"/>
      <c r="AC372" s="215"/>
      <c r="AD372" s="215"/>
      <c r="AE372" s="167"/>
      <c r="AF372" s="14"/>
      <c r="AG372" s="14"/>
      <c r="AH372" s="69"/>
      <c r="AI372" s="69"/>
      <c r="AJ372" s="69"/>
      <c r="AK372" s="69"/>
      <c r="AL372" s="215"/>
      <c r="AM372" s="69"/>
      <c r="AN372" s="215"/>
      <c r="AO372" s="215"/>
      <c r="AP372" s="215"/>
      <c r="AQ372" s="69"/>
      <c r="AR372" s="236"/>
      <c r="AS372" s="221" t="s">
        <v>55</v>
      </c>
      <c r="AT372" s="54"/>
      <c r="AU372" s="254"/>
      <c r="AV372" s="259"/>
      <c r="AW372" s="38">
        <f t="shared" si="456"/>
        <v>0</v>
      </c>
      <c r="AX372" s="39">
        <f t="shared" si="457"/>
        <v>0</v>
      </c>
      <c r="AY372" s="224" t="s">
        <v>56</v>
      </c>
      <c r="AZ372" s="54"/>
      <c r="BA372" s="64"/>
      <c r="BB372" s="48"/>
      <c r="BC372" s="25">
        <f t="shared" si="458"/>
        <v>0</v>
      </c>
      <c r="BD372" s="40">
        <f t="shared" si="459"/>
        <v>0</v>
      </c>
      <c r="BE372" s="27" t="s">
        <v>57</v>
      </c>
      <c r="BF372" s="54"/>
      <c r="BG372" s="48"/>
      <c r="BH372" s="28">
        <f t="shared" si="460"/>
        <v>0</v>
      </c>
      <c r="BI372" s="29">
        <f t="shared" si="461"/>
        <v>0</v>
      </c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</row>
    <row r="373" spans="1:201" ht="12.75" customHeight="1" x14ac:dyDescent="0.2">
      <c r="A373" s="167"/>
      <c r="B373" s="135"/>
      <c r="C373" s="136"/>
      <c r="D373" s="14"/>
      <c r="E373" s="280"/>
      <c r="F373" s="280"/>
      <c r="G373" s="137"/>
      <c r="H373" s="14"/>
      <c r="I373" s="14"/>
      <c r="J373" s="14"/>
      <c r="K373" s="14"/>
      <c r="L373" s="167"/>
      <c r="M373" s="167"/>
      <c r="N373" s="6"/>
      <c r="O373" s="14"/>
      <c r="P373" s="14"/>
      <c r="Q373" s="6"/>
      <c r="R373" s="6"/>
      <c r="S373" s="167"/>
      <c r="T373" s="14"/>
      <c r="U373" s="14"/>
      <c r="V373" s="14"/>
      <c r="W373" s="14"/>
      <c r="X373" s="14"/>
      <c r="Y373" s="14"/>
      <c r="Z373" s="215"/>
      <c r="AA373" s="14"/>
      <c r="AB373" s="215"/>
      <c r="AC373" s="215"/>
      <c r="AD373" s="215"/>
      <c r="AE373" s="167"/>
      <c r="AF373" s="14"/>
      <c r="AG373" s="14"/>
      <c r="AH373" s="69"/>
      <c r="AI373" s="69"/>
      <c r="AJ373" s="69"/>
      <c r="AK373" s="69"/>
      <c r="AL373" s="215"/>
      <c r="AM373" s="69"/>
      <c r="AN373" s="215"/>
      <c r="AO373" s="215"/>
      <c r="AP373" s="215"/>
      <c r="AQ373" s="69"/>
      <c r="AR373" s="236"/>
      <c r="AS373" s="221" t="s">
        <v>55</v>
      </c>
      <c r="AT373" s="54"/>
      <c r="AU373" s="254"/>
      <c r="AV373" s="259"/>
      <c r="AW373" s="38">
        <f t="shared" si="456"/>
        <v>0</v>
      </c>
      <c r="AX373" s="39">
        <f t="shared" si="457"/>
        <v>0</v>
      </c>
      <c r="AY373" s="224" t="s">
        <v>56</v>
      </c>
      <c r="AZ373" s="54"/>
      <c r="BA373" s="64"/>
      <c r="BB373" s="48"/>
      <c r="BC373" s="25">
        <f t="shared" si="458"/>
        <v>0</v>
      </c>
      <c r="BD373" s="40">
        <f t="shared" si="459"/>
        <v>0</v>
      </c>
      <c r="BE373" s="27" t="s">
        <v>57</v>
      </c>
      <c r="BF373" s="54"/>
      <c r="BG373" s="48"/>
      <c r="BH373" s="28">
        <f t="shared" si="460"/>
        <v>0</v>
      </c>
      <c r="BI373" s="29">
        <f t="shared" si="461"/>
        <v>0</v>
      </c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</row>
    <row r="374" spans="1:201" ht="12.75" customHeight="1" x14ac:dyDescent="0.2">
      <c r="A374" s="167"/>
      <c r="B374" s="135"/>
      <c r="C374" s="136"/>
      <c r="D374" s="14"/>
      <c r="E374" s="280"/>
      <c r="F374" s="280"/>
      <c r="G374" s="137"/>
      <c r="H374" s="14"/>
      <c r="I374" s="14"/>
      <c r="J374" s="14"/>
      <c r="K374" s="14"/>
      <c r="L374" s="167"/>
      <c r="M374" s="167"/>
      <c r="N374" s="6"/>
      <c r="O374" s="14"/>
      <c r="P374" s="14"/>
      <c r="Q374" s="6"/>
      <c r="R374" s="6"/>
      <c r="S374" s="167"/>
      <c r="T374" s="14"/>
      <c r="U374" s="14"/>
      <c r="V374" s="14"/>
      <c r="W374" s="14"/>
      <c r="X374" s="14"/>
      <c r="Y374" s="14"/>
      <c r="Z374" s="215"/>
      <c r="AA374" s="14"/>
      <c r="AB374" s="215"/>
      <c r="AC374" s="215"/>
      <c r="AD374" s="215"/>
      <c r="AE374" s="167"/>
      <c r="AF374" s="14"/>
      <c r="AG374" s="14"/>
      <c r="AH374" s="69"/>
      <c r="AI374" s="69"/>
      <c r="AJ374" s="69"/>
      <c r="AK374" s="69"/>
      <c r="AL374" s="215"/>
      <c r="AM374" s="69"/>
      <c r="AN374" s="215"/>
      <c r="AO374" s="215"/>
      <c r="AP374" s="215"/>
      <c r="AQ374" s="69"/>
      <c r="AR374" s="236"/>
      <c r="AS374" s="221" t="s">
        <v>55</v>
      </c>
      <c r="AT374" s="54"/>
      <c r="AU374" s="254"/>
      <c r="AV374" s="259"/>
      <c r="AW374" s="38">
        <f t="shared" si="456"/>
        <v>0</v>
      </c>
      <c r="AX374" s="39">
        <f t="shared" si="457"/>
        <v>0</v>
      </c>
      <c r="AY374" s="224" t="s">
        <v>56</v>
      </c>
      <c r="AZ374" s="54"/>
      <c r="BA374" s="64"/>
      <c r="BB374" s="48"/>
      <c r="BC374" s="25">
        <f t="shared" si="458"/>
        <v>0</v>
      </c>
      <c r="BD374" s="40">
        <f t="shared" si="459"/>
        <v>0</v>
      </c>
      <c r="BE374" s="27" t="s">
        <v>57</v>
      </c>
      <c r="BF374" s="54"/>
      <c r="BG374" s="48"/>
      <c r="BH374" s="28">
        <f t="shared" si="460"/>
        <v>0</v>
      </c>
      <c r="BI374" s="29">
        <f t="shared" si="461"/>
        <v>0</v>
      </c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</row>
    <row r="375" spans="1:201" ht="12.75" customHeight="1" x14ac:dyDescent="0.2">
      <c r="A375" s="167"/>
      <c r="B375" s="135"/>
      <c r="C375" s="136"/>
      <c r="D375" s="14"/>
      <c r="E375" s="280"/>
      <c r="F375" s="280"/>
      <c r="G375" s="137"/>
      <c r="H375" s="14"/>
      <c r="I375" s="14"/>
      <c r="J375" s="14"/>
      <c r="K375" s="14"/>
      <c r="L375" s="167"/>
      <c r="M375" s="167"/>
      <c r="N375" s="6"/>
      <c r="O375" s="14"/>
      <c r="P375" s="14"/>
      <c r="Q375" s="6"/>
      <c r="R375" s="6"/>
      <c r="S375" s="167"/>
      <c r="T375" s="14"/>
      <c r="U375" s="14"/>
      <c r="V375" s="14"/>
      <c r="W375" s="14"/>
      <c r="X375" s="14"/>
      <c r="Y375" s="14"/>
      <c r="Z375" s="215"/>
      <c r="AA375" s="14"/>
      <c r="AB375" s="215"/>
      <c r="AC375" s="215"/>
      <c r="AD375" s="215"/>
      <c r="AE375" s="167"/>
      <c r="AF375" s="14"/>
      <c r="AG375" s="14"/>
      <c r="AH375" s="69"/>
      <c r="AI375" s="69"/>
      <c r="AJ375" s="69"/>
      <c r="AK375" s="69"/>
      <c r="AL375" s="215"/>
      <c r="AM375" s="69"/>
      <c r="AN375" s="215"/>
      <c r="AO375" s="215"/>
      <c r="AP375" s="215"/>
      <c r="AQ375" s="69"/>
      <c r="AR375" s="236"/>
      <c r="AS375" s="221" t="s">
        <v>55</v>
      </c>
      <c r="AT375" s="54"/>
      <c r="AU375" s="254"/>
      <c r="AV375" s="259"/>
      <c r="AW375" s="38">
        <f t="shared" si="456"/>
        <v>0</v>
      </c>
      <c r="AX375" s="39">
        <f t="shared" si="457"/>
        <v>0</v>
      </c>
      <c r="AY375" s="224" t="s">
        <v>56</v>
      </c>
      <c r="AZ375" s="54"/>
      <c r="BA375" s="64"/>
      <c r="BB375" s="48"/>
      <c r="BC375" s="25">
        <f t="shared" si="458"/>
        <v>0</v>
      </c>
      <c r="BD375" s="40">
        <f t="shared" si="459"/>
        <v>0</v>
      </c>
      <c r="BE375" s="27" t="s">
        <v>57</v>
      </c>
      <c r="BF375" s="54"/>
      <c r="BG375" s="48"/>
      <c r="BH375" s="28">
        <f t="shared" si="460"/>
        <v>0</v>
      </c>
      <c r="BI375" s="29">
        <f t="shared" si="461"/>
        <v>0</v>
      </c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</row>
    <row r="376" spans="1:201" ht="12.75" customHeight="1" x14ac:dyDescent="0.2">
      <c r="A376" s="167"/>
      <c r="B376" s="135"/>
      <c r="C376" s="136"/>
      <c r="D376" s="14"/>
      <c r="E376" s="280"/>
      <c r="F376" s="280"/>
      <c r="G376" s="137"/>
      <c r="H376" s="14"/>
      <c r="I376" s="14"/>
      <c r="J376" s="14"/>
      <c r="K376" s="14"/>
      <c r="L376" s="167"/>
      <c r="M376" s="167"/>
      <c r="N376" s="6"/>
      <c r="O376" s="14"/>
      <c r="P376" s="14"/>
      <c r="Q376" s="6"/>
      <c r="R376" s="6"/>
      <c r="S376" s="167"/>
      <c r="T376" s="14"/>
      <c r="U376" s="14"/>
      <c r="V376" s="14"/>
      <c r="W376" s="14"/>
      <c r="X376" s="14"/>
      <c r="Y376" s="14"/>
      <c r="Z376" s="215"/>
      <c r="AA376" s="14"/>
      <c r="AB376" s="215"/>
      <c r="AC376" s="215"/>
      <c r="AD376" s="215"/>
      <c r="AE376" s="167"/>
      <c r="AF376" s="14"/>
      <c r="AG376" s="14"/>
      <c r="AH376" s="69"/>
      <c r="AI376" s="69"/>
      <c r="AJ376" s="69"/>
      <c r="AK376" s="69"/>
      <c r="AL376" s="215"/>
      <c r="AM376" s="69"/>
      <c r="AN376" s="215"/>
      <c r="AO376" s="215"/>
      <c r="AP376" s="215"/>
      <c r="AQ376" s="69"/>
      <c r="AR376" s="236"/>
      <c r="AS376" s="221" t="s">
        <v>55</v>
      </c>
      <c r="AT376" s="54"/>
      <c r="AU376" s="254"/>
      <c r="AV376" s="259"/>
      <c r="AW376" s="38">
        <f t="shared" si="456"/>
        <v>0</v>
      </c>
      <c r="AX376" s="39">
        <f t="shared" si="457"/>
        <v>0</v>
      </c>
      <c r="AY376" s="224" t="s">
        <v>56</v>
      </c>
      <c r="AZ376" s="54"/>
      <c r="BA376" s="64"/>
      <c r="BB376" s="48"/>
      <c r="BC376" s="25">
        <f t="shared" si="458"/>
        <v>0</v>
      </c>
      <c r="BD376" s="40">
        <f t="shared" si="459"/>
        <v>0</v>
      </c>
      <c r="BE376" s="27" t="s">
        <v>57</v>
      </c>
      <c r="BF376" s="54"/>
      <c r="BG376" s="48"/>
      <c r="BH376" s="28">
        <f t="shared" si="460"/>
        <v>0</v>
      </c>
      <c r="BI376" s="29">
        <f t="shared" si="461"/>
        <v>0</v>
      </c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</row>
    <row r="377" spans="1:201" ht="12.75" customHeight="1" x14ac:dyDescent="0.2">
      <c r="A377" s="167"/>
      <c r="B377" s="135"/>
      <c r="C377" s="136"/>
      <c r="D377" s="14"/>
      <c r="E377" s="280"/>
      <c r="F377" s="280"/>
      <c r="G377" s="137"/>
      <c r="H377" s="14"/>
      <c r="I377" s="14"/>
      <c r="J377" s="14"/>
      <c r="K377" s="14"/>
      <c r="L377" s="167"/>
      <c r="M377" s="167"/>
      <c r="N377" s="6"/>
      <c r="O377" s="14"/>
      <c r="P377" s="14"/>
      <c r="Q377" s="6"/>
      <c r="R377" s="6"/>
      <c r="S377" s="167"/>
      <c r="T377" s="14"/>
      <c r="U377" s="14"/>
      <c r="V377" s="14"/>
      <c r="W377" s="14"/>
      <c r="X377" s="14"/>
      <c r="Y377" s="14"/>
      <c r="Z377" s="215"/>
      <c r="AA377" s="14"/>
      <c r="AB377" s="215"/>
      <c r="AC377" s="215"/>
      <c r="AD377" s="215"/>
      <c r="AE377" s="167"/>
      <c r="AF377" s="14"/>
      <c r="AG377" s="14"/>
      <c r="AH377" s="69"/>
      <c r="AI377" s="69"/>
      <c r="AJ377" s="69"/>
      <c r="AK377" s="69"/>
      <c r="AL377" s="215"/>
      <c r="AM377" s="69"/>
      <c r="AN377" s="215"/>
      <c r="AO377" s="215"/>
      <c r="AP377" s="215"/>
      <c r="AQ377" s="69"/>
      <c r="AR377" s="236"/>
      <c r="AS377" s="221" t="s">
        <v>55</v>
      </c>
      <c r="AT377" s="54"/>
      <c r="AU377" s="254"/>
      <c r="AV377" s="259"/>
      <c r="AW377" s="38">
        <f t="shared" si="456"/>
        <v>0</v>
      </c>
      <c r="AX377" s="39">
        <f t="shared" si="457"/>
        <v>0</v>
      </c>
      <c r="AY377" s="224" t="s">
        <v>56</v>
      </c>
      <c r="AZ377" s="54"/>
      <c r="BA377" s="64"/>
      <c r="BB377" s="48"/>
      <c r="BC377" s="25">
        <f t="shared" si="458"/>
        <v>0</v>
      </c>
      <c r="BD377" s="40">
        <f t="shared" si="459"/>
        <v>0</v>
      </c>
      <c r="BE377" s="27" t="s">
        <v>57</v>
      </c>
      <c r="BF377" s="54"/>
      <c r="BG377" s="48"/>
      <c r="BH377" s="28">
        <f t="shared" si="460"/>
        <v>0</v>
      </c>
      <c r="BI377" s="29">
        <f t="shared" si="461"/>
        <v>0</v>
      </c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</row>
    <row r="378" spans="1:201" ht="12.75" customHeight="1" x14ac:dyDescent="0.2">
      <c r="A378" s="167"/>
      <c r="B378" s="135"/>
      <c r="C378" s="136"/>
      <c r="D378" s="14"/>
      <c r="E378" s="280"/>
      <c r="F378" s="280"/>
      <c r="G378" s="137"/>
      <c r="H378" s="14"/>
      <c r="I378" s="14"/>
      <c r="J378" s="14"/>
      <c r="K378" s="14"/>
      <c r="L378" s="167"/>
      <c r="M378" s="167"/>
      <c r="N378" s="6"/>
      <c r="O378" s="14"/>
      <c r="P378" s="14"/>
      <c r="Q378" s="6"/>
      <c r="R378" s="6"/>
      <c r="S378" s="167"/>
      <c r="T378" s="14"/>
      <c r="U378" s="14"/>
      <c r="V378" s="14"/>
      <c r="W378" s="14"/>
      <c r="X378" s="14"/>
      <c r="Y378" s="14"/>
      <c r="Z378" s="215"/>
      <c r="AA378" s="14"/>
      <c r="AB378" s="215"/>
      <c r="AC378" s="215"/>
      <c r="AD378" s="215"/>
      <c r="AE378" s="167"/>
      <c r="AF378" s="14"/>
      <c r="AG378" s="14"/>
      <c r="AH378" s="14"/>
      <c r="AI378" s="14"/>
      <c r="AJ378" s="14"/>
      <c r="AK378" s="14"/>
      <c r="AL378" s="215"/>
      <c r="AM378" s="14"/>
      <c r="AN378" s="215"/>
      <c r="AO378" s="215"/>
      <c r="AP378" s="215"/>
      <c r="AQ378" s="14"/>
      <c r="AR378" s="236"/>
      <c r="AS378" s="221" t="s">
        <v>55</v>
      </c>
      <c r="AT378" s="54"/>
      <c r="AU378" s="254"/>
      <c r="AV378" s="259"/>
      <c r="AW378" s="38">
        <f t="shared" si="456"/>
        <v>0</v>
      </c>
      <c r="AX378" s="39">
        <f t="shared" si="457"/>
        <v>0</v>
      </c>
      <c r="AY378" s="224" t="s">
        <v>56</v>
      </c>
      <c r="AZ378" s="54"/>
      <c r="BA378" s="64"/>
      <c r="BB378" s="48"/>
      <c r="BC378" s="25">
        <f t="shared" si="458"/>
        <v>0</v>
      </c>
      <c r="BD378" s="40">
        <f t="shared" si="459"/>
        <v>0</v>
      </c>
      <c r="BE378" s="27" t="s">
        <v>57</v>
      </c>
      <c r="BF378" s="54"/>
      <c r="BG378" s="48"/>
      <c r="BH378" s="28">
        <f t="shared" si="460"/>
        <v>0</v>
      </c>
      <c r="BI378" s="29">
        <f t="shared" si="461"/>
        <v>0</v>
      </c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</row>
    <row r="379" spans="1:201" ht="12.75" customHeight="1" x14ac:dyDescent="0.2">
      <c r="A379" s="167"/>
      <c r="B379" s="135"/>
      <c r="C379" s="136"/>
      <c r="D379" s="14"/>
      <c r="E379" s="280"/>
      <c r="F379" s="280"/>
      <c r="G379" s="137"/>
      <c r="H379" s="14"/>
      <c r="I379" s="14"/>
      <c r="J379" s="14"/>
      <c r="K379" s="14"/>
      <c r="L379" s="167"/>
      <c r="M379" s="167"/>
      <c r="N379" s="6"/>
      <c r="O379" s="14"/>
      <c r="P379" s="14"/>
      <c r="Q379" s="6"/>
      <c r="R379" s="6"/>
      <c r="S379" s="167"/>
      <c r="T379" s="14"/>
      <c r="U379" s="14"/>
      <c r="V379" s="14"/>
      <c r="W379" s="14"/>
      <c r="X379" s="14"/>
      <c r="Y379" s="14"/>
      <c r="Z379" s="215"/>
      <c r="AA379" s="14"/>
      <c r="AB379" s="215"/>
      <c r="AC379" s="215"/>
      <c r="AD379" s="215"/>
      <c r="AE379" s="167"/>
      <c r="AF379" s="14"/>
      <c r="AG379" s="14"/>
      <c r="AH379" s="14"/>
      <c r="AI379" s="14"/>
      <c r="AJ379" s="14"/>
      <c r="AK379" s="14"/>
      <c r="AL379" s="215"/>
      <c r="AM379" s="14"/>
      <c r="AN379" s="215"/>
      <c r="AO379" s="215"/>
      <c r="AP379" s="215"/>
      <c r="AQ379" s="14"/>
      <c r="AR379" s="236"/>
      <c r="AS379" s="221" t="s">
        <v>55</v>
      </c>
      <c r="AT379" s="54"/>
      <c r="AU379" s="254"/>
      <c r="AV379" s="259"/>
      <c r="AW379" s="38">
        <f t="shared" si="456"/>
        <v>0</v>
      </c>
      <c r="AX379" s="39">
        <f t="shared" si="457"/>
        <v>0</v>
      </c>
      <c r="AY379" s="224" t="s">
        <v>56</v>
      </c>
      <c r="AZ379" s="54"/>
      <c r="BA379" s="64"/>
      <c r="BB379" s="48"/>
      <c r="BC379" s="25">
        <f t="shared" si="458"/>
        <v>0</v>
      </c>
      <c r="BD379" s="40">
        <f t="shared" si="459"/>
        <v>0</v>
      </c>
      <c r="BE379" s="27" t="s">
        <v>57</v>
      </c>
      <c r="BF379" s="54"/>
      <c r="BG379" s="48"/>
      <c r="BH379" s="28">
        <f t="shared" si="460"/>
        <v>0</v>
      </c>
      <c r="BI379" s="29">
        <f t="shared" si="461"/>
        <v>0</v>
      </c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</row>
    <row r="380" spans="1:201" ht="12.75" customHeight="1" x14ac:dyDescent="0.2">
      <c r="A380" s="167"/>
      <c r="B380" s="135"/>
      <c r="C380" s="136"/>
      <c r="D380" s="14"/>
      <c r="E380" s="280"/>
      <c r="F380" s="280"/>
      <c r="G380" s="137"/>
      <c r="H380" s="14"/>
      <c r="I380" s="14"/>
      <c r="J380" s="14"/>
      <c r="K380" s="14"/>
      <c r="L380" s="167"/>
      <c r="M380" s="167"/>
      <c r="N380" s="6"/>
      <c r="O380" s="14"/>
      <c r="P380" s="14"/>
      <c r="Q380" s="6"/>
      <c r="R380" s="6"/>
      <c r="S380" s="167"/>
      <c r="T380" s="14"/>
      <c r="U380" s="14"/>
      <c r="V380" s="14"/>
      <c r="W380" s="14"/>
      <c r="X380" s="14"/>
      <c r="Y380" s="14"/>
      <c r="Z380" s="215"/>
      <c r="AA380" s="14"/>
      <c r="AB380" s="215"/>
      <c r="AC380" s="215"/>
      <c r="AD380" s="215"/>
      <c r="AE380" s="167"/>
      <c r="AF380" s="14"/>
      <c r="AG380" s="14"/>
      <c r="AH380" s="14"/>
      <c r="AI380" s="14"/>
      <c r="AJ380" s="14"/>
      <c r="AK380" s="14"/>
      <c r="AL380" s="215"/>
      <c r="AM380" s="14"/>
      <c r="AN380" s="215"/>
      <c r="AO380" s="215"/>
      <c r="AP380" s="215"/>
      <c r="AQ380" s="14"/>
      <c r="AR380" s="236"/>
      <c r="AS380" s="221" t="s">
        <v>55</v>
      </c>
      <c r="AT380" s="54"/>
      <c r="AU380" s="254"/>
      <c r="AV380" s="259"/>
      <c r="AW380" s="38">
        <f t="shared" si="456"/>
        <v>0</v>
      </c>
      <c r="AX380" s="39">
        <f t="shared" si="457"/>
        <v>0</v>
      </c>
      <c r="AY380" s="224" t="s">
        <v>56</v>
      </c>
      <c r="AZ380" s="54"/>
      <c r="BA380" s="64"/>
      <c r="BB380" s="48"/>
      <c r="BC380" s="25">
        <f t="shared" si="458"/>
        <v>0</v>
      </c>
      <c r="BD380" s="40">
        <f t="shared" si="459"/>
        <v>0</v>
      </c>
      <c r="BE380" s="27" t="s">
        <v>57</v>
      </c>
      <c r="BF380" s="54"/>
      <c r="BG380" s="48"/>
      <c r="BH380" s="28">
        <f t="shared" si="460"/>
        <v>0</v>
      </c>
      <c r="BI380" s="29">
        <f t="shared" si="461"/>
        <v>0</v>
      </c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</row>
    <row r="381" spans="1:201" ht="12.75" customHeight="1" x14ac:dyDescent="0.2">
      <c r="A381" s="167"/>
      <c r="B381" s="135"/>
      <c r="C381" s="136"/>
      <c r="D381" s="14"/>
      <c r="E381" s="280"/>
      <c r="F381" s="280"/>
      <c r="G381" s="137"/>
      <c r="H381" s="14"/>
      <c r="I381" s="14"/>
      <c r="J381" s="14"/>
      <c r="K381" s="14"/>
      <c r="L381" s="167"/>
      <c r="M381" s="167"/>
      <c r="N381" s="6"/>
      <c r="O381" s="14"/>
      <c r="P381" s="14"/>
      <c r="Q381" s="6"/>
      <c r="R381" s="6"/>
      <c r="S381" s="167"/>
      <c r="T381" s="14"/>
      <c r="U381" s="14"/>
      <c r="V381" s="14"/>
      <c r="W381" s="14"/>
      <c r="X381" s="14"/>
      <c r="Y381" s="14"/>
      <c r="Z381" s="215"/>
      <c r="AA381" s="14"/>
      <c r="AB381" s="215"/>
      <c r="AC381" s="215"/>
      <c r="AD381" s="215"/>
      <c r="AE381" s="167"/>
      <c r="AF381" s="14"/>
      <c r="AG381" s="14"/>
      <c r="AH381" s="14"/>
      <c r="AI381" s="14"/>
      <c r="AJ381" s="14"/>
      <c r="AK381" s="14"/>
      <c r="AL381" s="215"/>
      <c r="AM381" s="14"/>
      <c r="AN381" s="215"/>
      <c r="AO381" s="215"/>
      <c r="AP381" s="215"/>
      <c r="AQ381" s="14"/>
      <c r="AR381" s="236"/>
      <c r="AS381" s="221" t="s">
        <v>55</v>
      </c>
      <c r="AT381" s="54"/>
      <c r="AU381" s="254"/>
      <c r="AV381" s="259"/>
      <c r="AW381" s="38">
        <f t="shared" si="456"/>
        <v>0</v>
      </c>
      <c r="AX381" s="39">
        <f t="shared" si="457"/>
        <v>0</v>
      </c>
      <c r="AY381" s="224" t="s">
        <v>56</v>
      </c>
      <c r="AZ381" s="54"/>
      <c r="BA381" s="64"/>
      <c r="BB381" s="48"/>
      <c r="BC381" s="25">
        <f t="shared" si="458"/>
        <v>0</v>
      </c>
      <c r="BD381" s="40">
        <f t="shared" si="459"/>
        <v>0</v>
      </c>
      <c r="BE381" s="27" t="s">
        <v>57</v>
      </c>
      <c r="BF381" s="54"/>
      <c r="BG381" s="48"/>
      <c r="BH381" s="28">
        <f t="shared" si="460"/>
        <v>0</v>
      </c>
      <c r="BI381" s="29">
        <f t="shared" si="461"/>
        <v>0</v>
      </c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</row>
    <row r="382" spans="1:201" ht="12.75" customHeight="1" x14ac:dyDescent="0.2">
      <c r="A382" s="167"/>
      <c r="B382" s="135"/>
      <c r="C382" s="136"/>
      <c r="D382" s="14"/>
      <c r="E382" s="280"/>
      <c r="F382" s="280"/>
      <c r="G382" s="137"/>
      <c r="H382" s="14"/>
      <c r="I382" s="14"/>
      <c r="J382" s="14"/>
      <c r="K382" s="14"/>
      <c r="L382" s="167"/>
      <c r="M382" s="167"/>
      <c r="N382" s="6"/>
      <c r="O382" s="14"/>
      <c r="P382" s="14"/>
      <c r="Q382" s="6"/>
      <c r="R382" s="6"/>
      <c r="S382" s="167"/>
      <c r="T382" s="14"/>
      <c r="U382" s="14"/>
      <c r="V382" s="14"/>
      <c r="W382" s="14"/>
      <c r="X382" s="14"/>
      <c r="Y382" s="14"/>
      <c r="Z382" s="215"/>
      <c r="AA382" s="14"/>
      <c r="AB382" s="215"/>
      <c r="AC382" s="215"/>
      <c r="AD382" s="215"/>
      <c r="AE382" s="167"/>
      <c r="AF382" s="14"/>
      <c r="AG382" s="14"/>
      <c r="AH382" s="14"/>
      <c r="AI382" s="14"/>
      <c r="AJ382" s="14"/>
      <c r="AK382" s="14"/>
      <c r="AL382" s="215"/>
      <c r="AM382" s="14"/>
      <c r="AN382" s="215"/>
      <c r="AO382" s="215"/>
      <c r="AP382" s="215"/>
      <c r="AQ382" s="14"/>
      <c r="AR382" s="236"/>
      <c r="AS382" s="221" t="s">
        <v>55</v>
      </c>
      <c r="AT382" s="54"/>
      <c r="AU382" s="254"/>
      <c r="AV382" s="259"/>
      <c r="AW382" s="38">
        <f t="shared" si="456"/>
        <v>0</v>
      </c>
      <c r="AX382" s="39">
        <f t="shared" si="457"/>
        <v>0</v>
      </c>
      <c r="AY382" s="224" t="s">
        <v>56</v>
      </c>
      <c r="AZ382" s="54"/>
      <c r="BA382" s="64"/>
      <c r="BB382" s="48"/>
      <c r="BC382" s="25">
        <f t="shared" si="458"/>
        <v>0</v>
      </c>
      <c r="BD382" s="40">
        <f t="shared" si="459"/>
        <v>0</v>
      </c>
      <c r="BE382" s="27" t="s">
        <v>57</v>
      </c>
      <c r="BF382" s="54"/>
      <c r="BG382" s="48"/>
      <c r="BH382" s="28">
        <f t="shared" si="460"/>
        <v>0</v>
      </c>
      <c r="BI382" s="29">
        <f t="shared" si="461"/>
        <v>0</v>
      </c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</row>
    <row r="383" spans="1:201" ht="12.75" customHeight="1" x14ac:dyDescent="0.2">
      <c r="A383" s="167"/>
      <c r="B383" s="135"/>
      <c r="C383" s="136"/>
      <c r="D383" s="14"/>
      <c r="E383" s="280"/>
      <c r="F383" s="280"/>
      <c r="G383" s="137"/>
      <c r="H383" s="14"/>
      <c r="I383" s="14"/>
      <c r="J383" s="14"/>
      <c r="K383" s="14"/>
      <c r="L383" s="167"/>
      <c r="M383" s="167"/>
      <c r="N383" s="6"/>
      <c r="O383" s="14"/>
      <c r="P383" s="14"/>
      <c r="Q383" s="6"/>
      <c r="R383" s="6"/>
      <c r="S383" s="167"/>
      <c r="T383" s="14"/>
      <c r="U383" s="14"/>
      <c r="V383" s="14"/>
      <c r="W383" s="14"/>
      <c r="X383" s="14"/>
      <c r="Y383" s="14"/>
      <c r="Z383" s="215"/>
      <c r="AA383" s="14"/>
      <c r="AB383" s="215"/>
      <c r="AC383" s="215"/>
      <c r="AD383" s="215"/>
      <c r="AE383" s="167"/>
      <c r="AF383" s="14"/>
      <c r="AG383" s="14"/>
      <c r="AH383" s="14"/>
      <c r="AI383" s="14"/>
      <c r="AJ383" s="14"/>
      <c r="AK383" s="14"/>
      <c r="AL383" s="215"/>
      <c r="AM383" s="14"/>
      <c r="AN383" s="215"/>
      <c r="AO383" s="215"/>
      <c r="AP383" s="215"/>
      <c r="AQ383" s="14"/>
      <c r="AR383" s="236"/>
      <c r="AS383" s="221" t="s">
        <v>55</v>
      </c>
      <c r="AT383" s="54"/>
      <c r="AU383" s="254"/>
      <c r="AV383" s="259"/>
      <c r="AW383" s="38">
        <f t="shared" si="456"/>
        <v>0</v>
      </c>
      <c r="AX383" s="39">
        <f t="shared" si="457"/>
        <v>0</v>
      </c>
      <c r="AY383" s="224" t="s">
        <v>56</v>
      </c>
      <c r="AZ383" s="54"/>
      <c r="BA383" s="64"/>
      <c r="BB383" s="48"/>
      <c r="BC383" s="25">
        <f t="shared" si="458"/>
        <v>0</v>
      </c>
      <c r="BD383" s="40">
        <f t="shared" si="459"/>
        <v>0</v>
      </c>
      <c r="BE383" s="27" t="s">
        <v>57</v>
      </c>
      <c r="BF383" s="54"/>
      <c r="BG383" s="48"/>
      <c r="BH383" s="28">
        <f t="shared" si="460"/>
        <v>0</v>
      </c>
      <c r="BI383" s="29">
        <f t="shared" si="461"/>
        <v>0</v>
      </c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</row>
    <row r="384" spans="1:201" ht="12.75" customHeight="1" x14ac:dyDescent="0.2">
      <c r="A384" s="167"/>
      <c r="B384" s="135"/>
      <c r="C384" s="136"/>
      <c r="D384" s="14"/>
      <c r="E384" s="280"/>
      <c r="F384" s="280"/>
      <c r="G384" s="137"/>
      <c r="H384" s="14"/>
      <c r="I384" s="14"/>
      <c r="J384" s="14"/>
      <c r="K384" s="14"/>
      <c r="L384" s="167"/>
      <c r="M384" s="167"/>
      <c r="N384" s="6"/>
      <c r="O384" s="14"/>
      <c r="P384" s="14"/>
      <c r="Q384" s="6"/>
      <c r="R384" s="6"/>
      <c r="S384" s="167"/>
      <c r="T384" s="14"/>
      <c r="U384" s="14"/>
      <c r="V384" s="14"/>
      <c r="W384" s="14"/>
      <c r="X384" s="14"/>
      <c r="Y384" s="14"/>
      <c r="Z384" s="215"/>
      <c r="AA384" s="14"/>
      <c r="AB384" s="215"/>
      <c r="AC384" s="215"/>
      <c r="AD384" s="215"/>
      <c r="AE384" s="167"/>
      <c r="AF384" s="14"/>
      <c r="AG384" s="14"/>
      <c r="AH384" s="14"/>
      <c r="AI384" s="14"/>
      <c r="AJ384" s="14"/>
      <c r="AK384" s="14"/>
      <c r="AL384" s="215"/>
      <c r="AM384" s="14"/>
      <c r="AN384" s="215"/>
      <c r="AO384" s="215"/>
      <c r="AP384" s="215"/>
      <c r="AQ384" s="14"/>
      <c r="AR384" s="236"/>
      <c r="AS384" s="221" t="s">
        <v>55</v>
      </c>
      <c r="AT384" s="54"/>
      <c r="AU384" s="254"/>
      <c r="AV384" s="259"/>
      <c r="AW384" s="38">
        <f t="shared" si="456"/>
        <v>0</v>
      </c>
      <c r="AX384" s="39">
        <f t="shared" si="457"/>
        <v>0</v>
      </c>
      <c r="AY384" s="224" t="s">
        <v>56</v>
      </c>
      <c r="AZ384" s="54"/>
      <c r="BA384" s="64"/>
      <c r="BB384" s="48"/>
      <c r="BC384" s="25">
        <f t="shared" si="458"/>
        <v>0</v>
      </c>
      <c r="BD384" s="40">
        <f t="shared" si="459"/>
        <v>0</v>
      </c>
      <c r="BE384" s="27" t="s">
        <v>57</v>
      </c>
      <c r="BF384" s="54"/>
      <c r="BG384" s="48"/>
      <c r="BH384" s="28">
        <f t="shared" si="460"/>
        <v>0</v>
      </c>
      <c r="BI384" s="29">
        <f t="shared" si="461"/>
        <v>0</v>
      </c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</row>
    <row r="385" spans="1:201" ht="12.75" customHeight="1" x14ac:dyDescent="0.2">
      <c r="A385" s="167"/>
      <c r="B385" s="135"/>
      <c r="C385" s="136"/>
      <c r="D385" s="14"/>
      <c r="E385" s="280"/>
      <c r="F385" s="280"/>
      <c r="G385" s="137"/>
      <c r="H385" s="14"/>
      <c r="I385" s="14"/>
      <c r="J385" s="14"/>
      <c r="K385" s="14"/>
      <c r="L385" s="167"/>
      <c r="M385" s="167"/>
      <c r="N385" s="6"/>
      <c r="O385" s="14"/>
      <c r="P385" s="14"/>
      <c r="Q385" s="6"/>
      <c r="R385" s="6"/>
      <c r="S385" s="167"/>
      <c r="T385" s="14"/>
      <c r="U385" s="14"/>
      <c r="V385" s="14"/>
      <c r="W385" s="14"/>
      <c r="X385" s="14"/>
      <c r="Y385" s="14"/>
      <c r="Z385" s="215"/>
      <c r="AA385" s="14"/>
      <c r="AB385" s="215"/>
      <c r="AC385" s="215"/>
      <c r="AD385" s="215"/>
      <c r="AE385" s="167"/>
      <c r="AF385" s="14"/>
      <c r="AG385" s="14"/>
      <c r="AH385" s="14"/>
      <c r="AI385" s="14"/>
      <c r="AJ385" s="14"/>
      <c r="AK385" s="14"/>
      <c r="AL385" s="215"/>
      <c r="AM385" s="14"/>
      <c r="AN385" s="215"/>
      <c r="AO385" s="215"/>
      <c r="AP385" s="215"/>
      <c r="AQ385" s="14"/>
      <c r="AR385" s="236"/>
      <c r="AS385" s="221" t="s">
        <v>55</v>
      </c>
      <c r="AT385" s="54"/>
      <c r="AU385" s="254"/>
      <c r="AV385" s="259"/>
      <c r="AW385" s="38">
        <f t="shared" si="456"/>
        <v>0</v>
      </c>
      <c r="AX385" s="39">
        <f t="shared" si="457"/>
        <v>0</v>
      </c>
      <c r="AY385" s="224" t="s">
        <v>56</v>
      </c>
      <c r="AZ385" s="54"/>
      <c r="BA385" s="64"/>
      <c r="BB385" s="48"/>
      <c r="BC385" s="25">
        <f t="shared" si="458"/>
        <v>0</v>
      </c>
      <c r="BD385" s="40">
        <f t="shared" si="459"/>
        <v>0</v>
      </c>
      <c r="BE385" s="27" t="s">
        <v>57</v>
      </c>
      <c r="BF385" s="54"/>
      <c r="BG385" s="48"/>
      <c r="BH385" s="28">
        <f t="shared" si="460"/>
        <v>0</v>
      </c>
      <c r="BI385" s="29">
        <f t="shared" si="461"/>
        <v>0</v>
      </c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</row>
    <row r="386" spans="1:201" ht="12.75" customHeight="1" x14ac:dyDescent="0.2">
      <c r="A386" s="167"/>
      <c r="B386" s="135"/>
      <c r="C386" s="136"/>
      <c r="D386" s="14"/>
      <c r="E386" s="280"/>
      <c r="F386" s="280"/>
      <c r="G386" s="137"/>
      <c r="H386" s="14"/>
      <c r="I386" s="14"/>
      <c r="J386" s="14"/>
      <c r="K386" s="14"/>
      <c r="L386" s="167"/>
      <c r="M386" s="167"/>
      <c r="N386" s="6"/>
      <c r="O386" s="14"/>
      <c r="P386" s="14"/>
      <c r="Q386" s="6"/>
      <c r="R386" s="6"/>
      <c r="S386" s="167"/>
      <c r="T386" s="14"/>
      <c r="U386" s="14"/>
      <c r="V386" s="14"/>
      <c r="W386" s="14"/>
      <c r="X386" s="14"/>
      <c r="Y386" s="14"/>
      <c r="Z386" s="215"/>
      <c r="AA386" s="14"/>
      <c r="AB386" s="215"/>
      <c r="AC386" s="215"/>
      <c r="AD386" s="215"/>
      <c r="AE386" s="167"/>
      <c r="AF386" s="14"/>
      <c r="AG386" s="14"/>
      <c r="AH386" s="14"/>
      <c r="AI386" s="14"/>
      <c r="AJ386" s="14"/>
      <c r="AK386" s="14"/>
      <c r="AL386" s="215"/>
      <c r="AM386" s="14"/>
      <c r="AN386" s="215"/>
      <c r="AO386" s="215"/>
      <c r="AP386" s="215"/>
      <c r="AQ386" s="14"/>
      <c r="AR386" s="236"/>
      <c r="AS386" s="221" t="s">
        <v>55</v>
      </c>
      <c r="AT386" s="54"/>
      <c r="AU386" s="254"/>
      <c r="AV386" s="259"/>
      <c r="AW386" s="38">
        <f t="shared" si="456"/>
        <v>0</v>
      </c>
      <c r="AX386" s="39">
        <f t="shared" si="457"/>
        <v>0</v>
      </c>
      <c r="AY386" s="224" t="s">
        <v>56</v>
      </c>
      <c r="AZ386" s="54"/>
      <c r="BA386" s="64"/>
      <c r="BB386" s="48"/>
      <c r="BC386" s="25">
        <f t="shared" si="458"/>
        <v>0</v>
      </c>
      <c r="BD386" s="40">
        <f t="shared" si="459"/>
        <v>0</v>
      </c>
      <c r="BE386" s="27" t="s">
        <v>57</v>
      </c>
      <c r="BF386" s="54"/>
      <c r="BG386" s="48"/>
      <c r="BH386" s="28">
        <f t="shared" si="460"/>
        <v>0</v>
      </c>
      <c r="BI386" s="29">
        <f t="shared" si="461"/>
        <v>0</v>
      </c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</row>
    <row r="387" spans="1:201" ht="12.75" customHeight="1" x14ac:dyDescent="0.2">
      <c r="A387" s="167"/>
      <c r="B387" s="135"/>
      <c r="C387" s="136"/>
      <c r="D387" s="14"/>
      <c r="E387" s="280"/>
      <c r="F387" s="280"/>
      <c r="G387" s="137"/>
      <c r="H387" s="14"/>
      <c r="I387" s="14"/>
      <c r="J387" s="14"/>
      <c r="K387" s="14"/>
      <c r="L387" s="167"/>
      <c r="M387" s="167"/>
      <c r="N387" s="6"/>
      <c r="O387" s="14"/>
      <c r="P387" s="14"/>
      <c r="Q387" s="6"/>
      <c r="R387" s="6"/>
      <c r="S387" s="167"/>
      <c r="T387" s="14"/>
      <c r="U387" s="14"/>
      <c r="V387" s="14"/>
      <c r="W387" s="14"/>
      <c r="X387" s="14"/>
      <c r="Y387" s="14"/>
      <c r="Z387" s="215"/>
      <c r="AA387" s="14"/>
      <c r="AB387" s="215"/>
      <c r="AC387" s="215"/>
      <c r="AD387" s="215"/>
      <c r="AE387" s="167"/>
      <c r="AF387" s="14"/>
      <c r="AG387" s="14"/>
      <c r="AH387" s="14"/>
      <c r="AI387" s="14"/>
      <c r="AJ387" s="14"/>
      <c r="AK387" s="14"/>
      <c r="AL387" s="215"/>
      <c r="AM387" s="14"/>
      <c r="AN387" s="215"/>
      <c r="AO387" s="215"/>
      <c r="AP387" s="215"/>
      <c r="AQ387" s="14"/>
      <c r="AR387" s="236"/>
      <c r="AS387" s="221" t="s">
        <v>55</v>
      </c>
      <c r="AT387" s="54"/>
      <c r="AU387" s="254"/>
      <c r="AV387" s="259"/>
      <c r="AW387" s="38">
        <f t="shared" si="456"/>
        <v>0</v>
      </c>
      <c r="AX387" s="39">
        <f t="shared" si="457"/>
        <v>0</v>
      </c>
      <c r="AY387" s="224" t="s">
        <v>56</v>
      </c>
      <c r="AZ387" s="54"/>
      <c r="BA387" s="64"/>
      <c r="BB387" s="48"/>
      <c r="BC387" s="25">
        <f t="shared" si="458"/>
        <v>0</v>
      </c>
      <c r="BD387" s="40">
        <f t="shared" si="459"/>
        <v>0</v>
      </c>
      <c r="BE387" s="27" t="s">
        <v>57</v>
      </c>
      <c r="BF387" s="54"/>
      <c r="BG387" s="48"/>
      <c r="BH387" s="28">
        <f t="shared" si="460"/>
        <v>0</v>
      </c>
      <c r="BI387" s="29">
        <f t="shared" si="461"/>
        <v>0</v>
      </c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</row>
    <row r="388" spans="1:201" ht="12.75" customHeight="1" x14ac:dyDescent="0.2">
      <c r="A388" s="167"/>
      <c r="B388" s="135"/>
      <c r="C388" s="136"/>
      <c r="D388" s="14"/>
      <c r="E388" s="280"/>
      <c r="F388" s="280"/>
      <c r="G388" s="137"/>
      <c r="H388" s="14"/>
      <c r="I388" s="14"/>
      <c r="J388" s="14"/>
      <c r="K388" s="14"/>
      <c r="L388" s="167"/>
      <c r="M388" s="167"/>
      <c r="N388" s="6"/>
      <c r="O388" s="14"/>
      <c r="P388" s="14"/>
      <c r="Q388" s="6"/>
      <c r="R388" s="6"/>
      <c r="S388" s="167"/>
      <c r="T388" s="14"/>
      <c r="U388" s="14"/>
      <c r="V388" s="14"/>
      <c r="W388" s="14"/>
      <c r="X388" s="14"/>
      <c r="Y388" s="14"/>
      <c r="Z388" s="215"/>
      <c r="AA388" s="14"/>
      <c r="AB388" s="215"/>
      <c r="AC388" s="215"/>
      <c r="AD388" s="215"/>
      <c r="AE388" s="167"/>
      <c r="AF388" s="14"/>
      <c r="AG388" s="14"/>
      <c r="AH388" s="14"/>
      <c r="AI388" s="14"/>
      <c r="AJ388" s="14"/>
      <c r="AK388" s="14"/>
      <c r="AL388" s="215"/>
      <c r="AM388" s="14"/>
      <c r="AN388" s="215"/>
      <c r="AO388" s="215"/>
      <c r="AP388" s="215"/>
      <c r="AQ388" s="14"/>
      <c r="AR388" s="236"/>
      <c r="AS388" s="221" t="s">
        <v>55</v>
      </c>
      <c r="AT388" s="54"/>
      <c r="AU388" s="254"/>
      <c r="AV388" s="259"/>
      <c r="AW388" s="38">
        <f t="shared" si="456"/>
        <v>0</v>
      </c>
      <c r="AX388" s="39">
        <f t="shared" si="457"/>
        <v>0</v>
      </c>
      <c r="AY388" s="224" t="s">
        <v>56</v>
      </c>
      <c r="AZ388" s="54"/>
      <c r="BA388" s="64"/>
      <c r="BB388" s="48"/>
      <c r="BC388" s="25">
        <f t="shared" si="458"/>
        <v>0</v>
      </c>
      <c r="BD388" s="40">
        <f t="shared" si="459"/>
        <v>0</v>
      </c>
      <c r="BE388" s="27" t="s">
        <v>57</v>
      </c>
      <c r="BF388" s="54"/>
      <c r="BG388" s="48"/>
      <c r="BH388" s="28">
        <f t="shared" si="460"/>
        <v>0</v>
      </c>
      <c r="BI388" s="29">
        <f t="shared" si="461"/>
        <v>0</v>
      </c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</row>
    <row r="389" spans="1:201" ht="12.75" customHeight="1" x14ac:dyDescent="0.2">
      <c r="A389" s="167"/>
      <c r="B389" s="135"/>
      <c r="C389" s="136"/>
      <c r="D389" s="14"/>
      <c r="E389" s="280"/>
      <c r="F389" s="280"/>
      <c r="G389" s="137"/>
      <c r="H389" s="14"/>
      <c r="I389" s="14"/>
      <c r="J389" s="14"/>
      <c r="K389" s="14"/>
      <c r="L389" s="167"/>
      <c r="M389" s="167"/>
      <c r="N389" s="6"/>
      <c r="O389" s="14"/>
      <c r="P389" s="14"/>
      <c r="Q389" s="6"/>
      <c r="R389" s="6"/>
      <c r="S389" s="167"/>
      <c r="T389" s="14"/>
      <c r="U389" s="14"/>
      <c r="V389" s="14"/>
      <c r="W389" s="14"/>
      <c r="X389" s="14"/>
      <c r="Y389" s="14"/>
      <c r="Z389" s="215"/>
      <c r="AA389" s="14"/>
      <c r="AB389" s="215"/>
      <c r="AC389" s="215"/>
      <c r="AD389" s="215"/>
      <c r="AE389" s="167"/>
      <c r="AF389" s="14"/>
      <c r="AG389" s="14"/>
      <c r="AH389" s="14"/>
      <c r="AI389" s="14"/>
      <c r="AJ389" s="14"/>
      <c r="AK389" s="14"/>
      <c r="AL389" s="215"/>
      <c r="AM389" s="14"/>
      <c r="AN389" s="215"/>
      <c r="AO389" s="215"/>
      <c r="AP389" s="215"/>
      <c r="AQ389" s="14"/>
      <c r="AR389" s="236"/>
      <c r="AS389" s="221" t="s">
        <v>55</v>
      </c>
      <c r="AT389" s="54"/>
      <c r="AU389" s="254"/>
      <c r="AV389" s="259"/>
      <c r="AW389" s="38">
        <f t="shared" si="456"/>
        <v>0</v>
      </c>
      <c r="AX389" s="39">
        <f t="shared" si="457"/>
        <v>0</v>
      </c>
      <c r="AY389" s="224" t="s">
        <v>56</v>
      </c>
      <c r="AZ389" s="54"/>
      <c r="BA389" s="64"/>
      <c r="BB389" s="48"/>
      <c r="BC389" s="25">
        <f t="shared" si="458"/>
        <v>0</v>
      </c>
      <c r="BD389" s="40">
        <f t="shared" si="459"/>
        <v>0</v>
      </c>
      <c r="BE389" s="27" t="s">
        <v>57</v>
      </c>
      <c r="BF389" s="54"/>
      <c r="BG389" s="48"/>
      <c r="BH389" s="28">
        <f t="shared" si="460"/>
        <v>0</v>
      </c>
      <c r="BI389" s="29">
        <f t="shared" si="461"/>
        <v>0</v>
      </c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</row>
    <row r="390" spans="1:201" ht="12.75" customHeight="1" x14ac:dyDescent="0.2">
      <c r="A390" s="167"/>
      <c r="B390" s="135"/>
      <c r="C390" s="136"/>
      <c r="D390" s="14"/>
      <c r="E390" s="280"/>
      <c r="F390" s="280"/>
      <c r="G390" s="137"/>
      <c r="H390" s="14"/>
      <c r="I390" s="14"/>
      <c r="J390" s="14"/>
      <c r="K390" s="14"/>
      <c r="L390" s="167"/>
      <c r="M390" s="167"/>
      <c r="N390" s="6"/>
      <c r="O390" s="14"/>
      <c r="P390" s="14"/>
      <c r="Q390" s="6"/>
      <c r="R390" s="6"/>
      <c r="S390" s="167"/>
      <c r="T390" s="14"/>
      <c r="U390" s="14"/>
      <c r="V390" s="14"/>
      <c r="W390" s="14"/>
      <c r="X390" s="14"/>
      <c r="Y390" s="14"/>
      <c r="Z390" s="215"/>
      <c r="AA390" s="14"/>
      <c r="AB390" s="215"/>
      <c r="AC390" s="215"/>
      <c r="AD390" s="215"/>
      <c r="AE390" s="167"/>
      <c r="AF390" s="14"/>
      <c r="AG390" s="14"/>
      <c r="AH390" s="14"/>
      <c r="AI390" s="14"/>
      <c r="AJ390" s="14"/>
      <c r="AK390" s="14"/>
      <c r="AL390" s="215"/>
      <c r="AM390" s="14"/>
      <c r="AN390" s="215"/>
      <c r="AO390" s="215"/>
      <c r="AP390" s="215"/>
      <c r="AQ390" s="14"/>
      <c r="AR390" s="236"/>
      <c r="AS390" s="221" t="s">
        <v>55</v>
      </c>
      <c r="AT390" s="54"/>
      <c r="AU390" s="254"/>
      <c r="AV390" s="259"/>
      <c r="AW390" s="38">
        <f t="shared" si="456"/>
        <v>0</v>
      </c>
      <c r="AX390" s="39">
        <f t="shared" si="457"/>
        <v>0</v>
      </c>
      <c r="AY390" s="224" t="s">
        <v>56</v>
      </c>
      <c r="AZ390" s="54"/>
      <c r="BA390" s="64"/>
      <c r="BB390" s="48"/>
      <c r="BC390" s="25">
        <f t="shared" si="458"/>
        <v>0</v>
      </c>
      <c r="BD390" s="40">
        <f t="shared" si="459"/>
        <v>0</v>
      </c>
      <c r="BE390" s="27" t="s">
        <v>57</v>
      </c>
      <c r="BF390" s="54"/>
      <c r="BG390" s="48"/>
      <c r="BH390" s="28">
        <f t="shared" si="460"/>
        <v>0</v>
      </c>
      <c r="BI390" s="29">
        <f t="shared" si="461"/>
        <v>0</v>
      </c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</row>
    <row r="391" spans="1:201" ht="12.75" customHeight="1" x14ac:dyDescent="0.2">
      <c r="A391" s="167"/>
      <c r="B391" s="135"/>
      <c r="C391" s="136"/>
      <c r="D391" s="14"/>
      <c r="E391" s="280"/>
      <c r="F391" s="280"/>
      <c r="G391" s="137"/>
      <c r="H391" s="14"/>
      <c r="I391" s="14"/>
      <c r="J391" s="14"/>
      <c r="K391" s="14"/>
      <c r="L391" s="167"/>
      <c r="M391" s="167"/>
      <c r="N391" s="6"/>
      <c r="O391" s="14"/>
      <c r="P391" s="14"/>
      <c r="Q391" s="6"/>
      <c r="R391" s="6"/>
      <c r="S391" s="167"/>
      <c r="T391" s="14"/>
      <c r="U391" s="14"/>
      <c r="V391" s="14"/>
      <c r="W391" s="14"/>
      <c r="X391" s="14"/>
      <c r="Y391" s="14"/>
      <c r="Z391" s="215"/>
      <c r="AA391" s="14"/>
      <c r="AB391" s="215"/>
      <c r="AC391" s="215"/>
      <c r="AD391" s="215"/>
      <c r="AE391" s="167"/>
      <c r="AF391" s="14"/>
      <c r="AG391" s="14"/>
      <c r="AH391" s="14"/>
      <c r="AI391" s="14"/>
      <c r="AJ391" s="14"/>
      <c r="AK391" s="14"/>
      <c r="AL391" s="215"/>
      <c r="AM391" s="14"/>
      <c r="AN391" s="215"/>
      <c r="AO391" s="215"/>
      <c r="AP391" s="215"/>
      <c r="AQ391" s="14"/>
      <c r="AR391" s="236"/>
      <c r="AS391" s="221" t="s">
        <v>55</v>
      </c>
      <c r="AT391" s="54"/>
      <c r="AU391" s="254"/>
      <c r="AV391" s="259"/>
      <c r="AW391" s="38">
        <f t="shared" si="456"/>
        <v>0</v>
      </c>
      <c r="AX391" s="39">
        <f t="shared" si="457"/>
        <v>0</v>
      </c>
      <c r="AY391" s="224" t="s">
        <v>56</v>
      </c>
      <c r="AZ391" s="54"/>
      <c r="BA391" s="64"/>
      <c r="BB391" s="48"/>
      <c r="BC391" s="25">
        <f t="shared" si="458"/>
        <v>0</v>
      </c>
      <c r="BD391" s="40">
        <f t="shared" si="459"/>
        <v>0</v>
      </c>
      <c r="BE391" s="27" t="s">
        <v>57</v>
      </c>
      <c r="BF391" s="54"/>
      <c r="BG391" s="48"/>
      <c r="BH391" s="28">
        <f t="shared" si="460"/>
        <v>0</v>
      </c>
      <c r="BI391" s="29">
        <f t="shared" si="461"/>
        <v>0</v>
      </c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</row>
    <row r="392" spans="1:201" ht="12.75" customHeight="1" x14ac:dyDescent="0.2">
      <c r="A392" s="167"/>
      <c r="B392" s="135"/>
      <c r="C392" s="136"/>
      <c r="D392" s="14"/>
      <c r="E392" s="280"/>
      <c r="F392" s="280"/>
      <c r="G392" s="137"/>
      <c r="H392" s="14"/>
      <c r="I392" s="14"/>
      <c r="J392" s="14"/>
      <c r="K392" s="14"/>
      <c r="L392" s="167"/>
      <c r="M392" s="167"/>
      <c r="N392" s="6"/>
      <c r="O392" s="14"/>
      <c r="P392" s="14"/>
      <c r="Q392" s="6"/>
      <c r="R392" s="6"/>
      <c r="S392" s="167"/>
      <c r="T392" s="14"/>
      <c r="U392" s="14"/>
      <c r="V392" s="14"/>
      <c r="W392" s="14"/>
      <c r="X392" s="14"/>
      <c r="Y392" s="14"/>
      <c r="Z392" s="215"/>
      <c r="AA392" s="14"/>
      <c r="AB392" s="215"/>
      <c r="AC392" s="215"/>
      <c r="AD392" s="215"/>
      <c r="AE392" s="167"/>
      <c r="AF392" s="14"/>
      <c r="AG392" s="14"/>
      <c r="AH392" s="14"/>
      <c r="AI392" s="14"/>
      <c r="AJ392" s="14"/>
      <c r="AK392" s="14"/>
      <c r="AL392" s="215"/>
      <c r="AM392" s="14"/>
      <c r="AN392" s="215"/>
      <c r="AO392" s="215"/>
      <c r="AP392" s="215"/>
      <c r="AQ392" s="14"/>
      <c r="AR392" s="236"/>
      <c r="AS392" s="221" t="s">
        <v>55</v>
      </c>
      <c r="AT392" s="54"/>
      <c r="AU392" s="254"/>
      <c r="AV392" s="259"/>
      <c r="AW392" s="38">
        <f t="shared" si="456"/>
        <v>0</v>
      </c>
      <c r="AX392" s="39">
        <f t="shared" si="457"/>
        <v>0</v>
      </c>
      <c r="AY392" s="224" t="s">
        <v>56</v>
      </c>
      <c r="AZ392" s="54"/>
      <c r="BA392" s="64"/>
      <c r="BB392" s="48"/>
      <c r="BC392" s="25">
        <f t="shared" si="458"/>
        <v>0</v>
      </c>
      <c r="BD392" s="40">
        <f t="shared" si="459"/>
        <v>0</v>
      </c>
      <c r="BE392" s="27" t="s">
        <v>57</v>
      </c>
      <c r="BF392" s="54"/>
      <c r="BG392" s="48"/>
      <c r="BH392" s="28">
        <f t="shared" si="460"/>
        <v>0</v>
      </c>
      <c r="BI392" s="29">
        <f t="shared" si="461"/>
        <v>0</v>
      </c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</row>
    <row r="393" spans="1:201" ht="12.75" customHeight="1" x14ac:dyDescent="0.2">
      <c r="A393" s="167"/>
      <c r="B393" s="135"/>
      <c r="C393" s="136"/>
      <c r="D393" s="14"/>
      <c r="E393" s="280"/>
      <c r="F393" s="280"/>
      <c r="G393" s="137"/>
      <c r="H393" s="14"/>
      <c r="I393" s="14"/>
      <c r="J393" s="14"/>
      <c r="K393" s="14"/>
      <c r="L393" s="167"/>
      <c r="M393" s="167"/>
      <c r="N393" s="6"/>
      <c r="O393" s="14"/>
      <c r="P393" s="14"/>
      <c r="Q393" s="6"/>
      <c r="R393" s="6"/>
      <c r="S393" s="167"/>
      <c r="T393" s="14"/>
      <c r="U393" s="14"/>
      <c r="V393" s="14"/>
      <c r="W393" s="14"/>
      <c r="X393" s="14"/>
      <c r="Y393" s="14"/>
      <c r="Z393" s="215"/>
      <c r="AA393" s="14"/>
      <c r="AB393" s="215"/>
      <c r="AC393" s="215"/>
      <c r="AD393" s="215"/>
      <c r="AE393" s="167"/>
      <c r="AF393" s="14"/>
      <c r="AG393" s="14"/>
      <c r="AH393" s="14"/>
      <c r="AI393" s="14"/>
      <c r="AJ393" s="14"/>
      <c r="AK393" s="14"/>
      <c r="AL393" s="215"/>
      <c r="AM393" s="14"/>
      <c r="AN393" s="215"/>
      <c r="AO393" s="215"/>
      <c r="AP393" s="215"/>
      <c r="AQ393" s="14"/>
      <c r="AR393" s="236"/>
      <c r="AS393" s="221" t="s">
        <v>55</v>
      </c>
      <c r="AT393" s="54"/>
      <c r="AU393" s="254"/>
      <c r="AV393" s="259"/>
      <c r="AW393" s="38">
        <f t="shared" si="456"/>
        <v>0</v>
      </c>
      <c r="AX393" s="39">
        <f t="shared" si="457"/>
        <v>0</v>
      </c>
      <c r="AY393" s="224" t="s">
        <v>56</v>
      </c>
      <c r="AZ393" s="54"/>
      <c r="BA393" s="64"/>
      <c r="BB393" s="48"/>
      <c r="BC393" s="25">
        <f t="shared" si="458"/>
        <v>0</v>
      </c>
      <c r="BD393" s="40">
        <f t="shared" si="459"/>
        <v>0</v>
      </c>
      <c r="BE393" s="27" t="s">
        <v>57</v>
      </c>
      <c r="BF393" s="54"/>
      <c r="BG393" s="48"/>
      <c r="BH393" s="28">
        <f t="shared" si="460"/>
        <v>0</v>
      </c>
      <c r="BI393" s="29">
        <f t="shared" si="461"/>
        <v>0</v>
      </c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</row>
    <row r="394" spans="1:201" ht="12.75" customHeight="1" x14ac:dyDescent="0.2">
      <c r="A394" s="167"/>
      <c r="B394" s="135"/>
      <c r="C394" s="136"/>
      <c r="D394" s="14"/>
      <c r="E394" s="280"/>
      <c r="F394" s="280"/>
      <c r="G394" s="137"/>
      <c r="H394" s="14"/>
      <c r="I394" s="14"/>
      <c r="J394" s="14"/>
      <c r="K394" s="14"/>
      <c r="L394" s="167"/>
      <c r="M394" s="167"/>
      <c r="N394" s="6"/>
      <c r="O394" s="14"/>
      <c r="P394" s="14"/>
      <c r="Q394" s="6"/>
      <c r="R394" s="6"/>
      <c r="S394" s="167"/>
      <c r="T394" s="14"/>
      <c r="U394" s="14"/>
      <c r="V394" s="14"/>
      <c r="W394" s="14"/>
      <c r="X394" s="14"/>
      <c r="Y394" s="14"/>
      <c r="Z394" s="215"/>
      <c r="AA394" s="14"/>
      <c r="AB394" s="215"/>
      <c r="AC394" s="215"/>
      <c r="AD394" s="215"/>
      <c r="AE394" s="167"/>
      <c r="AF394" s="14"/>
      <c r="AG394" s="14"/>
      <c r="AH394" s="14"/>
      <c r="AI394" s="14"/>
      <c r="AJ394" s="14"/>
      <c r="AK394" s="14"/>
      <c r="AL394" s="215"/>
      <c r="AM394" s="14"/>
      <c r="AN394" s="215"/>
      <c r="AO394" s="215"/>
      <c r="AP394" s="215"/>
      <c r="AQ394" s="14"/>
      <c r="AR394" s="236"/>
      <c r="AS394" s="221" t="s">
        <v>55</v>
      </c>
      <c r="AT394" s="54"/>
      <c r="AU394" s="254"/>
      <c r="AV394" s="259"/>
      <c r="AW394" s="38">
        <f t="shared" si="456"/>
        <v>0</v>
      </c>
      <c r="AX394" s="39">
        <f t="shared" si="457"/>
        <v>0</v>
      </c>
      <c r="AY394" s="224" t="s">
        <v>56</v>
      </c>
      <c r="AZ394" s="54"/>
      <c r="BA394" s="64"/>
      <c r="BB394" s="48"/>
      <c r="BC394" s="25">
        <f t="shared" si="458"/>
        <v>0</v>
      </c>
      <c r="BD394" s="40">
        <f t="shared" si="459"/>
        <v>0</v>
      </c>
      <c r="BE394" s="27" t="s">
        <v>57</v>
      </c>
      <c r="BF394" s="54"/>
      <c r="BG394" s="48"/>
      <c r="BH394" s="28">
        <f t="shared" si="460"/>
        <v>0</v>
      </c>
      <c r="BI394" s="29">
        <f t="shared" si="461"/>
        <v>0</v>
      </c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</row>
    <row r="395" spans="1:201" ht="12.75" customHeight="1" x14ac:dyDescent="0.2">
      <c r="A395" s="167"/>
      <c r="B395" s="135"/>
      <c r="C395" s="136"/>
      <c r="D395" s="14"/>
      <c r="E395" s="280"/>
      <c r="F395" s="280"/>
      <c r="G395" s="137"/>
      <c r="H395" s="14"/>
      <c r="I395" s="14"/>
      <c r="J395" s="14"/>
      <c r="K395" s="14"/>
      <c r="L395" s="167"/>
      <c r="M395" s="167"/>
      <c r="N395" s="6"/>
      <c r="O395" s="14"/>
      <c r="P395" s="14"/>
      <c r="Q395" s="6"/>
      <c r="R395" s="6"/>
      <c r="S395" s="167"/>
      <c r="T395" s="14"/>
      <c r="U395" s="14"/>
      <c r="V395" s="14"/>
      <c r="W395" s="14"/>
      <c r="X395" s="14"/>
      <c r="Y395" s="14"/>
      <c r="Z395" s="215"/>
      <c r="AA395" s="14"/>
      <c r="AB395" s="215"/>
      <c r="AC395" s="215"/>
      <c r="AD395" s="215"/>
      <c r="AE395" s="167"/>
      <c r="AF395" s="14"/>
      <c r="AG395" s="14"/>
      <c r="AH395" s="14"/>
      <c r="AI395" s="14"/>
      <c r="AJ395" s="14"/>
      <c r="AK395" s="14"/>
      <c r="AL395" s="215"/>
      <c r="AM395" s="14"/>
      <c r="AN395" s="215"/>
      <c r="AO395" s="215"/>
      <c r="AP395" s="215"/>
      <c r="AQ395" s="14"/>
      <c r="AR395" s="236"/>
      <c r="AS395" s="221" t="s">
        <v>55</v>
      </c>
      <c r="AT395" s="54"/>
      <c r="AU395" s="254"/>
      <c r="AV395" s="259"/>
      <c r="AW395" s="38">
        <f t="shared" si="456"/>
        <v>0</v>
      </c>
      <c r="AX395" s="39">
        <f t="shared" si="457"/>
        <v>0</v>
      </c>
      <c r="AY395" s="224" t="s">
        <v>56</v>
      </c>
      <c r="AZ395" s="54"/>
      <c r="BA395" s="64"/>
      <c r="BB395" s="48"/>
      <c r="BC395" s="25">
        <f t="shared" si="458"/>
        <v>0</v>
      </c>
      <c r="BD395" s="40">
        <f t="shared" si="459"/>
        <v>0</v>
      </c>
      <c r="BE395" s="27" t="s">
        <v>57</v>
      </c>
      <c r="BF395" s="54"/>
      <c r="BG395" s="48"/>
      <c r="BH395" s="28">
        <f t="shared" si="460"/>
        <v>0</v>
      </c>
      <c r="BI395" s="29">
        <f t="shared" si="461"/>
        <v>0</v>
      </c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</row>
    <row r="396" spans="1:201" ht="12.75" customHeight="1" x14ac:dyDescent="0.2">
      <c r="A396" s="167"/>
      <c r="B396" s="135"/>
      <c r="C396" s="136"/>
      <c r="D396" s="14"/>
      <c r="E396" s="280"/>
      <c r="F396" s="280"/>
      <c r="G396" s="137"/>
      <c r="H396" s="14"/>
      <c r="I396" s="14"/>
      <c r="J396" s="14"/>
      <c r="K396" s="14"/>
      <c r="L396" s="167"/>
      <c r="M396" s="167"/>
      <c r="N396" s="6"/>
      <c r="O396" s="14"/>
      <c r="P396" s="14"/>
      <c r="Q396" s="6"/>
      <c r="R396" s="6"/>
      <c r="S396" s="167"/>
      <c r="T396" s="14"/>
      <c r="U396" s="14"/>
      <c r="V396" s="14"/>
      <c r="W396" s="14"/>
      <c r="X396" s="14"/>
      <c r="Y396" s="14"/>
      <c r="Z396" s="215"/>
      <c r="AA396" s="14"/>
      <c r="AB396" s="215"/>
      <c r="AC396" s="215"/>
      <c r="AD396" s="215"/>
      <c r="AE396" s="167"/>
      <c r="AF396" s="14"/>
      <c r="AG396" s="14"/>
      <c r="AH396" s="14"/>
      <c r="AI396" s="14"/>
      <c r="AJ396" s="14"/>
      <c r="AK396" s="14"/>
      <c r="AL396" s="215"/>
      <c r="AM396" s="14"/>
      <c r="AN396" s="215"/>
      <c r="AO396" s="215"/>
      <c r="AP396" s="215"/>
      <c r="AQ396" s="14"/>
      <c r="AR396" s="236"/>
      <c r="AS396" s="221" t="s">
        <v>55</v>
      </c>
      <c r="AT396" s="54"/>
      <c r="AU396" s="254"/>
      <c r="AV396" s="259"/>
      <c r="AW396" s="38">
        <f t="shared" si="456"/>
        <v>0</v>
      </c>
      <c r="AX396" s="39">
        <f t="shared" si="457"/>
        <v>0</v>
      </c>
      <c r="AY396" s="224" t="s">
        <v>56</v>
      </c>
      <c r="AZ396" s="54"/>
      <c r="BA396" s="64"/>
      <c r="BB396" s="48"/>
      <c r="BC396" s="25">
        <f t="shared" si="458"/>
        <v>0</v>
      </c>
      <c r="BD396" s="40">
        <f t="shared" si="459"/>
        <v>0</v>
      </c>
      <c r="BE396" s="27" t="s">
        <v>57</v>
      </c>
      <c r="BF396" s="54"/>
      <c r="BG396" s="48"/>
      <c r="BH396" s="28">
        <f t="shared" si="460"/>
        <v>0</v>
      </c>
      <c r="BI396" s="29">
        <f t="shared" si="461"/>
        <v>0</v>
      </c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</row>
    <row r="397" spans="1:201" ht="12.75" customHeight="1" x14ac:dyDescent="0.2">
      <c r="A397" s="167"/>
      <c r="B397" s="135"/>
      <c r="C397" s="136"/>
      <c r="D397" s="14"/>
      <c r="E397" s="280"/>
      <c r="F397" s="280"/>
      <c r="G397" s="137"/>
      <c r="H397" s="14"/>
      <c r="I397" s="14"/>
      <c r="J397" s="14"/>
      <c r="K397" s="14"/>
      <c r="L397" s="167"/>
      <c r="M397" s="167"/>
      <c r="N397" s="6"/>
      <c r="O397" s="14"/>
      <c r="P397" s="14"/>
      <c r="Q397" s="6"/>
      <c r="R397" s="6"/>
      <c r="S397" s="167"/>
      <c r="T397" s="14"/>
      <c r="U397" s="14"/>
      <c r="V397" s="14"/>
      <c r="W397" s="14"/>
      <c r="X397" s="14"/>
      <c r="Y397" s="14"/>
      <c r="Z397" s="215"/>
      <c r="AA397" s="14"/>
      <c r="AB397" s="215"/>
      <c r="AC397" s="215"/>
      <c r="AD397" s="215"/>
      <c r="AE397" s="167"/>
      <c r="AF397" s="14"/>
      <c r="AG397" s="14"/>
      <c r="AH397" s="14"/>
      <c r="AI397" s="14"/>
      <c r="AJ397" s="14"/>
      <c r="AK397" s="14"/>
      <c r="AL397" s="215"/>
      <c r="AM397" s="14"/>
      <c r="AN397" s="215"/>
      <c r="AO397" s="215"/>
      <c r="AP397" s="215"/>
      <c r="AQ397" s="14"/>
      <c r="AR397" s="236"/>
      <c r="AS397" s="221" t="s">
        <v>55</v>
      </c>
      <c r="AT397" s="54"/>
      <c r="AU397" s="254"/>
      <c r="AV397" s="259"/>
      <c r="AW397" s="38">
        <f t="shared" si="456"/>
        <v>0</v>
      </c>
      <c r="AX397" s="39">
        <f t="shared" si="457"/>
        <v>0</v>
      </c>
      <c r="AY397" s="224" t="s">
        <v>56</v>
      </c>
      <c r="AZ397" s="54"/>
      <c r="BA397" s="64"/>
      <c r="BB397" s="48"/>
      <c r="BC397" s="25">
        <f t="shared" si="458"/>
        <v>0</v>
      </c>
      <c r="BD397" s="40">
        <f t="shared" si="459"/>
        <v>0</v>
      </c>
      <c r="BE397" s="27" t="s">
        <v>57</v>
      </c>
      <c r="BF397" s="54"/>
      <c r="BG397" s="48"/>
      <c r="BH397" s="28">
        <f t="shared" si="460"/>
        <v>0</v>
      </c>
      <c r="BI397" s="29">
        <f t="shared" si="461"/>
        <v>0</v>
      </c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</row>
    <row r="398" spans="1:201" ht="12.75" customHeight="1" x14ac:dyDescent="0.2">
      <c r="A398" s="167"/>
      <c r="B398" s="135"/>
      <c r="C398" s="136"/>
      <c r="D398" s="14"/>
      <c r="E398" s="280"/>
      <c r="F398" s="280"/>
      <c r="G398" s="137"/>
      <c r="H398" s="14"/>
      <c r="I398" s="14"/>
      <c r="J398" s="14"/>
      <c r="K398" s="14"/>
      <c r="L398" s="167"/>
      <c r="M398" s="167"/>
      <c r="N398" s="6"/>
      <c r="O398" s="14"/>
      <c r="P398" s="14"/>
      <c r="Q398" s="6"/>
      <c r="R398" s="6"/>
      <c r="S398" s="167"/>
      <c r="T398" s="14"/>
      <c r="U398" s="14"/>
      <c r="V398" s="14"/>
      <c r="W398" s="14"/>
      <c r="X398" s="14"/>
      <c r="Y398" s="14"/>
      <c r="Z398" s="215"/>
      <c r="AA398" s="14"/>
      <c r="AB398" s="215"/>
      <c r="AC398" s="215"/>
      <c r="AD398" s="215"/>
      <c r="AE398" s="167"/>
      <c r="AF398" s="14"/>
      <c r="AG398" s="14"/>
      <c r="AH398" s="14"/>
      <c r="AI398" s="14"/>
      <c r="AJ398" s="14"/>
      <c r="AK398" s="14"/>
      <c r="AL398" s="215"/>
      <c r="AM398" s="14"/>
      <c r="AN398" s="215"/>
      <c r="AO398" s="215"/>
      <c r="AP398" s="215"/>
      <c r="AQ398" s="14"/>
      <c r="AR398" s="236"/>
      <c r="AS398" s="221" t="s">
        <v>55</v>
      </c>
      <c r="AT398" s="54"/>
      <c r="AU398" s="254"/>
      <c r="AV398" s="259"/>
      <c r="AW398" s="38">
        <f t="shared" si="456"/>
        <v>0</v>
      </c>
      <c r="AX398" s="39">
        <f t="shared" si="457"/>
        <v>0</v>
      </c>
      <c r="AY398" s="224" t="s">
        <v>56</v>
      </c>
      <c r="AZ398" s="54"/>
      <c r="BA398" s="64"/>
      <c r="BB398" s="48"/>
      <c r="BC398" s="25">
        <f t="shared" si="458"/>
        <v>0</v>
      </c>
      <c r="BD398" s="40">
        <f t="shared" si="459"/>
        <v>0</v>
      </c>
      <c r="BE398" s="27" t="s">
        <v>57</v>
      </c>
      <c r="BF398" s="54"/>
      <c r="BG398" s="48"/>
      <c r="BH398" s="28">
        <f t="shared" si="460"/>
        <v>0</v>
      </c>
      <c r="BI398" s="29">
        <f t="shared" si="461"/>
        <v>0</v>
      </c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</row>
    <row r="399" spans="1:201" ht="12.75" customHeight="1" x14ac:dyDescent="0.2">
      <c r="A399" s="167"/>
      <c r="B399" s="135"/>
      <c r="C399" s="136"/>
      <c r="D399" s="14"/>
      <c r="E399" s="280"/>
      <c r="F399" s="280"/>
      <c r="G399" s="137"/>
      <c r="H399" s="14"/>
      <c r="I399" s="14"/>
      <c r="J399" s="14"/>
      <c r="K399" s="14"/>
      <c r="L399" s="167"/>
      <c r="M399" s="167"/>
      <c r="N399" s="6"/>
      <c r="O399" s="14"/>
      <c r="P399" s="14"/>
      <c r="Q399" s="6"/>
      <c r="R399" s="6"/>
      <c r="S399" s="167"/>
      <c r="T399" s="14"/>
      <c r="U399" s="14"/>
      <c r="V399" s="14"/>
      <c r="W399" s="14"/>
      <c r="X399" s="14"/>
      <c r="Y399" s="14"/>
      <c r="Z399" s="215"/>
      <c r="AA399" s="14"/>
      <c r="AB399" s="215"/>
      <c r="AC399" s="215"/>
      <c r="AD399" s="215"/>
      <c r="AE399" s="167"/>
      <c r="AF399" s="14"/>
      <c r="AG399" s="14"/>
      <c r="AH399" s="14"/>
      <c r="AI399" s="14"/>
      <c r="AJ399" s="14"/>
      <c r="AK399" s="14"/>
      <c r="AL399" s="215"/>
      <c r="AM399" s="14"/>
      <c r="AN399" s="215"/>
      <c r="AO399" s="215"/>
      <c r="AP399" s="215"/>
      <c r="AQ399" s="14"/>
      <c r="AR399" s="236"/>
      <c r="AS399" s="221" t="s">
        <v>55</v>
      </c>
      <c r="AT399" s="54"/>
      <c r="AU399" s="254"/>
      <c r="AV399" s="259"/>
      <c r="AW399" s="38">
        <f t="shared" si="456"/>
        <v>0</v>
      </c>
      <c r="AX399" s="39">
        <f t="shared" si="457"/>
        <v>0</v>
      </c>
      <c r="AY399" s="224" t="s">
        <v>56</v>
      </c>
      <c r="AZ399" s="54"/>
      <c r="BA399" s="64"/>
      <c r="BB399" s="48"/>
      <c r="BC399" s="25">
        <f t="shared" si="458"/>
        <v>0</v>
      </c>
      <c r="BD399" s="40">
        <f t="shared" si="459"/>
        <v>0</v>
      </c>
      <c r="BE399" s="27" t="s">
        <v>57</v>
      </c>
      <c r="BF399" s="54"/>
      <c r="BG399" s="48"/>
      <c r="BH399" s="28">
        <f t="shared" si="460"/>
        <v>0</v>
      </c>
      <c r="BI399" s="29">
        <f t="shared" si="461"/>
        <v>0</v>
      </c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</row>
    <row r="400" spans="1:201" ht="12.75" customHeight="1" x14ac:dyDescent="0.2">
      <c r="A400" s="167"/>
      <c r="B400" s="135"/>
      <c r="C400" s="136"/>
      <c r="D400" s="14"/>
      <c r="E400" s="280"/>
      <c r="F400" s="280"/>
      <c r="G400" s="137"/>
      <c r="H400" s="14"/>
      <c r="I400" s="14"/>
      <c r="J400" s="14"/>
      <c r="K400" s="14"/>
      <c r="L400" s="167"/>
      <c r="M400" s="167"/>
      <c r="N400" s="6"/>
      <c r="O400" s="14"/>
      <c r="P400" s="14"/>
      <c r="Q400" s="6"/>
      <c r="R400" s="6"/>
      <c r="S400" s="167"/>
      <c r="T400" s="14"/>
      <c r="U400" s="14"/>
      <c r="V400" s="14"/>
      <c r="W400" s="14"/>
      <c r="X400" s="14"/>
      <c r="Y400" s="14"/>
      <c r="Z400" s="215"/>
      <c r="AA400" s="14"/>
      <c r="AB400" s="215"/>
      <c r="AC400" s="215"/>
      <c r="AD400" s="215"/>
      <c r="AE400" s="167"/>
      <c r="AF400" s="14"/>
      <c r="AG400" s="14"/>
      <c r="AH400" s="14"/>
      <c r="AI400" s="14"/>
      <c r="AJ400" s="14"/>
      <c r="AK400" s="14"/>
      <c r="AL400" s="215"/>
      <c r="AM400" s="14"/>
      <c r="AN400" s="215"/>
      <c r="AO400" s="215"/>
      <c r="AP400" s="215"/>
      <c r="AQ400" s="14"/>
      <c r="AR400" s="236"/>
      <c r="AS400" s="221" t="s">
        <v>55</v>
      </c>
      <c r="AT400" s="54"/>
      <c r="AU400" s="254"/>
      <c r="AV400" s="259"/>
      <c r="AW400" s="38">
        <f t="shared" si="456"/>
        <v>0</v>
      </c>
      <c r="AX400" s="39">
        <f t="shared" si="457"/>
        <v>0</v>
      </c>
      <c r="AY400" s="224" t="s">
        <v>56</v>
      </c>
      <c r="AZ400" s="54"/>
      <c r="BA400" s="64"/>
      <c r="BB400" s="48"/>
      <c r="BC400" s="25">
        <f t="shared" si="458"/>
        <v>0</v>
      </c>
      <c r="BD400" s="40">
        <f t="shared" si="459"/>
        <v>0</v>
      </c>
      <c r="BE400" s="27" t="s">
        <v>57</v>
      </c>
      <c r="BF400" s="54"/>
      <c r="BG400" s="48"/>
      <c r="BH400" s="28">
        <f t="shared" si="460"/>
        <v>0</v>
      </c>
      <c r="BI400" s="29">
        <f t="shared" si="461"/>
        <v>0</v>
      </c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</row>
    <row r="401" spans="1:201" ht="12.75" customHeight="1" x14ac:dyDescent="0.2">
      <c r="A401" s="167"/>
      <c r="B401" s="135"/>
      <c r="C401" s="136"/>
      <c r="D401" s="14"/>
      <c r="E401" s="280"/>
      <c r="F401" s="280"/>
      <c r="G401" s="137"/>
      <c r="H401" s="14"/>
      <c r="I401" s="14"/>
      <c r="J401" s="14"/>
      <c r="K401" s="14"/>
      <c r="L401" s="167"/>
      <c r="M401" s="167"/>
      <c r="N401" s="6"/>
      <c r="O401" s="14"/>
      <c r="P401" s="14"/>
      <c r="Q401" s="6"/>
      <c r="R401" s="6"/>
      <c r="S401" s="167"/>
      <c r="T401" s="14"/>
      <c r="U401" s="14"/>
      <c r="V401" s="14"/>
      <c r="W401" s="14"/>
      <c r="X401" s="14"/>
      <c r="Y401" s="14"/>
      <c r="Z401" s="215"/>
      <c r="AA401" s="14"/>
      <c r="AB401" s="215"/>
      <c r="AC401" s="215"/>
      <c r="AD401" s="215"/>
      <c r="AE401" s="167"/>
      <c r="AF401" s="14"/>
      <c r="AG401" s="14"/>
      <c r="AH401" s="14"/>
      <c r="AI401" s="14"/>
      <c r="AJ401" s="14"/>
      <c r="AK401" s="14"/>
      <c r="AL401" s="215"/>
      <c r="AM401" s="14"/>
      <c r="AN401" s="215"/>
      <c r="AO401" s="215"/>
      <c r="AP401" s="215"/>
      <c r="AQ401" s="14"/>
      <c r="AR401" s="236"/>
      <c r="AS401" s="221" t="s">
        <v>55</v>
      </c>
      <c r="AT401" s="54"/>
      <c r="AU401" s="254"/>
      <c r="AV401" s="259"/>
      <c r="AW401" s="38">
        <f t="shared" si="456"/>
        <v>0</v>
      </c>
      <c r="AX401" s="39">
        <f t="shared" si="457"/>
        <v>0</v>
      </c>
      <c r="AY401" s="224" t="s">
        <v>56</v>
      </c>
      <c r="AZ401" s="54"/>
      <c r="BA401" s="64"/>
      <c r="BB401" s="48"/>
      <c r="BC401" s="25">
        <f t="shared" si="458"/>
        <v>0</v>
      </c>
      <c r="BD401" s="40">
        <f t="shared" si="459"/>
        <v>0</v>
      </c>
      <c r="BE401" s="27" t="s">
        <v>57</v>
      </c>
      <c r="BF401" s="54"/>
      <c r="BG401" s="48"/>
      <c r="BH401" s="28">
        <f t="shared" si="460"/>
        <v>0</v>
      </c>
      <c r="BI401" s="29">
        <f t="shared" si="461"/>
        <v>0</v>
      </c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</row>
    <row r="402" spans="1:201" ht="12.75" customHeight="1" x14ac:dyDescent="0.2">
      <c r="A402" s="167"/>
      <c r="B402" s="135"/>
      <c r="C402" s="136"/>
      <c r="D402" s="14"/>
      <c r="E402" s="280"/>
      <c r="F402" s="280"/>
      <c r="G402" s="137"/>
      <c r="H402" s="14"/>
      <c r="I402" s="14"/>
      <c r="J402" s="14"/>
      <c r="K402" s="14"/>
      <c r="L402" s="167"/>
      <c r="M402" s="167"/>
      <c r="N402" s="6"/>
      <c r="O402" s="14"/>
      <c r="P402" s="14"/>
      <c r="Q402" s="6"/>
      <c r="R402" s="6"/>
      <c r="S402" s="167"/>
      <c r="T402" s="14"/>
      <c r="U402" s="14"/>
      <c r="V402" s="14"/>
      <c r="W402" s="14"/>
      <c r="X402" s="14"/>
      <c r="Y402" s="14"/>
      <c r="Z402" s="215"/>
      <c r="AA402" s="14"/>
      <c r="AB402" s="215"/>
      <c r="AC402" s="215"/>
      <c r="AD402" s="215"/>
      <c r="AE402" s="167"/>
      <c r="AF402" s="14"/>
      <c r="AG402" s="14"/>
      <c r="AH402" s="14"/>
      <c r="AI402" s="14"/>
      <c r="AJ402" s="14"/>
      <c r="AK402" s="14"/>
      <c r="AL402" s="215"/>
      <c r="AM402" s="14"/>
      <c r="AN402" s="215"/>
      <c r="AO402" s="215"/>
      <c r="AP402" s="215"/>
      <c r="AQ402" s="14"/>
      <c r="AR402" s="236"/>
      <c r="AS402" s="221" t="s">
        <v>55</v>
      </c>
      <c r="AT402" s="54"/>
      <c r="AU402" s="254"/>
      <c r="AV402" s="259"/>
      <c r="AW402" s="38">
        <f t="shared" si="456"/>
        <v>0</v>
      </c>
      <c r="AX402" s="39">
        <f t="shared" si="457"/>
        <v>0</v>
      </c>
      <c r="AY402" s="224" t="s">
        <v>56</v>
      </c>
      <c r="AZ402" s="54"/>
      <c r="BA402" s="64"/>
      <c r="BB402" s="48"/>
      <c r="BC402" s="25">
        <f t="shared" si="458"/>
        <v>0</v>
      </c>
      <c r="BD402" s="40">
        <f t="shared" si="459"/>
        <v>0</v>
      </c>
      <c r="BE402" s="27" t="s">
        <v>57</v>
      </c>
      <c r="BF402" s="54"/>
      <c r="BG402" s="48"/>
      <c r="BH402" s="28">
        <f t="shared" si="460"/>
        <v>0</v>
      </c>
      <c r="BI402" s="29">
        <f t="shared" si="461"/>
        <v>0</v>
      </c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</row>
    <row r="403" spans="1:201" ht="12.75" customHeight="1" x14ac:dyDescent="0.2">
      <c r="A403" s="167"/>
      <c r="B403" s="135"/>
      <c r="C403" s="136"/>
      <c r="D403" s="14"/>
      <c r="E403" s="280"/>
      <c r="F403" s="280"/>
      <c r="G403" s="137"/>
      <c r="H403" s="14"/>
      <c r="I403" s="14"/>
      <c r="J403" s="14"/>
      <c r="K403" s="14"/>
      <c r="L403" s="167"/>
      <c r="M403" s="167"/>
      <c r="N403" s="6"/>
      <c r="O403" s="14"/>
      <c r="P403" s="14"/>
      <c r="Q403" s="6"/>
      <c r="R403" s="6"/>
      <c r="S403" s="167"/>
      <c r="T403" s="14"/>
      <c r="U403" s="14"/>
      <c r="V403" s="14"/>
      <c r="W403" s="14"/>
      <c r="X403" s="14"/>
      <c r="Y403" s="14"/>
      <c r="Z403" s="215"/>
      <c r="AA403" s="14"/>
      <c r="AB403" s="215"/>
      <c r="AC403" s="215"/>
      <c r="AD403" s="215"/>
      <c r="AE403" s="167"/>
      <c r="AF403" s="14"/>
      <c r="AG403" s="14"/>
      <c r="AH403" s="14"/>
      <c r="AI403" s="14"/>
      <c r="AJ403" s="14"/>
      <c r="AK403" s="14"/>
      <c r="AL403" s="215"/>
      <c r="AM403" s="14"/>
      <c r="AN403" s="215"/>
      <c r="AO403" s="215"/>
      <c r="AP403" s="215"/>
      <c r="AQ403" s="14"/>
      <c r="AR403" s="236"/>
      <c r="AS403" s="221" t="s">
        <v>55</v>
      </c>
      <c r="AT403" s="54"/>
      <c r="AU403" s="254"/>
      <c r="AV403" s="259"/>
      <c r="AW403" s="38">
        <f t="shared" si="456"/>
        <v>0</v>
      </c>
      <c r="AX403" s="39">
        <f t="shared" si="457"/>
        <v>0</v>
      </c>
      <c r="AY403" s="224" t="s">
        <v>56</v>
      </c>
      <c r="AZ403" s="54"/>
      <c r="BA403" s="64"/>
      <c r="BB403" s="48"/>
      <c r="BC403" s="25">
        <f t="shared" si="458"/>
        <v>0</v>
      </c>
      <c r="BD403" s="40">
        <f t="shared" si="459"/>
        <v>0</v>
      </c>
      <c r="BE403" s="27" t="s">
        <v>57</v>
      </c>
      <c r="BF403" s="54"/>
      <c r="BG403" s="48"/>
      <c r="BH403" s="28">
        <f t="shared" si="460"/>
        <v>0</v>
      </c>
      <c r="BI403" s="29">
        <f t="shared" si="461"/>
        <v>0</v>
      </c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</row>
    <row r="404" spans="1:201" ht="12.75" customHeight="1" x14ac:dyDescent="0.2">
      <c r="A404" s="167"/>
      <c r="B404" s="135"/>
      <c r="C404" s="136"/>
      <c r="D404" s="14"/>
      <c r="E404" s="280"/>
      <c r="F404" s="280"/>
      <c r="G404" s="137"/>
      <c r="H404" s="14"/>
      <c r="I404" s="14"/>
      <c r="J404" s="14"/>
      <c r="K404" s="14"/>
      <c r="L404" s="167"/>
      <c r="M404" s="167"/>
      <c r="N404" s="6"/>
      <c r="O404" s="14"/>
      <c r="P404" s="14"/>
      <c r="Q404" s="6"/>
      <c r="R404" s="6"/>
      <c r="S404" s="167"/>
      <c r="T404" s="14"/>
      <c r="U404" s="14"/>
      <c r="V404" s="14"/>
      <c r="W404" s="14"/>
      <c r="X404" s="14"/>
      <c r="Y404" s="14"/>
      <c r="Z404" s="215"/>
      <c r="AA404" s="14"/>
      <c r="AB404" s="215"/>
      <c r="AC404" s="215"/>
      <c r="AD404" s="215"/>
      <c r="AE404" s="167"/>
      <c r="AF404" s="14"/>
      <c r="AG404" s="14"/>
      <c r="AH404" s="14"/>
      <c r="AI404" s="14"/>
      <c r="AJ404" s="14"/>
      <c r="AK404" s="14"/>
      <c r="AL404" s="215"/>
      <c r="AM404" s="14"/>
      <c r="AN404" s="215"/>
      <c r="AO404" s="215"/>
      <c r="AP404" s="215"/>
      <c r="AQ404" s="14"/>
      <c r="AR404" s="236"/>
      <c r="AS404" s="221" t="s">
        <v>55</v>
      </c>
      <c r="AT404" s="54"/>
      <c r="AU404" s="254"/>
      <c r="AV404" s="259"/>
      <c r="AW404" s="38">
        <f t="shared" si="456"/>
        <v>0</v>
      </c>
      <c r="AX404" s="39">
        <f t="shared" si="457"/>
        <v>0</v>
      </c>
      <c r="AY404" s="224" t="s">
        <v>56</v>
      </c>
      <c r="AZ404" s="54"/>
      <c r="BA404" s="64"/>
      <c r="BB404" s="48"/>
      <c r="BC404" s="25">
        <f t="shared" si="458"/>
        <v>0</v>
      </c>
      <c r="BD404" s="40">
        <f t="shared" si="459"/>
        <v>0</v>
      </c>
      <c r="BE404" s="27" t="s">
        <v>57</v>
      </c>
      <c r="BF404" s="54"/>
      <c r="BG404" s="48"/>
      <c r="BH404" s="28">
        <f t="shared" si="460"/>
        <v>0</v>
      </c>
      <c r="BI404" s="29">
        <f t="shared" si="461"/>
        <v>0</v>
      </c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</row>
    <row r="405" spans="1:201" ht="12.75" customHeight="1" x14ac:dyDescent="0.2">
      <c r="A405" s="167"/>
      <c r="B405" s="135"/>
      <c r="C405" s="136"/>
      <c r="D405" s="14"/>
      <c r="E405" s="280"/>
      <c r="F405" s="280"/>
      <c r="G405" s="137"/>
      <c r="H405" s="14"/>
      <c r="I405" s="14"/>
      <c r="J405" s="14"/>
      <c r="K405" s="14"/>
      <c r="L405" s="167"/>
      <c r="M405" s="167"/>
      <c r="N405" s="6"/>
      <c r="O405" s="14"/>
      <c r="P405" s="14"/>
      <c r="Q405" s="6"/>
      <c r="R405" s="6"/>
      <c r="S405" s="167"/>
      <c r="T405" s="14"/>
      <c r="U405" s="14"/>
      <c r="V405" s="14"/>
      <c r="W405" s="14"/>
      <c r="X405" s="14"/>
      <c r="Y405" s="14"/>
      <c r="Z405" s="215"/>
      <c r="AA405" s="14"/>
      <c r="AB405" s="215"/>
      <c r="AC405" s="215"/>
      <c r="AD405" s="215"/>
      <c r="AE405" s="167"/>
      <c r="AF405" s="14"/>
      <c r="AG405" s="14"/>
      <c r="AH405" s="14"/>
      <c r="AI405" s="14"/>
      <c r="AJ405" s="14"/>
      <c r="AK405" s="14"/>
      <c r="AL405" s="215"/>
      <c r="AM405" s="14"/>
      <c r="AN405" s="215"/>
      <c r="AO405" s="215"/>
      <c r="AP405" s="215"/>
      <c r="AQ405" s="14"/>
      <c r="AR405" s="236"/>
      <c r="AS405" s="221" t="s">
        <v>55</v>
      </c>
      <c r="AT405" s="54"/>
      <c r="AU405" s="254"/>
      <c r="AV405" s="259"/>
      <c r="AW405" s="38">
        <f t="shared" si="456"/>
        <v>0</v>
      </c>
      <c r="AX405" s="39">
        <f t="shared" si="457"/>
        <v>0</v>
      </c>
      <c r="AY405" s="224" t="s">
        <v>56</v>
      </c>
      <c r="AZ405" s="54"/>
      <c r="BA405" s="64"/>
      <c r="BB405" s="48"/>
      <c r="BC405" s="25">
        <f t="shared" si="458"/>
        <v>0</v>
      </c>
      <c r="BD405" s="40">
        <f t="shared" si="459"/>
        <v>0</v>
      </c>
      <c r="BE405" s="27" t="s">
        <v>57</v>
      </c>
      <c r="BF405" s="54"/>
      <c r="BG405" s="48"/>
      <c r="BH405" s="28">
        <f t="shared" si="460"/>
        <v>0</v>
      </c>
      <c r="BI405" s="29">
        <f t="shared" si="461"/>
        <v>0</v>
      </c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</row>
    <row r="406" spans="1:201" ht="12.75" customHeight="1" x14ac:dyDescent="0.2">
      <c r="A406" s="167"/>
      <c r="B406" s="135"/>
      <c r="C406" s="136"/>
      <c r="D406" s="14"/>
      <c r="E406" s="280"/>
      <c r="F406" s="280"/>
      <c r="G406" s="137"/>
      <c r="H406" s="14"/>
      <c r="I406" s="14"/>
      <c r="J406" s="14"/>
      <c r="K406" s="14"/>
      <c r="L406" s="167"/>
      <c r="M406" s="167"/>
      <c r="N406" s="6"/>
      <c r="O406" s="14"/>
      <c r="P406" s="14"/>
      <c r="Q406" s="6"/>
      <c r="R406" s="6"/>
      <c r="S406" s="167"/>
      <c r="T406" s="14"/>
      <c r="U406" s="14"/>
      <c r="V406" s="14"/>
      <c r="W406" s="14"/>
      <c r="X406" s="14"/>
      <c r="Y406" s="14"/>
      <c r="Z406" s="215"/>
      <c r="AA406" s="14"/>
      <c r="AB406" s="215"/>
      <c r="AC406" s="215"/>
      <c r="AD406" s="215"/>
      <c r="AE406" s="167"/>
      <c r="AF406" s="14"/>
      <c r="AG406" s="14"/>
      <c r="AH406" s="14"/>
      <c r="AI406" s="14"/>
      <c r="AJ406" s="14"/>
      <c r="AK406" s="14"/>
      <c r="AL406" s="215"/>
      <c r="AM406" s="14"/>
      <c r="AN406" s="215"/>
      <c r="AO406" s="215"/>
      <c r="AP406" s="215"/>
      <c r="AQ406" s="14"/>
      <c r="AR406" s="236"/>
      <c r="AS406" s="221" t="s">
        <v>55</v>
      </c>
      <c r="AT406" s="54"/>
      <c r="AU406" s="254"/>
      <c r="AV406" s="259"/>
      <c r="AW406" s="38">
        <f t="shared" si="456"/>
        <v>0</v>
      </c>
      <c r="AX406" s="39">
        <f t="shared" si="457"/>
        <v>0</v>
      </c>
      <c r="AY406" s="224" t="s">
        <v>56</v>
      </c>
      <c r="AZ406" s="54"/>
      <c r="BA406" s="64"/>
      <c r="BB406" s="48"/>
      <c r="BC406" s="25">
        <f t="shared" si="458"/>
        <v>0</v>
      </c>
      <c r="BD406" s="40">
        <f t="shared" si="459"/>
        <v>0</v>
      </c>
      <c r="BE406" s="27" t="s">
        <v>57</v>
      </c>
      <c r="BF406" s="54"/>
      <c r="BG406" s="48"/>
      <c r="BH406" s="28">
        <f t="shared" si="460"/>
        <v>0</v>
      </c>
      <c r="BI406" s="29">
        <f t="shared" si="461"/>
        <v>0</v>
      </c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</row>
    <row r="407" spans="1:201" ht="12.75" customHeight="1" x14ac:dyDescent="0.2">
      <c r="A407" s="167"/>
      <c r="B407" s="135"/>
      <c r="C407" s="136"/>
      <c r="D407" s="14"/>
      <c r="E407" s="280"/>
      <c r="F407" s="280"/>
      <c r="G407" s="137"/>
      <c r="H407" s="14"/>
      <c r="I407" s="14"/>
      <c r="J407" s="14"/>
      <c r="K407" s="14"/>
      <c r="L407" s="167"/>
      <c r="M407" s="167"/>
      <c r="N407" s="6"/>
      <c r="O407" s="14"/>
      <c r="P407" s="14"/>
      <c r="Q407" s="6"/>
      <c r="R407" s="6"/>
      <c r="S407" s="167"/>
      <c r="T407" s="14"/>
      <c r="U407" s="14"/>
      <c r="V407" s="14"/>
      <c r="W407" s="14"/>
      <c r="X407" s="14"/>
      <c r="Y407" s="14"/>
      <c r="Z407" s="215"/>
      <c r="AA407" s="14"/>
      <c r="AB407" s="215"/>
      <c r="AC407" s="215"/>
      <c r="AD407" s="215"/>
      <c r="AE407" s="167"/>
      <c r="AF407" s="14"/>
      <c r="AG407" s="14"/>
      <c r="AH407" s="14"/>
      <c r="AI407" s="14"/>
      <c r="AJ407" s="14"/>
      <c r="AK407" s="14"/>
      <c r="AL407" s="215"/>
      <c r="AM407" s="14"/>
      <c r="AN407" s="215"/>
      <c r="AO407" s="215"/>
      <c r="AP407" s="215"/>
      <c r="AQ407" s="14"/>
      <c r="AR407" s="236"/>
      <c r="AS407" s="221" t="s">
        <v>55</v>
      </c>
      <c r="AT407" s="54"/>
      <c r="AU407" s="254"/>
      <c r="AV407" s="259"/>
      <c r="AW407" s="38">
        <f t="shared" si="456"/>
        <v>0</v>
      </c>
      <c r="AX407" s="39">
        <f t="shared" si="457"/>
        <v>0</v>
      </c>
      <c r="AY407" s="224" t="s">
        <v>56</v>
      </c>
      <c r="AZ407" s="54"/>
      <c r="BA407" s="64"/>
      <c r="BB407" s="48"/>
      <c r="BC407" s="25">
        <f t="shared" si="458"/>
        <v>0</v>
      </c>
      <c r="BD407" s="40">
        <f t="shared" si="459"/>
        <v>0</v>
      </c>
      <c r="BE407" s="27" t="s">
        <v>57</v>
      </c>
      <c r="BF407" s="54"/>
      <c r="BG407" s="48"/>
      <c r="BH407" s="28">
        <f t="shared" si="460"/>
        <v>0</v>
      </c>
      <c r="BI407" s="29">
        <f t="shared" si="461"/>
        <v>0</v>
      </c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</row>
    <row r="408" spans="1:201" ht="12.75" customHeight="1" x14ac:dyDescent="0.2">
      <c r="A408" s="167"/>
      <c r="B408" s="135"/>
      <c r="C408" s="136"/>
      <c r="D408" s="14"/>
      <c r="E408" s="280"/>
      <c r="F408" s="280"/>
      <c r="G408" s="137"/>
      <c r="H408" s="14"/>
      <c r="I408" s="14"/>
      <c r="J408" s="14"/>
      <c r="K408" s="14"/>
      <c r="L408" s="167"/>
      <c r="M408" s="167"/>
      <c r="N408" s="6"/>
      <c r="O408" s="14"/>
      <c r="P408" s="14"/>
      <c r="Q408" s="6"/>
      <c r="R408" s="6"/>
      <c r="S408" s="167"/>
      <c r="T408" s="14"/>
      <c r="U408" s="14"/>
      <c r="V408" s="14"/>
      <c r="W408" s="14"/>
      <c r="X408" s="14"/>
      <c r="Y408" s="14"/>
      <c r="Z408" s="215"/>
      <c r="AA408" s="14"/>
      <c r="AB408" s="215"/>
      <c r="AC408" s="215"/>
      <c r="AD408" s="215"/>
      <c r="AE408" s="167"/>
      <c r="AF408" s="14"/>
      <c r="AG408" s="14"/>
      <c r="AH408" s="14"/>
      <c r="AI408" s="14"/>
      <c r="AJ408" s="14"/>
      <c r="AK408" s="14"/>
      <c r="AL408" s="215"/>
      <c r="AM408" s="14"/>
      <c r="AN408" s="215"/>
      <c r="AO408" s="215"/>
      <c r="AP408" s="215"/>
      <c r="AQ408" s="14"/>
      <c r="AR408" s="236"/>
      <c r="AS408" s="221" t="s">
        <v>55</v>
      </c>
      <c r="AT408" s="54"/>
      <c r="AU408" s="254"/>
      <c r="AV408" s="259"/>
      <c r="AW408" s="38">
        <f t="shared" si="456"/>
        <v>0</v>
      </c>
      <c r="AX408" s="39">
        <f t="shared" si="457"/>
        <v>0</v>
      </c>
      <c r="AY408" s="224" t="s">
        <v>56</v>
      </c>
      <c r="AZ408" s="54"/>
      <c r="BA408" s="64"/>
      <c r="BB408" s="48"/>
      <c r="BC408" s="25">
        <f t="shared" si="458"/>
        <v>0</v>
      </c>
      <c r="BD408" s="40">
        <f t="shared" si="459"/>
        <v>0</v>
      </c>
      <c r="BE408" s="27" t="s">
        <v>57</v>
      </c>
      <c r="BF408" s="54"/>
      <c r="BG408" s="48"/>
      <c r="BH408" s="28">
        <f t="shared" si="460"/>
        <v>0</v>
      </c>
      <c r="BI408" s="29">
        <f t="shared" si="461"/>
        <v>0</v>
      </c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</row>
    <row r="409" spans="1:201" ht="12.75" customHeight="1" x14ac:dyDescent="0.2">
      <c r="A409" s="167"/>
      <c r="B409" s="135"/>
      <c r="C409" s="136"/>
      <c r="D409" s="14"/>
      <c r="E409" s="280"/>
      <c r="F409" s="280"/>
      <c r="G409" s="137"/>
      <c r="H409" s="14"/>
      <c r="I409" s="14"/>
      <c r="J409" s="14"/>
      <c r="K409" s="14"/>
      <c r="L409" s="167"/>
      <c r="M409" s="167"/>
      <c r="N409" s="6"/>
      <c r="O409" s="14"/>
      <c r="P409" s="14"/>
      <c r="Q409" s="6"/>
      <c r="R409" s="6"/>
      <c r="S409" s="167"/>
      <c r="T409" s="14"/>
      <c r="U409" s="14"/>
      <c r="V409" s="14"/>
      <c r="W409" s="14"/>
      <c r="X409" s="14"/>
      <c r="Y409" s="14"/>
      <c r="Z409" s="215"/>
      <c r="AA409" s="14"/>
      <c r="AB409" s="215"/>
      <c r="AC409" s="215"/>
      <c r="AD409" s="215"/>
      <c r="AE409" s="167"/>
      <c r="AF409" s="14"/>
      <c r="AG409" s="14"/>
      <c r="AH409" s="14"/>
      <c r="AI409" s="14"/>
      <c r="AJ409" s="14"/>
      <c r="AK409" s="14"/>
      <c r="AL409" s="215"/>
      <c r="AM409" s="14"/>
      <c r="AN409" s="215"/>
      <c r="AO409" s="215"/>
      <c r="AP409" s="215"/>
      <c r="AQ409" s="14"/>
      <c r="AR409" s="236"/>
      <c r="AS409" s="221" t="s">
        <v>55</v>
      </c>
      <c r="AT409" s="54"/>
      <c r="AU409" s="254"/>
      <c r="AV409" s="259"/>
      <c r="AW409" s="38">
        <f t="shared" si="456"/>
        <v>0</v>
      </c>
      <c r="AX409" s="39">
        <f t="shared" si="457"/>
        <v>0</v>
      </c>
      <c r="AY409" s="224" t="s">
        <v>56</v>
      </c>
      <c r="AZ409" s="54"/>
      <c r="BA409" s="64"/>
      <c r="BB409" s="48"/>
      <c r="BC409" s="25">
        <f t="shared" si="458"/>
        <v>0</v>
      </c>
      <c r="BD409" s="40">
        <f t="shared" si="459"/>
        <v>0</v>
      </c>
      <c r="BE409" s="27" t="s">
        <v>57</v>
      </c>
      <c r="BF409" s="54"/>
      <c r="BG409" s="48"/>
      <c r="BH409" s="28">
        <f t="shared" si="460"/>
        <v>0</v>
      </c>
      <c r="BI409" s="29">
        <f t="shared" si="461"/>
        <v>0</v>
      </c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</row>
    <row r="410" spans="1:201" ht="12.75" customHeight="1" x14ac:dyDescent="0.2">
      <c r="A410" s="167"/>
      <c r="B410" s="135"/>
      <c r="C410" s="136"/>
      <c r="D410" s="14"/>
      <c r="E410" s="280"/>
      <c r="F410" s="280"/>
      <c r="G410" s="137"/>
      <c r="H410" s="14"/>
      <c r="I410" s="14"/>
      <c r="J410" s="14"/>
      <c r="K410" s="14"/>
      <c r="L410" s="167"/>
      <c r="M410" s="167"/>
      <c r="N410" s="6"/>
      <c r="O410" s="14"/>
      <c r="P410" s="14"/>
      <c r="Q410" s="6"/>
      <c r="R410" s="6"/>
      <c r="S410" s="167"/>
      <c r="T410" s="14"/>
      <c r="U410" s="14"/>
      <c r="V410" s="14"/>
      <c r="W410" s="14"/>
      <c r="X410" s="14"/>
      <c r="Y410" s="14"/>
      <c r="Z410" s="215"/>
      <c r="AA410" s="14"/>
      <c r="AB410" s="215"/>
      <c r="AC410" s="215"/>
      <c r="AD410" s="215"/>
      <c r="AE410" s="167"/>
      <c r="AF410" s="14"/>
      <c r="AG410" s="14"/>
      <c r="AH410" s="14"/>
      <c r="AI410" s="14"/>
      <c r="AJ410" s="14"/>
      <c r="AK410" s="14"/>
      <c r="AL410" s="215"/>
      <c r="AM410" s="14"/>
      <c r="AN410" s="215"/>
      <c r="AO410" s="215"/>
      <c r="AP410" s="215"/>
      <c r="AQ410" s="14"/>
      <c r="AR410" s="236"/>
      <c r="AS410" s="221" t="s">
        <v>55</v>
      </c>
      <c r="AT410" s="54"/>
      <c r="AU410" s="254"/>
      <c r="AV410" s="259"/>
      <c r="AW410" s="38">
        <f t="shared" si="456"/>
        <v>0</v>
      </c>
      <c r="AX410" s="39">
        <f t="shared" si="457"/>
        <v>0</v>
      </c>
      <c r="AY410" s="224" t="s">
        <v>56</v>
      </c>
      <c r="AZ410" s="54"/>
      <c r="BA410" s="64"/>
      <c r="BB410" s="48"/>
      <c r="BC410" s="25">
        <f t="shared" si="458"/>
        <v>0</v>
      </c>
      <c r="BD410" s="40">
        <f t="shared" si="459"/>
        <v>0</v>
      </c>
      <c r="BE410" s="27" t="s">
        <v>57</v>
      </c>
      <c r="BF410" s="54"/>
      <c r="BG410" s="48"/>
      <c r="BH410" s="28">
        <f t="shared" si="460"/>
        <v>0</v>
      </c>
      <c r="BI410" s="29">
        <f t="shared" si="461"/>
        <v>0</v>
      </c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</row>
    <row r="411" spans="1:201" ht="12.75" customHeight="1" x14ac:dyDescent="0.2">
      <c r="A411" s="167"/>
      <c r="B411" s="135"/>
      <c r="C411" s="136"/>
      <c r="D411" s="14"/>
      <c r="E411" s="280"/>
      <c r="F411" s="280"/>
      <c r="G411" s="137"/>
      <c r="H411" s="14"/>
      <c r="I411" s="14"/>
      <c r="J411" s="14"/>
      <c r="K411" s="14"/>
      <c r="L411" s="167"/>
      <c r="M411" s="167"/>
      <c r="N411" s="6"/>
      <c r="O411" s="14"/>
      <c r="P411" s="14"/>
      <c r="Q411" s="6"/>
      <c r="R411" s="6"/>
      <c r="S411" s="167"/>
      <c r="T411" s="14"/>
      <c r="U411" s="14"/>
      <c r="V411" s="14"/>
      <c r="W411" s="14"/>
      <c r="X411" s="14"/>
      <c r="Y411" s="14"/>
      <c r="Z411" s="215"/>
      <c r="AA411" s="14"/>
      <c r="AB411" s="215"/>
      <c r="AC411" s="215"/>
      <c r="AD411" s="215"/>
      <c r="AE411" s="167"/>
      <c r="AF411" s="14"/>
      <c r="AG411" s="14"/>
      <c r="AH411" s="14"/>
      <c r="AI411" s="14"/>
      <c r="AJ411" s="14"/>
      <c r="AK411" s="14"/>
      <c r="AL411" s="215"/>
      <c r="AM411" s="14"/>
      <c r="AN411" s="215"/>
      <c r="AO411" s="215"/>
      <c r="AP411" s="215"/>
      <c r="AQ411" s="14"/>
      <c r="AR411" s="236"/>
      <c r="AS411" s="221" t="s">
        <v>55</v>
      </c>
      <c r="AT411" s="54"/>
      <c r="AU411" s="254"/>
      <c r="AV411" s="259"/>
      <c r="AW411" s="38">
        <f t="shared" si="456"/>
        <v>0</v>
      </c>
      <c r="AX411" s="39">
        <f t="shared" si="457"/>
        <v>0</v>
      </c>
      <c r="AY411" s="224" t="s">
        <v>56</v>
      </c>
      <c r="AZ411" s="54"/>
      <c r="BA411" s="64"/>
      <c r="BB411" s="48"/>
      <c r="BC411" s="25">
        <f t="shared" si="458"/>
        <v>0</v>
      </c>
      <c r="BD411" s="40">
        <f t="shared" si="459"/>
        <v>0</v>
      </c>
      <c r="BE411" s="27" t="s">
        <v>57</v>
      </c>
      <c r="BF411" s="54"/>
      <c r="BG411" s="48"/>
      <c r="BH411" s="28">
        <f t="shared" si="460"/>
        <v>0</v>
      </c>
      <c r="BI411" s="29">
        <f t="shared" si="461"/>
        <v>0</v>
      </c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</row>
    <row r="412" spans="1:201" ht="12.75" customHeight="1" x14ac:dyDescent="0.2">
      <c r="A412" s="167"/>
      <c r="B412" s="135"/>
      <c r="C412" s="136"/>
      <c r="D412" s="14"/>
      <c r="E412" s="280"/>
      <c r="F412" s="280"/>
      <c r="G412" s="137"/>
      <c r="H412" s="14"/>
      <c r="I412" s="14"/>
      <c r="J412" s="14"/>
      <c r="K412" s="14"/>
      <c r="L412" s="167"/>
      <c r="M412" s="167"/>
      <c r="N412" s="6"/>
      <c r="O412" s="14"/>
      <c r="P412" s="14"/>
      <c r="Q412" s="6"/>
      <c r="R412" s="6"/>
      <c r="S412" s="167"/>
      <c r="T412" s="14"/>
      <c r="U412" s="14"/>
      <c r="V412" s="14"/>
      <c r="W412" s="14"/>
      <c r="X412" s="14"/>
      <c r="Y412" s="14"/>
      <c r="Z412" s="215"/>
      <c r="AA412" s="14"/>
      <c r="AB412" s="215"/>
      <c r="AC412" s="215"/>
      <c r="AD412" s="215"/>
      <c r="AE412" s="167"/>
      <c r="AF412" s="14"/>
      <c r="AG412" s="14"/>
      <c r="AH412" s="14"/>
      <c r="AI412" s="14"/>
      <c r="AJ412" s="14"/>
      <c r="AK412" s="14"/>
      <c r="AL412" s="215"/>
      <c r="AM412" s="14"/>
      <c r="AN412" s="215"/>
      <c r="AO412" s="215"/>
      <c r="AP412" s="215"/>
      <c r="AQ412" s="14"/>
      <c r="AR412" s="236"/>
      <c r="AS412" s="221" t="s">
        <v>55</v>
      </c>
      <c r="AT412" s="54"/>
      <c r="AU412" s="254"/>
      <c r="AV412" s="259"/>
      <c r="AW412" s="38">
        <f t="shared" si="456"/>
        <v>0</v>
      </c>
      <c r="AX412" s="39">
        <f t="shared" si="457"/>
        <v>0</v>
      </c>
      <c r="AY412" s="224" t="s">
        <v>56</v>
      </c>
      <c r="AZ412" s="54"/>
      <c r="BA412" s="64"/>
      <c r="BB412" s="48"/>
      <c r="BC412" s="25">
        <f t="shared" si="458"/>
        <v>0</v>
      </c>
      <c r="BD412" s="40">
        <f t="shared" si="459"/>
        <v>0</v>
      </c>
      <c r="BE412" s="27" t="s">
        <v>57</v>
      </c>
      <c r="BF412" s="54"/>
      <c r="BG412" s="48"/>
      <c r="BH412" s="28">
        <f t="shared" si="460"/>
        <v>0</v>
      </c>
      <c r="BI412" s="29">
        <f t="shared" si="461"/>
        <v>0</v>
      </c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</row>
    <row r="413" spans="1:201" ht="12.75" customHeight="1" x14ac:dyDescent="0.2">
      <c r="A413" s="167"/>
      <c r="B413" s="135"/>
      <c r="C413" s="136"/>
      <c r="D413" s="14"/>
      <c r="E413" s="280"/>
      <c r="F413" s="280"/>
      <c r="G413" s="137"/>
      <c r="H413" s="14"/>
      <c r="I413" s="14"/>
      <c r="J413" s="14"/>
      <c r="K413" s="14"/>
      <c r="L413" s="167"/>
      <c r="M413" s="167"/>
      <c r="N413" s="6"/>
      <c r="O413" s="14"/>
      <c r="P413" s="14"/>
      <c r="Q413" s="6"/>
      <c r="R413" s="6"/>
      <c r="S413" s="167"/>
      <c r="T413" s="14"/>
      <c r="U413" s="14"/>
      <c r="V413" s="14"/>
      <c r="W413" s="14"/>
      <c r="X413" s="14"/>
      <c r="Y413" s="14"/>
      <c r="Z413" s="215"/>
      <c r="AA413" s="14"/>
      <c r="AB413" s="215"/>
      <c r="AC413" s="215"/>
      <c r="AD413" s="215"/>
      <c r="AE413" s="167"/>
      <c r="AF413" s="14"/>
      <c r="AG413" s="14"/>
      <c r="AH413" s="14"/>
      <c r="AI413" s="14"/>
      <c r="AJ413" s="14"/>
      <c r="AK413" s="14"/>
      <c r="AL413" s="215"/>
      <c r="AM413" s="14"/>
      <c r="AN413" s="215"/>
      <c r="AO413" s="215"/>
      <c r="AP413" s="215"/>
      <c r="AQ413" s="14"/>
      <c r="AR413" s="236"/>
      <c r="AS413" s="221" t="s">
        <v>55</v>
      </c>
      <c r="AT413" s="54"/>
      <c r="AU413" s="254"/>
      <c r="AV413" s="259"/>
      <c r="AW413" s="38">
        <f t="shared" si="456"/>
        <v>0</v>
      </c>
      <c r="AX413" s="39">
        <f t="shared" si="457"/>
        <v>0</v>
      </c>
      <c r="AY413" s="224" t="s">
        <v>56</v>
      </c>
      <c r="AZ413" s="54"/>
      <c r="BA413" s="64"/>
      <c r="BB413" s="48"/>
      <c r="BC413" s="25">
        <f t="shared" si="458"/>
        <v>0</v>
      </c>
      <c r="BD413" s="40">
        <f t="shared" si="459"/>
        <v>0</v>
      </c>
      <c r="BE413" s="27" t="s">
        <v>57</v>
      </c>
      <c r="BF413" s="54"/>
      <c r="BG413" s="48"/>
      <c r="BH413" s="28">
        <f t="shared" si="460"/>
        <v>0</v>
      </c>
      <c r="BI413" s="29">
        <f t="shared" si="461"/>
        <v>0</v>
      </c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</row>
    <row r="414" spans="1:201" ht="12.75" customHeight="1" x14ac:dyDescent="0.2">
      <c r="A414" s="167"/>
      <c r="B414" s="135"/>
      <c r="C414" s="136"/>
      <c r="D414" s="14"/>
      <c r="E414" s="280"/>
      <c r="F414" s="280"/>
      <c r="G414" s="137"/>
      <c r="H414" s="14"/>
      <c r="I414" s="14"/>
      <c r="J414" s="14"/>
      <c r="K414" s="14"/>
      <c r="L414" s="167"/>
      <c r="M414" s="167"/>
      <c r="N414" s="6"/>
      <c r="O414" s="14"/>
      <c r="P414" s="14"/>
      <c r="Q414" s="6"/>
      <c r="R414" s="6"/>
      <c r="S414" s="167"/>
      <c r="T414" s="14"/>
      <c r="U414" s="14"/>
      <c r="V414" s="14"/>
      <c r="W414" s="14"/>
      <c r="X414" s="14"/>
      <c r="Y414" s="14"/>
      <c r="Z414" s="215"/>
      <c r="AA414" s="14"/>
      <c r="AB414" s="215"/>
      <c r="AC414" s="215"/>
      <c r="AD414" s="215"/>
      <c r="AE414" s="167"/>
      <c r="AF414" s="14"/>
      <c r="AG414" s="14"/>
      <c r="AH414" s="14"/>
      <c r="AI414" s="14"/>
      <c r="AJ414" s="14"/>
      <c r="AK414" s="14"/>
      <c r="AL414" s="215"/>
      <c r="AM414" s="14"/>
      <c r="AN414" s="215"/>
      <c r="AO414" s="215"/>
      <c r="AP414" s="215"/>
      <c r="AQ414" s="14"/>
      <c r="AR414" s="236"/>
      <c r="AS414" s="221" t="s">
        <v>55</v>
      </c>
      <c r="AT414" s="54"/>
      <c r="AU414" s="254"/>
      <c r="AV414" s="259"/>
      <c r="AW414" s="38">
        <f t="shared" si="456"/>
        <v>0</v>
      </c>
      <c r="AX414" s="39">
        <f t="shared" si="457"/>
        <v>0</v>
      </c>
      <c r="AY414" s="224" t="s">
        <v>56</v>
      </c>
      <c r="AZ414" s="54"/>
      <c r="BA414" s="64"/>
      <c r="BB414" s="48"/>
      <c r="BC414" s="25">
        <f t="shared" si="458"/>
        <v>0</v>
      </c>
      <c r="BD414" s="40">
        <f t="shared" si="459"/>
        <v>0</v>
      </c>
      <c r="BE414" s="27" t="s">
        <v>57</v>
      </c>
      <c r="BF414" s="54"/>
      <c r="BG414" s="48"/>
      <c r="BH414" s="28">
        <f t="shared" si="460"/>
        <v>0</v>
      </c>
      <c r="BI414" s="29">
        <f t="shared" si="461"/>
        <v>0</v>
      </c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</row>
    <row r="415" spans="1:201" ht="12.75" customHeight="1" x14ac:dyDescent="0.2">
      <c r="A415" s="167"/>
      <c r="B415" s="135"/>
      <c r="C415" s="136"/>
      <c r="D415" s="14"/>
      <c r="E415" s="280"/>
      <c r="F415" s="280"/>
      <c r="G415" s="137"/>
      <c r="H415" s="14"/>
      <c r="I415" s="14"/>
      <c r="J415" s="14"/>
      <c r="K415" s="14"/>
      <c r="L415" s="167"/>
      <c r="M415" s="167"/>
      <c r="N415" s="6"/>
      <c r="O415" s="14"/>
      <c r="P415" s="14"/>
      <c r="Q415" s="6"/>
      <c r="R415" s="6"/>
      <c r="S415" s="167"/>
      <c r="T415" s="14"/>
      <c r="U415" s="14"/>
      <c r="V415" s="14"/>
      <c r="W415" s="14"/>
      <c r="X415" s="14"/>
      <c r="Y415" s="14"/>
      <c r="Z415" s="215"/>
      <c r="AA415" s="14"/>
      <c r="AB415" s="215"/>
      <c r="AC415" s="215"/>
      <c r="AD415" s="215"/>
      <c r="AE415" s="167"/>
      <c r="AF415" s="14"/>
      <c r="AG415" s="14"/>
      <c r="AH415" s="14"/>
      <c r="AI415" s="14"/>
      <c r="AJ415" s="14"/>
      <c r="AK415" s="14"/>
      <c r="AL415" s="215"/>
      <c r="AM415" s="14"/>
      <c r="AN415" s="215"/>
      <c r="AO415" s="215"/>
      <c r="AP415" s="215"/>
      <c r="AQ415" s="14"/>
      <c r="AR415" s="236"/>
      <c r="AS415" s="221" t="s">
        <v>55</v>
      </c>
      <c r="AT415" s="54"/>
      <c r="AU415" s="254"/>
      <c r="AV415" s="259"/>
      <c r="AW415" s="38">
        <f t="shared" si="456"/>
        <v>0</v>
      </c>
      <c r="AX415" s="39">
        <f t="shared" si="457"/>
        <v>0</v>
      </c>
      <c r="AY415" s="224" t="s">
        <v>56</v>
      </c>
      <c r="AZ415" s="54"/>
      <c r="BA415" s="64"/>
      <c r="BB415" s="48"/>
      <c r="BC415" s="25">
        <f t="shared" si="458"/>
        <v>0</v>
      </c>
      <c r="BD415" s="40">
        <f t="shared" si="459"/>
        <v>0</v>
      </c>
      <c r="BE415" s="27" t="s">
        <v>57</v>
      </c>
      <c r="BF415" s="54"/>
      <c r="BG415" s="48"/>
      <c r="BH415" s="28">
        <f t="shared" si="460"/>
        <v>0</v>
      </c>
      <c r="BI415" s="29">
        <f t="shared" si="461"/>
        <v>0</v>
      </c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</row>
    <row r="416" spans="1:201" ht="12.75" customHeight="1" x14ac:dyDescent="0.2">
      <c r="A416" s="167"/>
      <c r="B416" s="135"/>
      <c r="C416" s="136"/>
      <c r="D416" s="14"/>
      <c r="E416" s="280"/>
      <c r="F416" s="280"/>
      <c r="G416" s="137"/>
      <c r="H416" s="14"/>
      <c r="I416" s="14"/>
      <c r="J416" s="14"/>
      <c r="K416" s="14"/>
      <c r="L416" s="167"/>
      <c r="M416" s="167"/>
      <c r="N416" s="6"/>
      <c r="O416" s="14"/>
      <c r="P416" s="14"/>
      <c r="Q416" s="6"/>
      <c r="R416" s="6"/>
      <c r="S416" s="167"/>
      <c r="T416" s="14"/>
      <c r="U416" s="14"/>
      <c r="V416" s="14"/>
      <c r="W416" s="14"/>
      <c r="X416" s="14"/>
      <c r="Y416" s="14"/>
      <c r="Z416" s="215"/>
      <c r="AA416" s="14"/>
      <c r="AB416" s="215"/>
      <c r="AC416" s="215"/>
      <c r="AD416" s="215"/>
      <c r="AE416" s="167"/>
      <c r="AF416" s="14"/>
      <c r="AG416" s="14"/>
      <c r="AH416" s="14"/>
      <c r="AI416" s="14"/>
      <c r="AJ416" s="14"/>
      <c r="AK416" s="14"/>
      <c r="AL416" s="215"/>
      <c r="AM416" s="14"/>
      <c r="AN416" s="215"/>
      <c r="AO416" s="215"/>
      <c r="AP416" s="215"/>
      <c r="AQ416" s="14"/>
      <c r="AR416" s="236"/>
      <c r="AS416" s="221" t="s">
        <v>55</v>
      </c>
      <c r="AT416" s="54"/>
      <c r="AU416" s="254"/>
      <c r="AV416" s="259"/>
      <c r="AW416" s="38">
        <f t="shared" si="456"/>
        <v>0</v>
      </c>
      <c r="AX416" s="39">
        <f t="shared" si="457"/>
        <v>0</v>
      </c>
      <c r="AY416" s="224" t="s">
        <v>56</v>
      </c>
      <c r="AZ416" s="54"/>
      <c r="BA416" s="64"/>
      <c r="BB416" s="48"/>
      <c r="BC416" s="25">
        <f t="shared" si="458"/>
        <v>0</v>
      </c>
      <c r="BD416" s="40">
        <f t="shared" si="459"/>
        <v>0</v>
      </c>
      <c r="BE416" s="27" t="s">
        <v>57</v>
      </c>
      <c r="BF416" s="54"/>
      <c r="BG416" s="48"/>
      <c r="BH416" s="28">
        <f t="shared" si="460"/>
        <v>0</v>
      </c>
      <c r="BI416" s="29">
        <f t="shared" si="461"/>
        <v>0</v>
      </c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</row>
    <row r="417" spans="1:201" ht="12.75" customHeight="1" x14ac:dyDescent="0.2">
      <c r="A417" s="167"/>
      <c r="B417" s="135"/>
      <c r="C417" s="136"/>
      <c r="D417" s="14"/>
      <c r="E417" s="280"/>
      <c r="F417" s="280"/>
      <c r="G417" s="137"/>
      <c r="H417" s="14"/>
      <c r="I417" s="14"/>
      <c r="J417" s="14"/>
      <c r="K417" s="14"/>
      <c r="L417" s="167"/>
      <c r="M417" s="167"/>
      <c r="N417" s="6"/>
      <c r="O417" s="14"/>
      <c r="P417" s="14"/>
      <c r="Q417" s="6"/>
      <c r="R417" s="6"/>
      <c r="S417" s="167"/>
      <c r="T417" s="14"/>
      <c r="U417" s="14"/>
      <c r="V417" s="14"/>
      <c r="W417" s="14"/>
      <c r="X417" s="14"/>
      <c r="Y417" s="14"/>
      <c r="Z417" s="215"/>
      <c r="AA417" s="14"/>
      <c r="AB417" s="215"/>
      <c r="AC417" s="215"/>
      <c r="AD417" s="215"/>
      <c r="AE417" s="167"/>
      <c r="AF417" s="14"/>
      <c r="AG417" s="14"/>
      <c r="AH417" s="14"/>
      <c r="AI417" s="14"/>
      <c r="AJ417" s="14"/>
      <c r="AK417" s="14"/>
      <c r="AL417" s="215"/>
      <c r="AM417" s="14"/>
      <c r="AN417" s="215"/>
      <c r="AO417" s="215"/>
      <c r="AP417" s="215"/>
      <c r="AQ417" s="14"/>
      <c r="AR417" s="236"/>
      <c r="AS417" s="221" t="s">
        <v>55</v>
      </c>
      <c r="AT417" s="54"/>
      <c r="AU417" s="254"/>
      <c r="AV417" s="259"/>
      <c r="AW417" s="38">
        <f t="shared" si="456"/>
        <v>0</v>
      </c>
      <c r="AX417" s="39">
        <f t="shared" si="457"/>
        <v>0</v>
      </c>
      <c r="AY417" s="224" t="s">
        <v>56</v>
      </c>
      <c r="AZ417" s="54"/>
      <c r="BA417" s="64"/>
      <c r="BB417" s="48"/>
      <c r="BC417" s="25">
        <f t="shared" si="458"/>
        <v>0</v>
      </c>
      <c r="BD417" s="40">
        <f t="shared" si="459"/>
        <v>0</v>
      </c>
      <c r="BE417" s="27" t="s">
        <v>57</v>
      </c>
      <c r="BF417" s="54"/>
      <c r="BG417" s="48"/>
      <c r="BH417" s="28">
        <f t="shared" si="460"/>
        <v>0</v>
      </c>
      <c r="BI417" s="29">
        <f t="shared" si="461"/>
        <v>0</v>
      </c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</row>
    <row r="418" spans="1:201" ht="12.75" customHeight="1" x14ac:dyDescent="0.2">
      <c r="A418" s="167"/>
      <c r="B418" s="135"/>
      <c r="C418" s="136"/>
      <c r="D418" s="14"/>
      <c r="E418" s="280"/>
      <c r="F418" s="280"/>
      <c r="G418" s="137"/>
      <c r="H418" s="14"/>
      <c r="I418" s="14"/>
      <c r="J418" s="14"/>
      <c r="K418" s="14"/>
      <c r="L418" s="167"/>
      <c r="M418" s="167"/>
      <c r="N418" s="6"/>
      <c r="O418" s="14"/>
      <c r="P418" s="14"/>
      <c r="Q418" s="6"/>
      <c r="R418" s="6"/>
      <c r="S418" s="167"/>
      <c r="T418" s="14"/>
      <c r="U418" s="14"/>
      <c r="V418" s="14"/>
      <c r="W418" s="14"/>
      <c r="X418" s="14"/>
      <c r="Y418" s="14"/>
      <c r="Z418" s="215"/>
      <c r="AA418" s="14"/>
      <c r="AB418" s="215"/>
      <c r="AC418" s="215"/>
      <c r="AD418" s="215"/>
      <c r="AE418" s="167"/>
      <c r="AF418" s="14"/>
      <c r="AG418" s="14"/>
      <c r="AH418" s="14"/>
      <c r="AI418" s="14"/>
      <c r="AJ418" s="14"/>
      <c r="AK418" s="14"/>
      <c r="AL418" s="215"/>
      <c r="AM418" s="14"/>
      <c r="AN418" s="215"/>
      <c r="AO418" s="215"/>
      <c r="AP418" s="215"/>
      <c r="AQ418" s="14"/>
      <c r="AR418" s="236"/>
      <c r="AS418" s="221" t="s">
        <v>55</v>
      </c>
      <c r="AT418" s="54"/>
      <c r="AU418" s="254"/>
      <c r="AV418" s="259"/>
      <c r="AW418" s="38">
        <f t="shared" si="456"/>
        <v>0</v>
      </c>
      <c r="AX418" s="39">
        <f t="shared" si="457"/>
        <v>0</v>
      </c>
      <c r="AY418" s="224" t="s">
        <v>56</v>
      </c>
      <c r="AZ418" s="54"/>
      <c r="BA418" s="64"/>
      <c r="BB418" s="48"/>
      <c r="BC418" s="25">
        <f t="shared" si="458"/>
        <v>0</v>
      </c>
      <c r="BD418" s="40">
        <f t="shared" si="459"/>
        <v>0</v>
      </c>
      <c r="BE418" s="27" t="s">
        <v>57</v>
      </c>
      <c r="BF418" s="54"/>
      <c r="BG418" s="48"/>
      <c r="BH418" s="28">
        <f t="shared" si="460"/>
        <v>0</v>
      </c>
      <c r="BI418" s="29">
        <f t="shared" si="461"/>
        <v>0</v>
      </c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</row>
    <row r="419" spans="1:201" ht="12.75" customHeight="1" x14ac:dyDescent="0.2">
      <c r="A419" s="167"/>
      <c r="B419" s="135"/>
      <c r="C419" s="136"/>
      <c r="D419" s="14"/>
      <c r="E419" s="280"/>
      <c r="F419" s="280"/>
      <c r="G419" s="137"/>
      <c r="H419" s="14"/>
      <c r="I419" s="14"/>
      <c r="J419" s="14"/>
      <c r="K419" s="14"/>
      <c r="L419" s="167"/>
      <c r="M419" s="167"/>
      <c r="N419" s="6"/>
      <c r="O419" s="14"/>
      <c r="P419" s="14"/>
      <c r="Q419" s="6"/>
      <c r="R419" s="6"/>
      <c r="S419" s="167"/>
      <c r="T419" s="14"/>
      <c r="U419" s="14"/>
      <c r="V419" s="14"/>
      <c r="W419" s="14"/>
      <c r="X419" s="14"/>
      <c r="Y419" s="14"/>
      <c r="Z419" s="215"/>
      <c r="AA419" s="14"/>
      <c r="AB419" s="215"/>
      <c r="AC419" s="215"/>
      <c r="AD419" s="215"/>
      <c r="AE419" s="167"/>
      <c r="AF419" s="14"/>
      <c r="AG419" s="14"/>
      <c r="AH419" s="14"/>
      <c r="AI419" s="14"/>
      <c r="AJ419" s="14"/>
      <c r="AK419" s="14"/>
      <c r="AL419" s="215"/>
      <c r="AM419" s="14"/>
      <c r="AN419" s="215"/>
      <c r="AO419" s="215"/>
      <c r="AP419" s="215"/>
      <c r="AQ419" s="14"/>
      <c r="AR419" s="236"/>
      <c r="AS419" s="221" t="s">
        <v>55</v>
      </c>
      <c r="AT419" s="54"/>
      <c r="AU419" s="254"/>
      <c r="AV419" s="259"/>
      <c r="AW419" s="38">
        <f t="shared" si="456"/>
        <v>0</v>
      </c>
      <c r="AX419" s="39">
        <f t="shared" si="457"/>
        <v>0</v>
      </c>
      <c r="AY419" s="224" t="s">
        <v>56</v>
      </c>
      <c r="AZ419" s="54"/>
      <c r="BA419" s="64"/>
      <c r="BB419" s="48"/>
      <c r="BC419" s="25">
        <f t="shared" si="458"/>
        <v>0</v>
      </c>
      <c r="BD419" s="40">
        <f t="shared" si="459"/>
        <v>0</v>
      </c>
      <c r="BE419" s="27" t="s">
        <v>57</v>
      </c>
      <c r="BF419" s="54"/>
      <c r="BG419" s="48"/>
      <c r="BH419" s="28">
        <f t="shared" si="460"/>
        <v>0</v>
      </c>
      <c r="BI419" s="29">
        <f t="shared" si="461"/>
        <v>0</v>
      </c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</row>
    <row r="420" spans="1:201" ht="12.75" customHeight="1" x14ac:dyDescent="0.2">
      <c r="A420" s="167"/>
      <c r="B420" s="135"/>
      <c r="C420" s="136"/>
      <c r="D420" s="14"/>
      <c r="E420" s="280"/>
      <c r="F420" s="280"/>
      <c r="G420" s="137"/>
      <c r="H420" s="14"/>
      <c r="I420" s="14"/>
      <c r="J420" s="14"/>
      <c r="K420" s="14"/>
      <c r="L420" s="167"/>
      <c r="M420" s="167"/>
      <c r="N420" s="6"/>
      <c r="O420" s="14"/>
      <c r="P420" s="14"/>
      <c r="Q420" s="6"/>
      <c r="R420" s="6"/>
      <c r="S420" s="167"/>
      <c r="T420" s="14"/>
      <c r="U420" s="14"/>
      <c r="V420" s="14"/>
      <c r="W420" s="14"/>
      <c r="X420" s="14"/>
      <c r="Y420" s="14"/>
      <c r="Z420" s="215"/>
      <c r="AA420" s="14"/>
      <c r="AB420" s="215"/>
      <c r="AC420" s="215"/>
      <c r="AD420" s="215"/>
      <c r="AE420" s="167"/>
      <c r="AF420" s="14"/>
      <c r="AG420" s="14"/>
      <c r="AH420" s="14"/>
      <c r="AI420" s="14"/>
      <c r="AJ420" s="14"/>
      <c r="AK420" s="14"/>
      <c r="AL420" s="215"/>
      <c r="AM420" s="14"/>
      <c r="AN420" s="215"/>
      <c r="AO420" s="215"/>
      <c r="AP420" s="215"/>
      <c r="AQ420" s="14"/>
      <c r="AR420" s="236"/>
      <c r="AS420" s="221" t="s">
        <v>55</v>
      </c>
      <c r="AT420" s="54"/>
      <c r="AU420" s="254"/>
      <c r="AV420" s="259"/>
      <c r="AW420" s="38">
        <f t="shared" si="456"/>
        <v>0</v>
      </c>
      <c r="AX420" s="39">
        <f t="shared" si="457"/>
        <v>0</v>
      </c>
      <c r="AY420" s="224" t="s">
        <v>56</v>
      </c>
      <c r="AZ420" s="54"/>
      <c r="BA420" s="64"/>
      <c r="BB420" s="48"/>
      <c r="BC420" s="25">
        <f t="shared" si="458"/>
        <v>0</v>
      </c>
      <c r="BD420" s="40">
        <f t="shared" si="459"/>
        <v>0</v>
      </c>
      <c r="BE420" s="27" t="s">
        <v>57</v>
      </c>
      <c r="BF420" s="54"/>
      <c r="BG420" s="48"/>
      <c r="BH420" s="28">
        <f t="shared" si="460"/>
        <v>0</v>
      </c>
      <c r="BI420" s="29">
        <f t="shared" si="461"/>
        <v>0</v>
      </c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</row>
    <row r="421" spans="1:201" ht="12.75" customHeight="1" x14ac:dyDescent="0.2">
      <c r="A421" s="167"/>
      <c r="B421" s="135"/>
      <c r="C421" s="136"/>
      <c r="D421" s="14"/>
      <c r="E421" s="280"/>
      <c r="F421" s="280"/>
      <c r="G421" s="137"/>
      <c r="H421" s="14"/>
      <c r="I421" s="14"/>
      <c r="J421" s="14"/>
      <c r="K421" s="14"/>
      <c r="L421" s="167"/>
      <c r="M421" s="167"/>
      <c r="N421" s="6"/>
      <c r="O421" s="14"/>
      <c r="P421" s="14"/>
      <c r="Q421" s="6"/>
      <c r="R421" s="6"/>
      <c r="S421" s="167"/>
      <c r="T421" s="14"/>
      <c r="U421" s="14"/>
      <c r="V421" s="14"/>
      <c r="W421" s="14"/>
      <c r="X421" s="14"/>
      <c r="Y421" s="14"/>
      <c r="Z421" s="215"/>
      <c r="AA421" s="14"/>
      <c r="AB421" s="215"/>
      <c r="AC421" s="215"/>
      <c r="AD421" s="215"/>
      <c r="AE421" s="167"/>
      <c r="AF421" s="14"/>
      <c r="AG421" s="14"/>
      <c r="AH421" s="14"/>
      <c r="AI421" s="14"/>
      <c r="AJ421" s="14"/>
      <c r="AK421" s="14"/>
      <c r="AL421" s="215"/>
      <c r="AM421" s="14"/>
      <c r="AN421" s="215"/>
      <c r="AO421" s="215"/>
      <c r="AP421" s="215"/>
      <c r="AQ421" s="14"/>
      <c r="AR421" s="236"/>
      <c r="AS421" s="221" t="s">
        <v>55</v>
      </c>
      <c r="AT421" s="54"/>
      <c r="AU421" s="254"/>
      <c r="AV421" s="259"/>
      <c r="AW421" s="38">
        <f t="shared" si="456"/>
        <v>0</v>
      </c>
      <c r="AX421" s="39">
        <f t="shared" si="457"/>
        <v>0</v>
      </c>
      <c r="AY421" s="224" t="s">
        <v>56</v>
      </c>
      <c r="AZ421" s="54"/>
      <c r="BA421" s="64"/>
      <c r="BB421" s="48"/>
      <c r="BC421" s="25">
        <f t="shared" si="458"/>
        <v>0</v>
      </c>
      <c r="BD421" s="40">
        <f t="shared" si="459"/>
        <v>0</v>
      </c>
      <c r="BE421" s="27" t="s">
        <v>57</v>
      </c>
      <c r="BF421" s="54"/>
      <c r="BG421" s="48"/>
      <c r="BH421" s="28">
        <f t="shared" si="460"/>
        <v>0</v>
      </c>
      <c r="BI421" s="29">
        <f t="shared" si="461"/>
        <v>0</v>
      </c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</row>
    <row r="422" spans="1:201" ht="12.75" customHeight="1" x14ac:dyDescent="0.2">
      <c r="A422" s="167"/>
      <c r="B422" s="135"/>
      <c r="C422" s="136"/>
      <c r="D422" s="14"/>
      <c r="E422" s="280"/>
      <c r="F422" s="280"/>
      <c r="G422" s="137"/>
      <c r="H422" s="14"/>
      <c r="I422" s="14"/>
      <c r="J422" s="14"/>
      <c r="K422" s="14"/>
      <c r="L422" s="167"/>
      <c r="M422" s="167"/>
      <c r="N422" s="6"/>
      <c r="O422" s="14"/>
      <c r="P422" s="14"/>
      <c r="Q422" s="6"/>
      <c r="R422" s="6"/>
      <c r="S422" s="167"/>
      <c r="T422" s="14"/>
      <c r="U422" s="14"/>
      <c r="V422" s="14"/>
      <c r="W422" s="14"/>
      <c r="X422" s="14"/>
      <c r="Y422" s="14"/>
      <c r="Z422" s="215"/>
      <c r="AA422" s="14"/>
      <c r="AB422" s="215"/>
      <c r="AC422" s="215"/>
      <c r="AD422" s="215"/>
      <c r="AE422" s="167"/>
      <c r="AF422" s="14"/>
      <c r="AG422" s="14"/>
      <c r="AH422" s="14"/>
      <c r="AI422" s="14"/>
      <c r="AJ422" s="14"/>
      <c r="AK422" s="14"/>
      <c r="AL422" s="215"/>
      <c r="AM422" s="14"/>
      <c r="AN422" s="215"/>
      <c r="AO422" s="215"/>
      <c r="AP422" s="215"/>
      <c r="AQ422" s="14"/>
      <c r="AR422" s="236"/>
      <c r="AS422" s="221" t="s">
        <v>55</v>
      </c>
      <c r="AT422" s="54"/>
      <c r="AU422" s="254"/>
      <c r="AV422" s="259"/>
      <c r="AW422" s="38">
        <f t="shared" si="456"/>
        <v>0</v>
      </c>
      <c r="AX422" s="39">
        <f t="shared" si="457"/>
        <v>0</v>
      </c>
      <c r="AY422" s="224" t="s">
        <v>56</v>
      </c>
      <c r="AZ422" s="54"/>
      <c r="BA422" s="64"/>
      <c r="BB422" s="48"/>
      <c r="BC422" s="25">
        <f t="shared" si="458"/>
        <v>0</v>
      </c>
      <c r="BD422" s="40">
        <f t="shared" si="459"/>
        <v>0</v>
      </c>
      <c r="BE422" s="27" t="s">
        <v>57</v>
      </c>
      <c r="BF422" s="54"/>
      <c r="BG422" s="48"/>
      <c r="BH422" s="28">
        <f t="shared" si="460"/>
        <v>0</v>
      </c>
      <c r="BI422" s="29">
        <f t="shared" si="461"/>
        <v>0</v>
      </c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</row>
    <row r="423" spans="1:201" ht="12.75" customHeight="1" x14ac:dyDescent="0.2">
      <c r="A423" s="167"/>
      <c r="B423" s="135"/>
      <c r="C423" s="136"/>
      <c r="D423" s="14"/>
      <c r="E423" s="280"/>
      <c r="F423" s="280"/>
      <c r="G423" s="137"/>
      <c r="H423" s="14"/>
      <c r="I423" s="14"/>
      <c r="J423" s="14"/>
      <c r="K423" s="14"/>
      <c r="L423" s="167"/>
      <c r="M423" s="167"/>
      <c r="N423" s="6"/>
      <c r="O423" s="14"/>
      <c r="P423" s="14"/>
      <c r="Q423" s="6"/>
      <c r="R423" s="6"/>
      <c r="S423" s="167"/>
      <c r="T423" s="14"/>
      <c r="U423" s="14"/>
      <c r="V423" s="14"/>
      <c r="W423" s="14"/>
      <c r="X423" s="14"/>
      <c r="Y423" s="14"/>
      <c r="Z423" s="215"/>
      <c r="AA423" s="14"/>
      <c r="AB423" s="215"/>
      <c r="AC423" s="215"/>
      <c r="AD423" s="215"/>
      <c r="AE423" s="167"/>
      <c r="AF423" s="14"/>
      <c r="AG423" s="14"/>
      <c r="AH423" s="14"/>
      <c r="AI423" s="14"/>
      <c r="AJ423" s="14"/>
      <c r="AK423" s="14"/>
      <c r="AL423" s="215"/>
      <c r="AM423" s="14"/>
      <c r="AN423" s="215"/>
      <c r="AO423" s="215"/>
      <c r="AP423" s="215"/>
      <c r="AQ423" s="14"/>
      <c r="AR423" s="236"/>
      <c r="AS423" s="221" t="s">
        <v>55</v>
      </c>
      <c r="AT423" s="54"/>
      <c r="AU423" s="254"/>
      <c r="AV423" s="259"/>
      <c r="AW423" s="38">
        <f t="shared" si="456"/>
        <v>0</v>
      </c>
      <c r="AX423" s="39">
        <f t="shared" si="457"/>
        <v>0</v>
      </c>
      <c r="AY423" s="224" t="s">
        <v>56</v>
      </c>
      <c r="AZ423" s="54"/>
      <c r="BA423" s="64"/>
      <c r="BB423" s="48"/>
      <c r="BC423" s="25">
        <f t="shared" si="458"/>
        <v>0</v>
      </c>
      <c r="BD423" s="40">
        <f t="shared" si="459"/>
        <v>0</v>
      </c>
      <c r="BE423" s="27" t="s">
        <v>57</v>
      </c>
      <c r="BF423" s="54"/>
      <c r="BG423" s="48"/>
      <c r="BH423" s="28">
        <f t="shared" si="460"/>
        <v>0</v>
      </c>
      <c r="BI423" s="29">
        <f t="shared" si="461"/>
        <v>0</v>
      </c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</row>
    <row r="424" spans="1:201" ht="12.75" customHeight="1" x14ac:dyDescent="0.2">
      <c r="A424" s="167"/>
      <c r="B424" s="135"/>
      <c r="C424" s="136"/>
      <c r="D424" s="14"/>
      <c r="E424" s="280"/>
      <c r="F424" s="280"/>
      <c r="G424" s="137"/>
      <c r="H424" s="14"/>
      <c r="I424" s="14"/>
      <c r="J424" s="14"/>
      <c r="K424" s="14"/>
      <c r="L424" s="167"/>
      <c r="M424" s="167"/>
      <c r="N424" s="6"/>
      <c r="O424" s="14"/>
      <c r="P424" s="14"/>
      <c r="Q424" s="6"/>
      <c r="R424" s="6"/>
      <c r="S424" s="167"/>
      <c r="T424" s="14"/>
      <c r="U424" s="14"/>
      <c r="V424" s="14"/>
      <c r="W424" s="14"/>
      <c r="X424" s="14"/>
      <c r="Y424" s="14"/>
      <c r="Z424" s="215"/>
      <c r="AA424" s="14"/>
      <c r="AB424" s="215"/>
      <c r="AC424" s="215"/>
      <c r="AD424" s="215"/>
      <c r="AE424" s="167"/>
      <c r="AF424" s="14"/>
      <c r="AG424" s="14"/>
      <c r="AH424" s="14"/>
      <c r="AI424" s="14"/>
      <c r="AJ424" s="14"/>
      <c r="AK424" s="14"/>
      <c r="AL424" s="215"/>
      <c r="AM424" s="14"/>
      <c r="AN424" s="215"/>
      <c r="AO424" s="215"/>
      <c r="AP424" s="215"/>
      <c r="AQ424" s="14"/>
      <c r="AR424" s="236"/>
      <c r="AS424" s="221" t="s">
        <v>55</v>
      </c>
      <c r="AT424" s="54"/>
      <c r="AU424" s="254"/>
      <c r="AV424" s="259"/>
      <c r="AW424" s="38">
        <f t="shared" si="456"/>
        <v>0</v>
      </c>
      <c r="AX424" s="39">
        <f t="shared" si="457"/>
        <v>0</v>
      </c>
      <c r="AY424" s="224" t="s">
        <v>56</v>
      </c>
      <c r="AZ424" s="54"/>
      <c r="BA424" s="64"/>
      <c r="BB424" s="48"/>
      <c r="BC424" s="25">
        <f t="shared" si="458"/>
        <v>0</v>
      </c>
      <c r="BD424" s="40">
        <f t="shared" si="459"/>
        <v>0</v>
      </c>
      <c r="BE424" s="27" t="s">
        <v>57</v>
      </c>
      <c r="BF424" s="54"/>
      <c r="BG424" s="48"/>
      <c r="BH424" s="28">
        <f t="shared" si="460"/>
        <v>0</v>
      </c>
      <c r="BI424" s="29">
        <f t="shared" si="461"/>
        <v>0</v>
      </c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</row>
    <row r="425" spans="1:201" ht="12.75" customHeight="1" x14ac:dyDescent="0.2">
      <c r="A425" s="167"/>
      <c r="B425" s="135"/>
      <c r="C425" s="136"/>
      <c r="D425" s="14"/>
      <c r="E425" s="280"/>
      <c r="F425" s="280"/>
      <c r="G425" s="137"/>
      <c r="H425" s="14"/>
      <c r="I425" s="14"/>
      <c r="J425" s="14"/>
      <c r="K425" s="14"/>
      <c r="L425" s="167"/>
      <c r="M425" s="167"/>
      <c r="N425" s="6"/>
      <c r="O425" s="14"/>
      <c r="P425" s="14"/>
      <c r="Q425" s="6"/>
      <c r="R425" s="6"/>
      <c r="S425" s="167"/>
      <c r="T425" s="14"/>
      <c r="U425" s="14"/>
      <c r="V425" s="14"/>
      <c r="W425" s="14"/>
      <c r="X425" s="14"/>
      <c r="Y425" s="14"/>
      <c r="Z425" s="215"/>
      <c r="AA425" s="14"/>
      <c r="AB425" s="215"/>
      <c r="AC425" s="215"/>
      <c r="AD425" s="215"/>
      <c r="AE425" s="167"/>
      <c r="AF425" s="14"/>
      <c r="AG425" s="14"/>
      <c r="AH425" s="14"/>
      <c r="AI425" s="14"/>
      <c r="AJ425" s="14"/>
      <c r="AK425" s="14"/>
      <c r="AL425" s="215"/>
      <c r="AM425" s="14"/>
      <c r="AN425" s="215"/>
      <c r="AO425" s="215"/>
      <c r="AP425" s="215"/>
      <c r="AQ425" s="14"/>
      <c r="AR425" s="236"/>
      <c r="AS425" s="221" t="s">
        <v>55</v>
      </c>
      <c r="AT425" s="54"/>
      <c r="AU425" s="254"/>
      <c r="AV425" s="259"/>
      <c r="AW425" s="38">
        <f t="shared" si="456"/>
        <v>0</v>
      </c>
      <c r="AX425" s="39">
        <f t="shared" si="457"/>
        <v>0</v>
      </c>
      <c r="AY425" s="224" t="s">
        <v>56</v>
      </c>
      <c r="AZ425" s="54"/>
      <c r="BA425" s="64"/>
      <c r="BB425" s="48"/>
      <c r="BC425" s="25">
        <f t="shared" si="458"/>
        <v>0</v>
      </c>
      <c r="BD425" s="40">
        <f t="shared" si="459"/>
        <v>0</v>
      </c>
      <c r="BE425" s="27" t="s">
        <v>57</v>
      </c>
      <c r="BF425" s="54"/>
      <c r="BG425" s="48"/>
      <c r="BH425" s="28">
        <f t="shared" si="460"/>
        <v>0</v>
      </c>
      <c r="BI425" s="29">
        <f t="shared" si="461"/>
        <v>0</v>
      </c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</row>
    <row r="426" spans="1:201" ht="12.75" customHeight="1" x14ac:dyDescent="0.2">
      <c r="A426" s="167"/>
      <c r="B426" s="135"/>
      <c r="C426" s="136"/>
      <c r="D426" s="14"/>
      <c r="E426" s="280"/>
      <c r="F426" s="280"/>
      <c r="G426" s="137"/>
      <c r="H426" s="14"/>
      <c r="I426" s="14"/>
      <c r="J426" s="14"/>
      <c r="K426" s="14"/>
      <c r="L426" s="167"/>
      <c r="M426" s="167"/>
      <c r="N426" s="6"/>
      <c r="O426" s="14"/>
      <c r="P426" s="14"/>
      <c r="Q426" s="6"/>
      <c r="R426" s="6"/>
      <c r="S426" s="167"/>
      <c r="T426" s="14"/>
      <c r="U426" s="14"/>
      <c r="V426" s="14"/>
      <c r="W426" s="14"/>
      <c r="X426" s="14"/>
      <c r="Y426" s="14"/>
      <c r="Z426" s="215"/>
      <c r="AA426" s="14"/>
      <c r="AB426" s="215"/>
      <c r="AC426" s="215"/>
      <c r="AD426" s="215"/>
      <c r="AE426" s="167"/>
      <c r="AF426" s="14"/>
      <c r="AG426" s="14"/>
      <c r="AH426" s="14"/>
      <c r="AI426" s="14"/>
      <c r="AJ426" s="14"/>
      <c r="AK426" s="14"/>
      <c r="AL426" s="215"/>
      <c r="AM426" s="14"/>
      <c r="AN426" s="215"/>
      <c r="AO426" s="215"/>
      <c r="AP426" s="215"/>
      <c r="AQ426" s="14"/>
      <c r="AR426" s="236"/>
      <c r="AS426" s="221" t="s">
        <v>55</v>
      </c>
      <c r="AT426" s="54"/>
      <c r="AU426" s="254"/>
      <c r="AV426" s="259"/>
      <c r="AW426" s="38">
        <f t="shared" si="456"/>
        <v>0</v>
      </c>
      <c r="AX426" s="39">
        <f t="shared" si="457"/>
        <v>0</v>
      </c>
      <c r="AY426" s="224" t="s">
        <v>56</v>
      </c>
      <c r="AZ426" s="54"/>
      <c r="BA426" s="64"/>
      <c r="BB426" s="48"/>
      <c r="BC426" s="25">
        <f t="shared" si="458"/>
        <v>0</v>
      </c>
      <c r="BD426" s="40">
        <f t="shared" si="459"/>
        <v>0</v>
      </c>
      <c r="BE426" s="27" t="s">
        <v>57</v>
      </c>
      <c r="BF426" s="54"/>
      <c r="BG426" s="48"/>
      <c r="BH426" s="28">
        <f t="shared" si="460"/>
        <v>0</v>
      </c>
      <c r="BI426" s="29">
        <f t="shared" si="461"/>
        <v>0</v>
      </c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</row>
    <row r="427" spans="1:201" ht="12.75" customHeight="1" x14ac:dyDescent="0.2">
      <c r="A427" s="167"/>
      <c r="B427" s="135"/>
      <c r="C427" s="136"/>
      <c r="D427" s="14"/>
      <c r="E427" s="280"/>
      <c r="F427" s="280"/>
      <c r="G427" s="137"/>
      <c r="H427" s="14"/>
      <c r="I427" s="14"/>
      <c r="J427" s="14"/>
      <c r="K427" s="14"/>
      <c r="L427" s="167"/>
      <c r="M427" s="167"/>
      <c r="N427" s="6"/>
      <c r="O427" s="14"/>
      <c r="P427" s="14"/>
      <c r="Q427" s="6"/>
      <c r="R427" s="6"/>
      <c r="S427" s="167"/>
      <c r="T427" s="14"/>
      <c r="U427" s="14"/>
      <c r="V427" s="14"/>
      <c r="W427" s="14"/>
      <c r="X427" s="14"/>
      <c r="Y427" s="14"/>
      <c r="Z427" s="215"/>
      <c r="AA427" s="14"/>
      <c r="AB427" s="215"/>
      <c r="AC427" s="215"/>
      <c r="AD427" s="215"/>
      <c r="AE427" s="167"/>
      <c r="AF427" s="14"/>
      <c r="AG427" s="14"/>
      <c r="AH427" s="14"/>
      <c r="AI427" s="14"/>
      <c r="AJ427" s="14"/>
      <c r="AK427" s="14"/>
      <c r="AL427" s="215"/>
      <c r="AM427" s="14"/>
      <c r="AN427" s="215"/>
      <c r="AO427" s="215"/>
      <c r="AP427" s="215"/>
      <c r="AQ427" s="14"/>
      <c r="AR427" s="236"/>
      <c r="AS427" s="221" t="s">
        <v>55</v>
      </c>
      <c r="AT427" s="54"/>
      <c r="AU427" s="254"/>
      <c r="AV427" s="259"/>
      <c r="AW427" s="38">
        <f t="shared" si="456"/>
        <v>0</v>
      </c>
      <c r="AX427" s="39">
        <f t="shared" si="457"/>
        <v>0</v>
      </c>
      <c r="AY427" s="224" t="s">
        <v>56</v>
      </c>
      <c r="AZ427" s="54"/>
      <c r="BA427" s="64"/>
      <c r="BB427" s="48"/>
      <c r="BC427" s="25">
        <f t="shared" si="458"/>
        <v>0</v>
      </c>
      <c r="BD427" s="40">
        <f t="shared" si="459"/>
        <v>0</v>
      </c>
      <c r="BE427" s="27" t="s">
        <v>57</v>
      </c>
      <c r="BF427" s="54"/>
      <c r="BG427" s="48"/>
      <c r="BH427" s="28">
        <f t="shared" si="460"/>
        <v>0</v>
      </c>
      <c r="BI427" s="29">
        <f t="shared" si="461"/>
        <v>0</v>
      </c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</row>
    <row r="428" spans="1:201" ht="12.75" customHeight="1" x14ac:dyDescent="0.2">
      <c r="A428" s="167"/>
      <c r="B428" s="135"/>
      <c r="C428" s="136"/>
      <c r="D428" s="14"/>
      <c r="E428" s="280"/>
      <c r="F428" s="280"/>
      <c r="G428" s="137"/>
      <c r="H428" s="14"/>
      <c r="I428" s="14"/>
      <c r="J428" s="14"/>
      <c r="K428" s="14"/>
      <c r="L428" s="167"/>
      <c r="M428" s="167"/>
      <c r="N428" s="6"/>
      <c r="O428" s="14"/>
      <c r="P428" s="14"/>
      <c r="Q428" s="6"/>
      <c r="R428" s="6"/>
      <c r="S428" s="167"/>
      <c r="T428" s="14"/>
      <c r="U428" s="14"/>
      <c r="V428" s="14"/>
      <c r="W428" s="14"/>
      <c r="X428" s="14"/>
      <c r="Y428" s="14"/>
      <c r="Z428" s="215"/>
      <c r="AA428" s="14"/>
      <c r="AB428" s="215"/>
      <c r="AC428" s="215"/>
      <c r="AD428" s="215"/>
      <c r="AE428" s="167"/>
      <c r="AF428" s="14"/>
      <c r="AG428" s="14"/>
      <c r="AH428" s="14"/>
      <c r="AI428" s="14"/>
      <c r="AJ428" s="14"/>
      <c r="AK428" s="14"/>
      <c r="AL428" s="215"/>
      <c r="AM428" s="14"/>
      <c r="AN428" s="215"/>
      <c r="AO428" s="215"/>
      <c r="AP428" s="215"/>
      <c r="AQ428" s="14"/>
      <c r="AR428" s="236"/>
      <c r="AS428" s="221" t="s">
        <v>55</v>
      </c>
      <c r="AT428" s="54"/>
      <c r="AU428" s="254"/>
      <c r="AV428" s="259"/>
      <c r="AW428" s="38">
        <f t="shared" si="456"/>
        <v>0</v>
      </c>
      <c r="AX428" s="39">
        <f t="shared" si="457"/>
        <v>0</v>
      </c>
      <c r="AY428" s="224" t="s">
        <v>56</v>
      </c>
      <c r="AZ428" s="54"/>
      <c r="BA428" s="64"/>
      <c r="BB428" s="48"/>
      <c r="BC428" s="25">
        <f t="shared" si="458"/>
        <v>0</v>
      </c>
      <c r="BD428" s="40">
        <f t="shared" si="459"/>
        <v>0</v>
      </c>
      <c r="BE428" s="27" t="s">
        <v>57</v>
      </c>
      <c r="BF428" s="54"/>
      <c r="BG428" s="48"/>
      <c r="BH428" s="28">
        <f t="shared" si="460"/>
        <v>0</v>
      </c>
      <c r="BI428" s="29">
        <f t="shared" si="461"/>
        <v>0</v>
      </c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</row>
    <row r="429" spans="1:201" ht="12.75" customHeight="1" x14ac:dyDescent="0.2">
      <c r="A429" s="167"/>
      <c r="B429" s="135"/>
      <c r="C429" s="136"/>
      <c r="D429" s="14"/>
      <c r="E429" s="280"/>
      <c r="F429" s="280"/>
      <c r="G429" s="137"/>
      <c r="H429" s="14"/>
      <c r="I429" s="14"/>
      <c r="J429" s="14"/>
      <c r="K429" s="14"/>
      <c r="L429" s="167"/>
      <c r="M429" s="167"/>
      <c r="N429" s="6"/>
      <c r="O429" s="14"/>
      <c r="P429" s="14"/>
      <c r="Q429" s="6"/>
      <c r="R429" s="6"/>
      <c r="S429" s="167"/>
      <c r="T429" s="14"/>
      <c r="U429" s="14"/>
      <c r="V429" s="14"/>
      <c r="W429" s="14"/>
      <c r="X429" s="14"/>
      <c r="Y429" s="14"/>
      <c r="Z429" s="215"/>
      <c r="AA429" s="14"/>
      <c r="AB429" s="215"/>
      <c r="AC429" s="215"/>
      <c r="AD429" s="215"/>
      <c r="AE429" s="167"/>
      <c r="AF429" s="14"/>
      <c r="AG429" s="14"/>
      <c r="AH429" s="14"/>
      <c r="AI429" s="14"/>
      <c r="AJ429" s="14"/>
      <c r="AK429" s="14"/>
      <c r="AL429" s="215"/>
      <c r="AM429" s="14"/>
      <c r="AN429" s="215"/>
      <c r="AO429" s="215"/>
      <c r="AP429" s="215"/>
      <c r="AQ429" s="14"/>
      <c r="AR429" s="236"/>
      <c r="AS429" s="221" t="s">
        <v>55</v>
      </c>
      <c r="AT429" s="54"/>
      <c r="AU429" s="254"/>
      <c r="AV429" s="259"/>
      <c r="AW429" s="38">
        <f t="shared" si="456"/>
        <v>0</v>
      </c>
      <c r="AX429" s="39">
        <f t="shared" si="457"/>
        <v>0</v>
      </c>
      <c r="AY429" s="224" t="s">
        <v>56</v>
      </c>
      <c r="AZ429" s="54"/>
      <c r="BA429" s="64"/>
      <c r="BB429" s="48"/>
      <c r="BC429" s="25">
        <f t="shared" si="458"/>
        <v>0</v>
      </c>
      <c r="BD429" s="40">
        <f t="shared" si="459"/>
        <v>0</v>
      </c>
      <c r="BE429" s="27" t="s">
        <v>57</v>
      </c>
      <c r="BF429" s="54"/>
      <c r="BG429" s="48"/>
      <c r="BH429" s="28">
        <f t="shared" si="460"/>
        <v>0</v>
      </c>
      <c r="BI429" s="29">
        <f t="shared" si="461"/>
        <v>0</v>
      </c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</row>
    <row r="430" spans="1:201" ht="12.75" customHeight="1" x14ac:dyDescent="0.2">
      <c r="A430" s="167"/>
      <c r="B430" s="135"/>
      <c r="C430" s="136"/>
      <c r="D430" s="14"/>
      <c r="E430" s="280"/>
      <c r="F430" s="280"/>
      <c r="G430" s="137"/>
      <c r="H430" s="14"/>
      <c r="I430" s="14"/>
      <c r="J430" s="14"/>
      <c r="K430" s="14"/>
      <c r="L430" s="167"/>
      <c r="M430" s="167"/>
      <c r="N430" s="6"/>
      <c r="O430" s="14"/>
      <c r="P430" s="14"/>
      <c r="Q430" s="6"/>
      <c r="R430" s="6"/>
      <c r="S430" s="167"/>
      <c r="T430" s="14"/>
      <c r="U430" s="14"/>
      <c r="V430" s="14"/>
      <c r="W430" s="14"/>
      <c r="X430" s="14"/>
      <c r="Y430" s="14"/>
      <c r="Z430" s="215"/>
      <c r="AA430" s="14"/>
      <c r="AB430" s="215"/>
      <c r="AC430" s="215"/>
      <c r="AD430" s="215"/>
      <c r="AE430" s="167"/>
      <c r="AF430" s="14"/>
      <c r="AG430" s="14"/>
      <c r="AH430" s="14"/>
      <c r="AI430" s="14"/>
      <c r="AJ430" s="14"/>
      <c r="AK430" s="14"/>
      <c r="AL430" s="215"/>
      <c r="AM430" s="14"/>
      <c r="AN430" s="215"/>
      <c r="AO430" s="215"/>
      <c r="AP430" s="215"/>
      <c r="AQ430" s="14"/>
      <c r="AR430" s="236"/>
      <c r="AS430" s="221" t="s">
        <v>55</v>
      </c>
      <c r="AT430" s="54"/>
      <c r="AU430" s="254"/>
      <c r="AV430" s="259"/>
      <c r="AW430" s="38">
        <f t="shared" si="456"/>
        <v>0</v>
      </c>
      <c r="AX430" s="39">
        <f t="shared" si="457"/>
        <v>0</v>
      </c>
      <c r="AY430" s="224" t="s">
        <v>56</v>
      </c>
      <c r="AZ430" s="54"/>
      <c r="BA430" s="64"/>
      <c r="BB430" s="48"/>
      <c r="BC430" s="25">
        <f t="shared" si="458"/>
        <v>0</v>
      </c>
      <c r="BD430" s="40">
        <f t="shared" si="459"/>
        <v>0</v>
      </c>
      <c r="BE430" s="27" t="s">
        <v>57</v>
      </c>
      <c r="BF430" s="54"/>
      <c r="BG430" s="48"/>
      <c r="BH430" s="28">
        <f t="shared" si="460"/>
        <v>0</v>
      </c>
      <c r="BI430" s="29">
        <f t="shared" si="461"/>
        <v>0</v>
      </c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</row>
    <row r="431" spans="1:201" ht="12.75" customHeight="1" x14ac:dyDescent="0.2">
      <c r="A431" s="167"/>
      <c r="B431" s="135"/>
      <c r="C431" s="136"/>
      <c r="D431" s="14"/>
      <c r="E431" s="280"/>
      <c r="F431" s="280"/>
      <c r="G431" s="137"/>
      <c r="H431" s="14"/>
      <c r="I431" s="14"/>
      <c r="J431" s="14"/>
      <c r="K431" s="14"/>
      <c r="L431" s="167"/>
      <c r="M431" s="167"/>
      <c r="N431" s="6"/>
      <c r="O431" s="14"/>
      <c r="P431" s="14"/>
      <c r="Q431" s="6"/>
      <c r="R431" s="6"/>
      <c r="S431" s="167"/>
      <c r="T431" s="14"/>
      <c r="U431" s="14"/>
      <c r="V431" s="14"/>
      <c r="W431" s="14"/>
      <c r="X431" s="14"/>
      <c r="Y431" s="14"/>
      <c r="Z431" s="215"/>
      <c r="AA431" s="14"/>
      <c r="AB431" s="215"/>
      <c r="AC431" s="215"/>
      <c r="AD431" s="215"/>
      <c r="AE431" s="167"/>
      <c r="AF431" s="14"/>
      <c r="AG431" s="14"/>
      <c r="AH431" s="14"/>
      <c r="AI431" s="14"/>
      <c r="AJ431" s="14"/>
      <c r="AK431" s="14"/>
      <c r="AL431" s="215"/>
      <c r="AM431" s="14"/>
      <c r="AN431" s="215"/>
      <c r="AO431" s="215"/>
      <c r="AP431" s="215"/>
      <c r="AQ431" s="14"/>
      <c r="AR431" s="236"/>
      <c r="AS431" s="221" t="s">
        <v>55</v>
      </c>
      <c r="AT431" s="54"/>
      <c r="AU431" s="254"/>
      <c r="AV431" s="259"/>
      <c r="AW431" s="38">
        <f t="shared" si="456"/>
        <v>0</v>
      </c>
      <c r="AX431" s="39">
        <f t="shared" si="457"/>
        <v>0</v>
      </c>
      <c r="AY431" s="224" t="s">
        <v>56</v>
      </c>
      <c r="AZ431" s="54"/>
      <c r="BA431" s="64"/>
      <c r="BB431" s="48"/>
      <c r="BC431" s="25">
        <f t="shared" si="458"/>
        <v>0</v>
      </c>
      <c r="BD431" s="40">
        <f t="shared" si="459"/>
        <v>0</v>
      </c>
      <c r="BE431" s="27" t="s">
        <v>57</v>
      </c>
      <c r="BF431" s="54"/>
      <c r="BG431" s="48"/>
      <c r="BH431" s="28">
        <f t="shared" si="460"/>
        <v>0</v>
      </c>
      <c r="BI431" s="29">
        <f t="shared" si="461"/>
        <v>0</v>
      </c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</row>
    <row r="432" spans="1:201" ht="12.75" customHeight="1" x14ac:dyDescent="0.2">
      <c r="A432" s="167"/>
      <c r="B432" s="135"/>
      <c r="C432" s="136"/>
      <c r="D432" s="14"/>
      <c r="E432" s="280"/>
      <c r="F432" s="280"/>
      <c r="G432" s="137"/>
      <c r="H432" s="14"/>
      <c r="I432" s="14"/>
      <c r="J432" s="14"/>
      <c r="K432" s="14"/>
      <c r="L432" s="167"/>
      <c r="M432" s="167"/>
      <c r="N432" s="6"/>
      <c r="O432" s="14"/>
      <c r="P432" s="14"/>
      <c r="Q432" s="6"/>
      <c r="R432" s="6"/>
      <c r="S432" s="167"/>
      <c r="T432" s="14"/>
      <c r="U432" s="14"/>
      <c r="V432" s="14"/>
      <c r="W432" s="14"/>
      <c r="X432" s="14"/>
      <c r="Y432" s="14"/>
      <c r="Z432" s="215"/>
      <c r="AA432" s="14"/>
      <c r="AB432" s="215"/>
      <c r="AC432" s="215"/>
      <c r="AD432" s="215"/>
      <c r="AE432" s="167"/>
      <c r="AF432" s="14"/>
      <c r="AG432" s="14"/>
      <c r="AH432" s="14"/>
      <c r="AI432" s="14"/>
      <c r="AJ432" s="14"/>
      <c r="AK432" s="14"/>
      <c r="AL432" s="215"/>
      <c r="AM432" s="14"/>
      <c r="AN432" s="215"/>
      <c r="AO432" s="215"/>
      <c r="AP432" s="215"/>
      <c r="AQ432" s="14"/>
      <c r="AR432" s="236"/>
      <c r="AS432" s="221" t="s">
        <v>55</v>
      </c>
      <c r="AT432" s="54"/>
      <c r="AU432" s="254"/>
      <c r="AV432" s="259"/>
      <c r="AW432" s="38">
        <f t="shared" si="456"/>
        <v>0</v>
      </c>
      <c r="AX432" s="39">
        <f t="shared" si="457"/>
        <v>0</v>
      </c>
      <c r="AY432" s="224" t="s">
        <v>56</v>
      </c>
      <c r="AZ432" s="54"/>
      <c r="BA432" s="64"/>
      <c r="BB432" s="48"/>
      <c r="BC432" s="25">
        <f t="shared" si="458"/>
        <v>0</v>
      </c>
      <c r="BD432" s="40">
        <f t="shared" si="459"/>
        <v>0</v>
      </c>
      <c r="BE432" s="27" t="s">
        <v>57</v>
      </c>
      <c r="BF432" s="54"/>
      <c r="BG432" s="48"/>
      <c r="BH432" s="28">
        <f t="shared" si="460"/>
        <v>0</v>
      </c>
      <c r="BI432" s="29">
        <f t="shared" si="461"/>
        <v>0</v>
      </c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</row>
    <row r="433" spans="1:201" ht="12.75" customHeight="1" x14ac:dyDescent="0.2">
      <c r="A433" s="167"/>
      <c r="B433" s="135"/>
      <c r="C433" s="136"/>
      <c r="D433" s="14"/>
      <c r="E433" s="280"/>
      <c r="F433" s="280"/>
      <c r="G433" s="137"/>
      <c r="H433" s="14"/>
      <c r="I433" s="14"/>
      <c r="J433" s="14"/>
      <c r="K433" s="14"/>
      <c r="L433" s="167"/>
      <c r="M433" s="167"/>
      <c r="N433" s="6"/>
      <c r="O433" s="14"/>
      <c r="P433" s="14"/>
      <c r="Q433" s="6"/>
      <c r="R433" s="6"/>
      <c r="S433" s="167"/>
      <c r="T433" s="14"/>
      <c r="U433" s="14"/>
      <c r="V433" s="14"/>
      <c r="W433" s="14"/>
      <c r="X433" s="14"/>
      <c r="Y433" s="14"/>
      <c r="Z433" s="215"/>
      <c r="AA433" s="14"/>
      <c r="AB433" s="215"/>
      <c r="AC433" s="215"/>
      <c r="AD433" s="215"/>
      <c r="AE433" s="167"/>
      <c r="AF433" s="14"/>
      <c r="AG433" s="14"/>
      <c r="AH433" s="14"/>
      <c r="AI433" s="14"/>
      <c r="AJ433" s="14"/>
      <c r="AK433" s="14"/>
      <c r="AL433" s="215"/>
      <c r="AM433" s="14"/>
      <c r="AN433" s="215"/>
      <c r="AO433" s="215"/>
      <c r="AP433" s="215"/>
      <c r="AQ433" s="14"/>
      <c r="AR433" s="236"/>
      <c r="AS433" s="221" t="s">
        <v>55</v>
      </c>
      <c r="AT433" s="54"/>
      <c r="AU433" s="254"/>
      <c r="AV433" s="259"/>
      <c r="AW433" s="38">
        <f t="shared" si="456"/>
        <v>0</v>
      </c>
      <c r="AX433" s="39">
        <f t="shared" si="457"/>
        <v>0</v>
      </c>
      <c r="AY433" s="224" t="s">
        <v>56</v>
      </c>
      <c r="AZ433" s="54"/>
      <c r="BA433" s="64"/>
      <c r="BB433" s="48"/>
      <c r="BC433" s="25">
        <f t="shared" si="458"/>
        <v>0</v>
      </c>
      <c r="BD433" s="40">
        <f t="shared" si="459"/>
        <v>0</v>
      </c>
      <c r="BE433" s="27" t="s">
        <v>57</v>
      </c>
      <c r="BF433" s="54"/>
      <c r="BG433" s="48"/>
      <c r="BH433" s="28">
        <f t="shared" si="460"/>
        <v>0</v>
      </c>
      <c r="BI433" s="29">
        <f t="shared" si="461"/>
        <v>0</v>
      </c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</row>
    <row r="434" spans="1:201" ht="12.75" customHeight="1" x14ac:dyDescent="0.2">
      <c r="A434" s="167"/>
      <c r="B434" s="135"/>
      <c r="C434" s="136"/>
      <c r="D434" s="14"/>
      <c r="E434" s="280"/>
      <c r="F434" s="280"/>
      <c r="G434" s="137"/>
      <c r="H434" s="14"/>
      <c r="I434" s="14"/>
      <c r="J434" s="14"/>
      <c r="K434" s="14"/>
      <c r="L434" s="167"/>
      <c r="M434" s="167"/>
      <c r="N434" s="6"/>
      <c r="O434" s="14"/>
      <c r="P434" s="14"/>
      <c r="Q434" s="6"/>
      <c r="R434" s="6"/>
      <c r="S434" s="167"/>
      <c r="T434" s="14"/>
      <c r="U434" s="14"/>
      <c r="V434" s="14"/>
      <c r="W434" s="14"/>
      <c r="X434" s="14"/>
      <c r="Y434" s="14"/>
      <c r="Z434" s="215"/>
      <c r="AA434" s="14"/>
      <c r="AB434" s="215"/>
      <c r="AC434" s="215"/>
      <c r="AD434" s="215"/>
      <c r="AE434" s="167"/>
      <c r="AF434" s="14"/>
      <c r="AG434" s="14"/>
      <c r="AH434" s="14"/>
      <c r="AI434" s="14"/>
      <c r="AJ434" s="14"/>
      <c r="AK434" s="14"/>
      <c r="AL434" s="215"/>
      <c r="AM434" s="14"/>
      <c r="AN434" s="215"/>
      <c r="AO434" s="215"/>
      <c r="AP434" s="215"/>
      <c r="AQ434" s="14"/>
      <c r="AR434" s="236"/>
      <c r="AS434" s="221" t="s">
        <v>55</v>
      </c>
      <c r="AT434" s="54"/>
      <c r="AU434" s="254"/>
      <c r="AV434" s="259"/>
      <c r="AW434" s="38">
        <f t="shared" si="456"/>
        <v>0</v>
      </c>
      <c r="AX434" s="39">
        <f t="shared" si="457"/>
        <v>0</v>
      </c>
      <c r="AY434" s="224" t="s">
        <v>56</v>
      </c>
      <c r="AZ434" s="54"/>
      <c r="BA434" s="64"/>
      <c r="BB434" s="48"/>
      <c r="BC434" s="25">
        <f t="shared" si="458"/>
        <v>0</v>
      </c>
      <c r="BD434" s="40">
        <f t="shared" si="459"/>
        <v>0</v>
      </c>
      <c r="BE434" s="27" t="s">
        <v>57</v>
      </c>
      <c r="BF434" s="54"/>
      <c r="BG434" s="48"/>
      <c r="BH434" s="28">
        <f t="shared" si="460"/>
        <v>0</v>
      </c>
      <c r="BI434" s="29">
        <f t="shared" si="461"/>
        <v>0</v>
      </c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</row>
    <row r="435" spans="1:201" ht="12.75" customHeight="1" x14ac:dyDescent="0.2">
      <c r="A435" s="167"/>
      <c r="B435" s="135"/>
      <c r="C435" s="136"/>
      <c r="D435" s="14"/>
      <c r="E435" s="280"/>
      <c r="F435" s="280"/>
      <c r="G435" s="137"/>
      <c r="H435" s="14"/>
      <c r="I435" s="14"/>
      <c r="J435" s="14"/>
      <c r="K435" s="14"/>
      <c r="L435" s="167"/>
      <c r="M435" s="167"/>
      <c r="N435" s="6"/>
      <c r="O435" s="14"/>
      <c r="P435" s="14"/>
      <c r="Q435" s="6"/>
      <c r="R435" s="6"/>
      <c r="S435" s="167"/>
      <c r="T435" s="14"/>
      <c r="U435" s="14"/>
      <c r="V435" s="14"/>
      <c r="W435" s="14"/>
      <c r="X435" s="14"/>
      <c r="Y435" s="14"/>
      <c r="Z435" s="215"/>
      <c r="AA435" s="14"/>
      <c r="AB435" s="215"/>
      <c r="AC435" s="215"/>
      <c r="AD435" s="215"/>
      <c r="AE435" s="167"/>
      <c r="AF435" s="14"/>
      <c r="AG435" s="14"/>
      <c r="AH435" s="14"/>
      <c r="AI435" s="14"/>
      <c r="AJ435" s="14"/>
      <c r="AK435" s="14"/>
      <c r="AL435" s="215"/>
      <c r="AM435" s="14"/>
      <c r="AN435" s="215"/>
      <c r="AO435" s="215"/>
      <c r="AP435" s="215"/>
      <c r="AQ435" s="14"/>
      <c r="AR435" s="236"/>
      <c r="AS435" s="221" t="s">
        <v>55</v>
      </c>
      <c r="AT435" s="54"/>
      <c r="AU435" s="254"/>
      <c r="AV435" s="259"/>
      <c r="AW435" s="38">
        <f t="shared" si="456"/>
        <v>0</v>
      </c>
      <c r="AX435" s="39">
        <f t="shared" si="457"/>
        <v>0</v>
      </c>
      <c r="AY435" s="224" t="s">
        <v>56</v>
      </c>
      <c r="AZ435" s="54"/>
      <c r="BA435" s="64"/>
      <c r="BB435" s="48"/>
      <c r="BC435" s="25">
        <f t="shared" si="458"/>
        <v>0</v>
      </c>
      <c r="BD435" s="40">
        <f t="shared" si="459"/>
        <v>0</v>
      </c>
      <c r="BE435" s="27" t="s">
        <v>57</v>
      </c>
      <c r="BF435" s="54"/>
      <c r="BG435" s="48"/>
      <c r="BH435" s="28">
        <f t="shared" si="460"/>
        <v>0</v>
      </c>
      <c r="BI435" s="29">
        <f t="shared" si="461"/>
        <v>0</v>
      </c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</row>
    <row r="436" spans="1:201" ht="12.75" customHeight="1" x14ac:dyDescent="0.2">
      <c r="A436" s="167"/>
      <c r="B436" s="135"/>
      <c r="C436" s="136"/>
      <c r="D436" s="14"/>
      <c r="E436" s="280"/>
      <c r="F436" s="280"/>
      <c r="G436" s="137"/>
      <c r="H436" s="14"/>
      <c r="I436" s="14"/>
      <c r="J436" s="14"/>
      <c r="K436" s="14"/>
      <c r="L436" s="167"/>
      <c r="M436" s="167"/>
      <c r="N436" s="6"/>
      <c r="O436" s="14"/>
      <c r="P436" s="14"/>
      <c r="Q436" s="6"/>
      <c r="R436" s="6"/>
      <c r="S436" s="167"/>
      <c r="T436" s="14"/>
      <c r="U436" s="14"/>
      <c r="V436" s="14"/>
      <c r="W436" s="14"/>
      <c r="X436" s="14"/>
      <c r="Y436" s="14"/>
      <c r="Z436" s="215"/>
      <c r="AA436" s="14"/>
      <c r="AB436" s="215"/>
      <c r="AC436" s="215"/>
      <c r="AD436" s="215"/>
      <c r="AE436" s="167"/>
      <c r="AF436" s="14"/>
      <c r="AG436" s="14"/>
      <c r="AH436" s="14"/>
      <c r="AI436" s="14"/>
      <c r="AJ436" s="14"/>
      <c r="AK436" s="14"/>
      <c r="AL436" s="215"/>
      <c r="AM436" s="14"/>
      <c r="AN436" s="215"/>
      <c r="AO436" s="215"/>
      <c r="AP436" s="215"/>
      <c r="AQ436" s="14"/>
      <c r="AR436" s="236"/>
      <c r="AS436" s="221" t="s">
        <v>55</v>
      </c>
      <c r="AT436" s="54"/>
      <c r="AU436" s="254"/>
      <c r="AV436" s="259"/>
      <c r="AW436" s="38">
        <f t="shared" si="456"/>
        <v>0</v>
      </c>
      <c r="AX436" s="39">
        <f t="shared" si="457"/>
        <v>0</v>
      </c>
      <c r="AY436" s="224" t="s">
        <v>56</v>
      </c>
      <c r="AZ436" s="54"/>
      <c r="BA436" s="64"/>
      <c r="BB436" s="48"/>
      <c r="BC436" s="25">
        <f t="shared" si="458"/>
        <v>0</v>
      </c>
      <c r="BD436" s="40">
        <f t="shared" si="459"/>
        <v>0</v>
      </c>
      <c r="BE436" s="27" t="s">
        <v>57</v>
      </c>
      <c r="BF436" s="54"/>
      <c r="BG436" s="48"/>
      <c r="BH436" s="28">
        <f t="shared" si="460"/>
        <v>0</v>
      </c>
      <c r="BI436" s="29">
        <f t="shared" si="461"/>
        <v>0</v>
      </c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</row>
    <row r="437" spans="1:201" ht="12.75" customHeight="1" x14ac:dyDescent="0.2">
      <c r="A437" s="167"/>
      <c r="B437" s="135"/>
      <c r="C437" s="136"/>
      <c r="D437" s="14"/>
      <c r="E437" s="280"/>
      <c r="F437" s="280"/>
      <c r="G437" s="137"/>
      <c r="H437" s="14"/>
      <c r="I437" s="14"/>
      <c r="J437" s="14"/>
      <c r="K437" s="14"/>
      <c r="L437" s="167"/>
      <c r="M437" s="167"/>
      <c r="N437" s="6"/>
      <c r="O437" s="14"/>
      <c r="P437" s="14"/>
      <c r="Q437" s="6"/>
      <c r="R437" s="6"/>
      <c r="S437" s="167"/>
      <c r="T437" s="14"/>
      <c r="U437" s="14"/>
      <c r="V437" s="14"/>
      <c r="W437" s="14"/>
      <c r="X437" s="14"/>
      <c r="Y437" s="14"/>
      <c r="Z437" s="215"/>
      <c r="AA437" s="14"/>
      <c r="AB437" s="215"/>
      <c r="AC437" s="215"/>
      <c r="AD437" s="215"/>
      <c r="AE437" s="167"/>
      <c r="AF437" s="14"/>
      <c r="AG437" s="14"/>
      <c r="AH437" s="14"/>
      <c r="AI437" s="14"/>
      <c r="AJ437" s="14"/>
      <c r="AK437" s="14"/>
      <c r="AL437" s="215"/>
      <c r="AM437" s="14"/>
      <c r="AN437" s="215"/>
      <c r="AO437" s="215"/>
      <c r="AP437" s="215"/>
      <c r="AQ437" s="14"/>
      <c r="AR437" s="236"/>
      <c r="AS437" s="221" t="s">
        <v>55</v>
      </c>
      <c r="AT437" s="54"/>
      <c r="AU437" s="254"/>
      <c r="AV437" s="259"/>
      <c r="AW437" s="38">
        <f t="shared" si="456"/>
        <v>0</v>
      </c>
      <c r="AX437" s="39">
        <f t="shared" si="457"/>
        <v>0</v>
      </c>
      <c r="AY437" s="224" t="s">
        <v>56</v>
      </c>
      <c r="AZ437" s="54"/>
      <c r="BA437" s="64"/>
      <c r="BB437" s="48"/>
      <c r="BC437" s="25">
        <f t="shared" si="458"/>
        <v>0</v>
      </c>
      <c r="BD437" s="40">
        <f t="shared" si="459"/>
        <v>0</v>
      </c>
      <c r="BE437" s="27" t="s">
        <v>57</v>
      </c>
      <c r="BF437" s="54"/>
      <c r="BG437" s="48"/>
      <c r="BH437" s="28">
        <f t="shared" si="460"/>
        <v>0</v>
      </c>
      <c r="BI437" s="29">
        <f t="shared" si="461"/>
        <v>0</v>
      </c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</row>
    <row r="438" spans="1:201" ht="12.75" customHeight="1" x14ac:dyDescent="0.2">
      <c r="A438" s="167"/>
      <c r="B438" s="135"/>
      <c r="C438" s="136"/>
      <c r="D438" s="14"/>
      <c r="E438" s="280"/>
      <c r="F438" s="280"/>
      <c r="G438" s="137"/>
      <c r="H438" s="14"/>
      <c r="I438" s="14"/>
      <c r="J438" s="14"/>
      <c r="K438" s="14"/>
      <c r="L438" s="167"/>
      <c r="M438" s="167"/>
      <c r="N438" s="6"/>
      <c r="O438" s="14"/>
      <c r="P438" s="14"/>
      <c r="Q438" s="6"/>
      <c r="R438" s="6"/>
      <c r="S438" s="167"/>
      <c r="T438" s="14"/>
      <c r="U438" s="14"/>
      <c r="V438" s="14"/>
      <c r="W438" s="14"/>
      <c r="X438" s="14"/>
      <c r="Y438" s="14"/>
      <c r="Z438" s="215"/>
      <c r="AA438" s="14"/>
      <c r="AB438" s="215"/>
      <c r="AC438" s="215"/>
      <c r="AD438" s="215"/>
      <c r="AE438" s="167"/>
      <c r="AF438" s="14"/>
      <c r="AG438" s="14"/>
      <c r="AH438" s="14"/>
      <c r="AI438" s="14"/>
      <c r="AJ438" s="14"/>
      <c r="AK438" s="14"/>
      <c r="AL438" s="215"/>
      <c r="AM438" s="14"/>
      <c r="AN438" s="215"/>
      <c r="AO438" s="215"/>
      <c r="AP438" s="215"/>
      <c r="AQ438" s="14"/>
      <c r="AR438" s="236"/>
      <c r="AS438" s="221" t="s">
        <v>55</v>
      </c>
      <c r="AT438" s="54"/>
      <c r="AU438" s="254"/>
      <c r="AV438" s="259"/>
      <c r="AW438" s="38">
        <f t="shared" si="456"/>
        <v>0</v>
      </c>
      <c r="AX438" s="39">
        <f t="shared" si="457"/>
        <v>0</v>
      </c>
      <c r="AY438" s="224" t="s">
        <v>56</v>
      </c>
      <c r="AZ438" s="54"/>
      <c r="BA438" s="64"/>
      <c r="BB438" s="48"/>
      <c r="BC438" s="25">
        <f t="shared" si="458"/>
        <v>0</v>
      </c>
      <c r="BD438" s="40">
        <f t="shared" si="459"/>
        <v>0</v>
      </c>
      <c r="BE438" s="27" t="s">
        <v>57</v>
      </c>
      <c r="BF438" s="54"/>
      <c r="BG438" s="48"/>
      <c r="BH438" s="28">
        <f t="shared" si="460"/>
        <v>0</v>
      </c>
      <c r="BI438" s="29">
        <f t="shared" si="461"/>
        <v>0</v>
      </c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</row>
    <row r="439" spans="1:201" ht="12.75" customHeight="1" x14ac:dyDescent="0.2">
      <c r="A439" s="167"/>
      <c r="B439" s="135"/>
      <c r="C439" s="136"/>
      <c r="D439" s="14"/>
      <c r="E439" s="280"/>
      <c r="F439" s="280"/>
      <c r="G439" s="137"/>
      <c r="H439" s="14"/>
      <c r="I439" s="14"/>
      <c r="J439" s="14"/>
      <c r="K439" s="14"/>
      <c r="L439" s="167"/>
      <c r="M439" s="167"/>
      <c r="N439" s="6"/>
      <c r="O439" s="14"/>
      <c r="P439" s="14"/>
      <c r="Q439" s="6"/>
      <c r="R439" s="6"/>
      <c r="S439" s="167"/>
      <c r="T439" s="14"/>
      <c r="U439" s="14"/>
      <c r="V439" s="14"/>
      <c r="W439" s="14"/>
      <c r="X439" s="14"/>
      <c r="Y439" s="14"/>
      <c r="Z439" s="215"/>
      <c r="AA439" s="14"/>
      <c r="AB439" s="215"/>
      <c r="AC439" s="215"/>
      <c r="AD439" s="215"/>
      <c r="AE439" s="167"/>
      <c r="AF439" s="14"/>
      <c r="AG439" s="14"/>
      <c r="AH439" s="14"/>
      <c r="AI439" s="14"/>
      <c r="AJ439" s="14"/>
      <c r="AK439" s="14"/>
      <c r="AL439" s="215"/>
      <c r="AM439" s="14"/>
      <c r="AN439" s="215"/>
      <c r="AO439" s="215"/>
      <c r="AP439" s="215"/>
      <c r="AQ439" s="14"/>
      <c r="AR439" s="236"/>
      <c r="AS439" s="221" t="s">
        <v>55</v>
      </c>
      <c r="AT439" s="54"/>
      <c r="AU439" s="254"/>
      <c r="AV439" s="259"/>
      <c r="AW439" s="38">
        <f t="shared" si="456"/>
        <v>0</v>
      </c>
      <c r="AX439" s="39">
        <f t="shared" si="457"/>
        <v>0</v>
      </c>
      <c r="AY439" s="224" t="s">
        <v>56</v>
      </c>
      <c r="AZ439" s="54"/>
      <c r="BA439" s="64"/>
      <c r="BB439" s="48"/>
      <c r="BC439" s="25">
        <f t="shared" si="458"/>
        <v>0</v>
      </c>
      <c r="BD439" s="40">
        <f t="shared" si="459"/>
        <v>0</v>
      </c>
      <c r="BE439" s="27" t="s">
        <v>57</v>
      </c>
      <c r="BF439" s="54"/>
      <c r="BG439" s="48"/>
      <c r="BH439" s="28">
        <f t="shared" si="460"/>
        <v>0</v>
      </c>
      <c r="BI439" s="29">
        <f t="shared" si="461"/>
        <v>0</v>
      </c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</row>
    <row r="440" spans="1:201" ht="12.75" customHeight="1" x14ac:dyDescent="0.2">
      <c r="A440" s="167"/>
      <c r="B440" s="135"/>
      <c r="C440" s="136"/>
      <c r="D440" s="14"/>
      <c r="E440" s="280"/>
      <c r="F440" s="280"/>
      <c r="G440" s="137"/>
      <c r="H440" s="14"/>
      <c r="I440" s="14"/>
      <c r="J440" s="14"/>
      <c r="K440" s="14"/>
      <c r="L440" s="167"/>
      <c r="M440" s="167"/>
      <c r="N440" s="6"/>
      <c r="O440" s="14"/>
      <c r="P440" s="14"/>
      <c r="Q440" s="6"/>
      <c r="R440" s="6"/>
      <c r="S440" s="167"/>
      <c r="T440" s="14"/>
      <c r="U440" s="14"/>
      <c r="V440" s="14"/>
      <c r="W440" s="14"/>
      <c r="X440" s="14"/>
      <c r="Y440" s="14"/>
      <c r="Z440" s="215"/>
      <c r="AA440" s="14"/>
      <c r="AB440" s="215"/>
      <c r="AC440" s="215"/>
      <c r="AD440" s="215"/>
      <c r="AE440" s="167"/>
      <c r="AF440" s="14"/>
      <c r="AG440" s="14"/>
      <c r="AH440" s="14"/>
      <c r="AI440" s="14"/>
      <c r="AJ440" s="14"/>
      <c r="AK440" s="14"/>
      <c r="AL440" s="215"/>
      <c r="AM440" s="14"/>
      <c r="AN440" s="215"/>
      <c r="AO440" s="215"/>
      <c r="AP440" s="215"/>
      <c r="AQ440" s="14"/>
      <c r="AR440" s="236"/>
      <c r="AS440" s="221" t="s">
        <v>55</v>
      </c>
      <c r="AT440" s="54"/>
      <c r="AU440" s="254"/>
      <c r="AV440" s="259"/>
      <c r="AW440" s="38">
        <f t="shared" si="456"/>
        <v>0</v>
      </c>
      <c r="AX440" s="39">
        <f t="shared" si="457"/>
        <v>0</v>
      </c>
      <c r="AY440" s="224" t="s">
        <v>56</v>
      </c>
      <c r="AZ440" s="54"/>
      <c r="BA440" s="64"/>
      <c r="BB440" s="48"/>
      <c r="BC440" s="25">
        <f t="shared" si="458"/>
        <v>0</v>
      </c>
      <c r="BD440" s="40">
        <f t="shared" si="459"/>
        <v>0</v>
      </c>
      <c r="BE440" s="27" t="s">
        <v>57</v>
      </c>
      <c r="BF440" s="54"/>
      <c r="BG440" s="48"/>
      <c r="BH440" s="28">
        <f t="shared" si="460"/>
        <v>0</v>
      </c>
      <c r="BI440" s="29">
        <f t="shared" si="461"/>
        <v>0</v>
      </c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</row>
    <row r="441" spans="1:201" ht="12.75" customHeight="1" x14ac:dyDescent="0.2">
      <c r="A441" s="167"/>
      <c r="B441" s="135"/>
      <c r="C441" s="136"/>
      <c r="D441" s="14"/>
      <c r="E441" s="280"/>
      <c r="F441" s="280"/>
      <c r="G441" s="137"/>
      <c r="H441" s="14"/>
      <c r="I441" s="14"/>
      <c r="J441" s="14"/>
      <c r="K441" s="14"/>
      <c r="L441" s="167"/>
      <c r="M441" s="167"/>
      <c r="N441" s="6"/>
      <c r="O441" s="14"/>
      <c r="P441" s="14"/>
      <c r="Q441" s="6"/>
      <c r="R441" s="6"/>
      <c r="S441" s="167"/>
      <c r="T441" s="14"/>
      <c r="U441" s="14"/>
      <c r="V441" s="14"/>
      <c r="W441" s="14"/>
      <c r="X441" s="14"/>
      <c r="Y441" s="14"/>
      <c r="Z441" s="215"/>
      <c r="AA441" s="14"/>
      <c r="AB441" s="215"/>
      <c r="AC441" s="215"/>
      <c r="AD441" s="215"/>
      <c r="AE441" s="167"/>
      <c r="AF441" s="14"/>
      <c r="AG441" s="14"/>
      <c r="AH441" s="14"/>
      <c r="AI441" s="14"/>
      <c r="AJ441" s="14"/>
      <c r="AK441" s="14"/>
      <c r="AL441" s="215"/>
      <c r="AM441" s="14"/>
      <c r="AN441" s="215"/>
      <c r="AO441" s="215"/>
      <c r="AP441" s="215"/>
      <c r="AQ441" s="14"/>
      <c r="AR441" s="236"/>
      <c r="AS441" s="221" t="s">
        <v>55</v>
      </c>
      <c r="AT441" s="54"/>
      <c r="AU441" s="254"/>
      <c r="AV441" s="259"/>
      <c r="AW441" s="38">
        <f t="shared" si="456"/>
        <v>0</v>
      </c>
      <c r="AX441" s="39">
        <f t="shared" si="457"/>
        <v>0</v>
      </c>
      <c r="AY441" s="224" t="s">
        <v>56</v>
      </c>
      <c r="AZ441" s="54"/>
      <c r="BA441" s="64"/>
      <c r="BB441" s="48"/>
      <c r="BC441" s="25">
        <f t="shared" si="458"/>
        <v>0</v>
      </c>
      <c r="BD441" s="40">
        <f t="shared" si="459"/>
        <v>0</v>
      </c>
      <c r="BE441" s="27" t="s">
        <v>57</v>
      </c>
      <c r="BF441" s="54"/>
      <c r="BG441" s="48"/>
      <c r="BH441" s="28">
        <f t="shared" si="460"/>
        <v>0</v>
      </c>
      <c r="BI441" s="29">
        <f t="shared" si="461"/>
        <v>0</v>
      </c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</row>
    <row r="442" spans="1:201" ht="12.75" customHeight="1" x14ac:dyDescent="0.2">
      <c r="A442" s="167"/>
      <c r="B442" s="135"/>
      <c r="C442" s="136"/>
      <c r="D442" s="14"/>
      <c r="E442" s="280"/>
      <c r="F442" s="280"/>
      <c r="G442" s="137"/>
      <c r="H442" s="14"/>
      <c r="I442" s="14"/>
      <c r="J442" s="14"/>
      <c r="K442" s="14"/>
      <c r="L442" s="167"/>
      <c r="M442" s="167"/>
      <c r="N442" s="6"/>
      <c r="O442" s="14"/>
      <c r="P442" s="14"/>
      <c r="Q442" s="6"/>
      <c r="R442" s="6"/>
      <c r="S442" s="167"/>
      <c r="T442" s="14"/>
      <c r="U442" s="14"/>
      <c r="V442" s="14"/>
      <c r="W442" s="14"/>
      <c r="X442" s="14"/>
      <c r="Y442" s="14"/>
      <c r="Z442" s="215"/>
      <c r="AA442" s="14"/>
      <c r="AB442" s="215"/>
      <c r="AC442" s="215"/>
      <c r="AD442" s="215"/>
      <c r="AE442" s="167"/>
      <c r="AF442" s="14"/>
      <c r="AG442" s="14"/>
      <c r="AH442" s="14"/>
      <c r="AI442" s="14"/>
      <c r="AJ442" s="14"/>
      <c r="AK442" s="14"/>
      <c r="AL442" s="215"/>
      <c r="AM442" s="14"/>
      <c r="AN442" s="215"/>
      <c r="AO442" s="215"/>
      <c r="AP442" s="215"/>
      <c r="AQ442" s="14"/>
      <c r="AR442" s="236"/>
      <c r="AS442" s="221" t="s">
        <v>55</v>
      </c>
      <c r="AT442" s="54"/>
      <c r="AU442" s="254"/>
      <c r="AV442" s="259"/>
      <c r="AW442" s="38">
        <f t="shared" si="456"/>
        <v>0</v>
      </c>
      <c r="AX442" s="39">
        <f t="shared" si="457"/>
        <v>0</v>
      </c>
      <c r="AY442" s="224" t="s">
        <v>56</v>
      </c>
      <c r="AZ442" s="54"/>
      <c r="BA442" s="64"/>
      <c r="BB442" s="48"/>
      <c r="BC442" s="25">
        <f t="shared" si="458"/>
        <v>0</v>
      </c>
      <c r="BD442" s="40">
        <f t="shared" si="459"/>
        <v>0</v>
      </c>
      <c r="BE442" s="27" t="s">
        <v>57</v>
      </c>
      <c r="BF442" s="54"/>
      <c r="BG442" s="48"/>
      <c r="BH442" s="28">
        <f t="shared" si="460"/>
        <v>0</v>
      </c>
      <c r="BI442" s="29">
        <f t="shared" si="461"/>
        <v>0</v>
      </c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</row>
    <row r="443" spans="1:201" ht="12.75" customHeight="1" x14ac:dyDescent="0.2">
      <c r="A443" s="167"/>
      <c r="B443" s="135"/>
      <c r="C443" s="136"/>
      <c r="D443" s="14"/>
      <c r="E443" s="280"/>
      <c r="F443" s="280"/>
      <c r="G443" s="137"/>
      <c r="H443" s="14"/>
      <c r="I443" s="14"/>
      <c r="J443" s="14"/>
      <c r="K443" s="14"/>
      <c r="L443" s="167"/>
      <c r="M443" s="167"/>
      <c r="N443" s="6"/>
      <c r="O443" s="14"/>
      <c r="P443" s="14"/>
      <c r="Q443" s="6"/>
      <c r="R443" s="6"/>
      <c r="S443" s="167"/>
      <c r="T443" s="14"/>
      <c r="U443" s="14"/>
      <c r="V443" s="14"/>
      <c r="W443" s="14"/>
      <c r="X443" s="14"/>
      <c r="Y443" s="14"/>
      <c r="Z443" s="215"/>
      <c r="AA443" s="14"/>
      <c r="AB443" s="215"/>
      <c r="AC443" s="215"/>
      <c r="AD443" s="215"/>
      <c r="AE443" s="167"/>
      <c r="AF443" s="14"/>
      <c r="AG443" s="14"/>
      <c r="AH443" s="14"/>
      <c r="AI443" s="14"/>
      <c r="AJ443" s="14"/>
      <c r="AK443" s="14"/>
      <c r="AL443" s="215"/>
      <c r="AM443" s="14"/>
      <c r="AN443" s="215"/>
      <c r="AO443" s="215"/>
      <c r="AP443" s="215"/>
      <c r="AQ443" s="14"/>
      <c r="AR443" s="236"/>
      <c r="AS443" s="221" t="s">
        <v>55</v>
      </c>
      <c r="AT443" s="54"/>
      <c r="AU443" s="254"/>
      <c r="AV443" s="259"/>
      <c r="AW443" s="38">
        <f t="shared" si="456"/>
        <v>0</v>
      </c>
      <c r="AX443" s="39">
        <f t="shared" si="457"/>
        <v>0</v>
      </c>
      <c r="AY443" s="224" t="s">
        <v>56</v>
      </c>
      <c r="AZ443" s="54"/>
      <c r="BA443" s="64"/>
      <c r="BB443" s="48"/>
      <c r="BC443" s="25">
        <f t="shared" si="458"/>
        <v>0</v>
      </c>
      <c r="BD443" s="40">
        <f t="shared" si="459"/>
        <v>0</v>
      </c>
      <c r="BE443" s="27" t="s">
        <v>57</v>
      </c>
      <c r="BF443" s="54"/>
      <c r="BG443" s="48"/>
      <c r="BH443" s="28">
        <f t="shared" si="460"/>
        <v>0</v>
      </c>
      <c r="BI443" s="29">
        <f t="shared" si="461"/>
        <v>0</v>
      </c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</row>
    <row r="444" spans="1:201" ht="12.75" customHeight="1" x14ac:dyDescent="0.2">
      <c r="A444" s="167"/>
      <c r="B444" s="135"/>
      <c r="C444" s="136"/>
      <c r="D444" s="14"/>
      <c r="E444" s="280"/>
      <c r="F444" s="280"/>
      <c r="G444" s="137"/>
      <c r="H444" s="14"/>
      <c r="I444" s="14"/>
      <c r="J444" s="14"/>
      <c r="K444" s="14"/>
      <c r="L444" s="167"/>
      <c r="M444" s="167"/>
      <c r="N444" s="6"/>
      <c r="O444" s="14"/>
      <c r="P444" s="14"/>
      <c r="Q444" s="6"/>
      <c r="R444" s="6"/>
      <c r="S444" s="167"/>
      <c r="T444" s="14"/>
      <c r="U444" s="14"/>
      <c r="V444" s="14"/>
      <c r="W444" s="14"/>
      <c r="X444" s="14"/>
      <c r="Y444" s="14"/>
      <c r="Z444" s="215"/>
      <c r="AA444" s="14"/>
      <c r="AB444" s="215"/>
      <c r="AC444" s="215"/>
      <c r="AD444" s="215"/>
      <c r="AE444" s="167"/>
      <c r="AF444" s="14"/>
      <c r="AG444" s="14"/>
      <c r="AH444" s="14"/>
      <c r="AI444" s="14"/>
      <c r="AJ444" s="14"/>
      <c r="AK444" s="14"/>
      <c r="AL444" s="215"/>
      <c r="AM444" s="14"/>
      <c r="AN444" s="215"/>
      <c r="AO444" s="215"/>
      <c r="AP444" s="215"/>
      <c r="AQ444" s="14"/>
      <c r="AR444" s="236"/>
      <c r="AS444" s="221" t="s">
        <v>55</v>
      </c>
      <c r="AT444" s="54"/>
      <c r="AU444" s="254"/>
      <c r="AV444" s="259"/>
      <c r="AW444" s="38">
        <f t="shared" si="456"/>
        <v>0</v>
      </c>
      <c r="AX444" s="39">
        <f t="shared" si="457"/>
        <v>0</v>
      </c>
      <c r="AY444" s="224" t="s">
        <v>56</v>
      </c>
      <c r="AZ444" s="54"/>
      <c r="BA444" s="64"/>
      <c r="BB444" s="48"/>
      <c r="BC444" s="25">
        <f t="shared" si="458"/>
        <v>0</v>
      </c>
      <c r="BD444" s="40">
        <f t="shared" si="459"/>
        <v>0</v>
      </c>
      <c r="BE444" s="27" t="s">
        <v>57</v>
      </c>
      <c r="BF444" s="54"/>
      <c r="BG444" s="48"/>
      <c r="BH444" s="28">
        <f t="shared" si="460"/>
        <v>0</v>
      </c>
      <c r="BI444" s="29">
        <f t="shared" si="461"/>
        <v>0</v>
      </c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</row>
    <row r="445" spans="1:201" ht="12.75" customHeight="1" x14ac:dyDescent="0.2">
      <c r="A445" s="167"/>
      <c r="B445" s="135"/>
      <c r="C445" s="136"/>
      <c r="D445" s="14"/>
      <c r="E445" s="280"/>
      <c r="F445" s="280"/>
      <c r="G445" s="137"/>
      <c r="H445" s="14"/>
      <c r="I445" s="14"/>
      <c r="J445" s="14"/>
      <c r="K445" s="14"/>
      <c r="L445" s="167"/>
      <c r="M445" s="167"/>
      <c r="N445" s="6"/>
      <c r="O445" s="14"/>
      <c r="P445" s="14"/>
      <c r="Q445" s="6"/>
      <c r="R445" s="6"/>
      <c r="S445" s="167"/>
      <c r="T445" s="14"/>
      <c r="U445" s="14"/>
      <c r="V445" s="14"/>
      <c r="W445" s="14"/>
      <c r="X445" s="14"/>
      <c r="Y445" s="14"/>
      <c r="Z445" s="215"/>
      <c r="AA445" s="14"/>
      <c r="AB445" s="215"/>
      <c r="AC445" s="215"/>
      <c r="AD445" s="215"/>
      <c r="AE445" s="167"/>
      <c r="AF445" s="14"/>
      <c r="AG445" s="14"/>
      <c r="AH445" s="14"/>
      <c r="AI445" s="14"/>
      <c r="AJ445" s="14"/>
      <c r="AK445" s="14"/>
      <c r="AL445" s="215"/>
      <c r="AM445" s="14"/>
      <c r="AN445" s="215"/>
      <c r="AO445" s="215"/>
      <c r="AP445" s="215"/>
      <c r="AQ445" s="14"/>
      <c r="AR445" s="236"/>
      <c r="AS445" s="221" t="s">
        <v>55</v>
      </c>
      <c r="AT445" s="54"/>
      <c r="AU445" s="254"/>
      <c r="AV445" s="259"/>
      <c r="AW445" s="38">
        <f t="shared" si="456"/>
        <v>0</v>
      </c>
      <c r="AX445" s="39">
        <f t="shared" si="457"/>
        <v>0</v>
      </c>
      <c r="AY445" s="224" t="s">
        <v>56</v>
      </c>
      <c r="AZ445" s="54"/>
      <c r="BA445" s="64"/>
      <c r="BB445" s="48"/>
      <c r="BC445" s="25">
        <f t="shared" si="458"/>
        <v>0</v>
      </c>
      <c r="BD445" s="40">
        <f t="shared" si="459"/>
        <v>0</v>
      </c>
      <c r="BE445" s="27" t="s">
        <v>57</v>
      </c>
      <c r="BF445" s="54"/>
      <c r="BG445" s="48"/>
      <c r="BH445" s="28">
        <f t="shared" si="460"/>
        <v>0</v>
      </c>
      <c r="BI445" s="29">
        <f t="shared" si="461"/>
        <v>0</v>
      </c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</row>
    <row r="446" spans="1:201" ht="12.75" customHeight="1" x14ac:dyDescent="0.2">
      <c r="A446" s="167"/>
      <c r="B446" s="135"/>
      <c r="C446" s="136"/>
      <c r="D446" s="14"/>
      <c r="E446" s="280"/>
      <c r="F446" s="280"/>
      <c r="G446" s="137"/>
      <c r="H446" s="14"/>
      <c r="I446" s="14"/>
      <c r="J446" s="14"/>
      <c r="K446" s="14"/>
      <c r="L446" s="167"/>
      <c r="M446" s="167"/>
      <c r="N446" s="6"/>
      <c r="O446" s="14"/>
      <c r="P446" s="14"/>
      <c r="Q446" s="6"/>
      <c r="R446" s="6"/>
      <c r="S446" s="167"/>
      <c r="T446" s="14"/>
      <c r="U446" s="14"/>
      <c r="V446" s="14"/>
      <c r="W446" s="14"/>
      <c r="X446" s="14"/>
      <c r="Y446" s="14"/>
      <c r="Z446" s="215"/>
      <c r="AA446" s="14"/>
      <c r="AB446" s="215"/>
      <c r="AC446" s="215"/>
      <c r="AD446" s="215"/>
      <c r="AE446" s="167"/>
      <c r="AF446" s="14"/>
      <c r="AG446" s="14"/>
      <c r="AH446" s="14"/>
      <c r="AI446" s="14"/>
      <c r="AJ446" s="14"/>
      <c r="AK446" s="14"/>
      <c r="AL446" s="215"/>
      <c r="AM446" s="14"/>
      <c r="AN446" s="215"/>
      <c r="AO446" s="215"/>
      <c r="AP446" s="215"/>
      <c r="AQ446" s="14"/>
      <c r="AR446" s="236"/>
      <c r="AS446" s="221" t="s">
        <v>55</v>
      </c>
      <c r="AT446" s="54"/>
      <c r="AU446" s="254"/>
      <c r="AV446" s="259"/>
      <c r="AW446" s="38">
        <f t="shared" si="456"/>
        <v>0</v>
      </c>
      <c r="AX446" s="39">
        <f t="shared" si="457"/>
        <v>0</v>
      </c>
      <c r="AY446" s="224" t="s">
        <v>56</v>
      </c>
      <c r="AZ446" s="54"/>
      <c r="BA446" s="64"/>
      <c r="BB446" s="48"/>
      <c r="BC446" s="25">
        <f t="shared" si="458"/>
        <v>0</v>
      </c>
      <c r="BD446" s="40">
        <f t="shared" si="459"/>
        <v>0</v>
      </c>
      <c r="BE446" s="27" t="s">
        <v>57</v>
      </c>
      <c r="BF446" s="54"/>
      <c r="BG446" s="48"/>
      <c r="BH446" s="28">
        <f t="shared" si="460"/>
        <v>0</v>
      </c>
      <c r="BI446" s="29">
        <f t="shared" si="461"/>
        <v>0</v>
      </c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</row>
    <row r="447" spans="1:201" ht="12.75" customHeight="1" x14ac:dyDescent="0.2">
      <c r="A447" s="167"/>
      <c r="B447" s="135"/>
      <c r="C447" s="136"/>
      <c r="D447" s="14"/>
      <c r="E447" s="280"/>
      <c r="F447" s="280"/>
      <c r="G447" s="137"/>
      <c r="H447" s="14"/>
      <c r="I447" s="14"/>
      <c r="J447" s="14"/>
      <c r="K447" s="14"/>
      <c r="L447" s="167"/>
      <c r="M447" s="167"/>
      <c r="N447" s="6"/>
      <c r="O447" s="14"/>
      <c r="P447" s="14"/>
      <c r="Q447" s="6"/>
      <c r="R447" s="6"/>
      <c r="S447" s="167"/>
      <c r="T447" s="14"/>
      <c r="U447" s="14"/>
      <c r="V447" s="14"/>
      <c r="W447" s="14"/>
      <c r="X447" s="14"/>
      <c r="Y447" s="14"/>
      <c r="Z447" s="215"/>
      <c r="AA447" s="14"/>
      <c r="AB447" s="215"/>
      <c r="AC447" s="215"/>
      <c r="AD447" s="215"/>
      <c r="AE447" s="167"/>
      <c r="AF447" s="14"/>
      <c r="AG447" s="14"/>
      <c r="AH447" s="14"/>
      <c r="AI447" s="14"/>
      <c r="AJ447" s="14"/>
      <c r="AK447" s="14"/>
      <c r="AL447" s="215"/>
      <c r="AM447" s="14"/>
      <c r="AN447" s="215"/>
      <c r="AO447" s="215"/>
      <c r="AP447" s="215"/>
      <c r="AQ447" s="14"/>
      <c r="AR447" s="236"/>
      <c r="AS447" s="221" t="s">
        <v>55</v>
      </c>
      <c r="AT447" s="54"/>
      <c r="AU447" s="254"/>
      <c r="AV447" s="259"/>
      <c r="AW447" s="38">
        <f t="shared" si="456"/>
        <v>0</v>
      </c>
      <c r="AX447" s="39">
        <f t="shared" si="457"/>
        <v>0</v>
      </c>
      <c r="AY447" s="224" t="s">
        <v>56</v>
      </c>
      <c r="AZ447" s="54"/>
      <c r="BA447" s="64"/>
      <c r="BB447" s="48"/>
      <c r="BC447" s="25">
        <f t="shared" si="458"/>
        <v>0</v>
      </c>
      <c r="BD447" s="40">
        <f t="shared" si="459"/>
        <v>0</v>
      </c>
      <c r="BE447" s="27" t="s">
        <v>57</v>
      </c>
      <c r="BF447" s="54"/>
      <c r="BG447" s="48"/>
      <c r="BH447" s="28">
        <f t="shared" si="460"/>
        <v>0</v>
      </c>
      <c r="BI447" s="29">
        <f t="shared" si="461"/>
        <v>0</v>
      </c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</row>
    <row r="448" spans="1:201" ht="12.75" customHeight="1" x14ac:dyDescent="0.2">
      <c r="A448" s="167"/>
      <c r="B448" s="135"/>
      <c r="C448" s="136"/>
      <c r="D448" s="14"/>
      <c r="E448" s="280"/>
      <c r="F448" s="280"/>
      <c r="G448" s="137"/>
      <c r="H448" s="14"/>
      <c r="I448" s="14"/>
      <c r="J448" s="14"/>
      <c r="K448" s="14"/>
      <c r="L448" s="167"/>
      <c r="M448" s="167"/>
      <c r="N448" s="6"/>
      <c r="O448" s="14"/>
      <c r="P448" s="14"/>
      <c r="Q448" s="6"/>
      <c r="R448" s="6"/>
      <c r="S448" s="167"/>
      <c r="T448" s="14"/>
      <c r="U448" s="14"/>
      <c r="V448" s="14"/>
      <c r="W448" s="14"/>
      <c r="X448" s="14"/>
      <c r="Y448" s="14"/>
      <c r="Z448" s="215"/>
      <c r="AA448" s="14"/>
      <c r="AB448" s="215"/>
      <c r="AC448" s="215"/>
      <c r="AD448" s="215"/>
      <c r="AE448" s="167"/>
      <c r="AF448" s="14"/>
      <c r="AG448" s="14"/>
      <c r="AH448" s="14"/>
      <c r="AI448" s="14"/>
      <c r="AJ448" s="14"/>
      <c r="AK448" s="14"/>
      <c r="AL448" s="215"/>
      <c r="AM448" s="14"/>
      <c r="AN448" s="215"/>
      <c r="AO448" s="215"/>
      <c r="AP448" s="215"/>
      <c r="AQ448" s="14"/>
      <c r="AR448" s="236"/>
      <c r="AS448" s="221" t="s">
        <v>55</v>
      </c>
      <c r="AT448" s="54"/>
      <c r="AU448" s="254"/>
      <c r="AV448" s="259"/>
      <c r="AW448" s="38">
        <f t="shared" si="456"/>
        <v>0</v>
      </c>
      <c r="AX448" s="39">
        <f t="shared" si="457"/>
        <v>0</v>
      </c>
      <c r="AY448" s="224" t="s">
        <v>56</v>
      </c>
      <c r="AZ448" s="54"/>
      <c r="BA448" s="64"/>
      <c r="BB448" s="48"/>
      <c r="BC448" s="25">
        <f t="shared" si="458"/>
        <v>0</v>
      </c>
      <c r="BD448" s="40">
        <f t="shared" si="459"/>
        <v>0</v>
      </c>
      <c r="BE448" s="27" t="s">
        <v>57</v>
      </c>
      <c r="BF448" s="54"/>
      <c r="BG448" s="48"/>
      <c r="BH448" s="28">
        <f t="shared" si="460"/>
        <v>0</v>
      </c>
      <c r="BI448" s="29">
        <f t="shared" si="461"/>
        <v>0</v>
      </c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</row>
    <row r="449" spans="1:201" ht="12.75" customHeight="1" x14ac:dyDescent="0.2">
      <c r="A449" s="167"/>
      <c r="B449" s="135"/>
      <c r="C449" s="136"/>
      <c r="D449" s="14"/>
      <c r="E449" s="280"/>
      <c r="F449" s="280"/>
      <c r="G449" s="137"/>
      <c r="H449" s="14"/>
      <c r="I449" s="14"/>
      <c r="J449" s="14"/>
      <c r="K449" s="14"/>
      <c r="L449" s="167"/>
      <c r="M449" s="167"/>
      <c r="N449" s="6"/>
      <c r="O449" s="14"/>
      <c r="P449" s="14"/>
      <c r="Q449" s="6"/>
      <c r="R449" s="6"/>
      <c r="S449" s="167"/>
      <c r="T449" s="14"/>
      <c r="U449" s="14"/>
      <c r="V449" s="14"/>
      <c r="W449" s="14"/>
      <c r="X449" s="14"/>
      <c r="Y449" s="14"/>
      <c r="Z449" s="215"/>
      <c r="AA449" s="14"/>
      <c r="AB449" s="215"/>
      <c r="AC449" s="215"/>
      <c r="AD449" s="215"/>
      <c r="AE449" s="167"/>
      <c r="AF449" s="14"/>
      <c r="AG449" s="14"/>
      <c r="AH449" s="14"/>
      <c r="AI449" s="14"/>
      <c r="AJ449" s="14"/>
      <c r="AK449" s="14"/>
      <c r="AL449" s="215"/>
      <c r="AM449" s="14"/>
      <c r="AN449" s="215"/>
      <c r="AO449" s="215"/>
      <c r="AP449" s="215"/>
      <c r="AQ449" s="14"/>
      <c r="AR449" s="236"/>
      <c r="AS449" s="221" t="s">
        <v>55</v>
      </c>
      <c r="AT449" s="54"/>
      <c r="AU449" s="254"/>
      <c r="AV449" s="259"/>
      <c r="AW449" s="38">
        <f t="shared" si="456"/>
        <v>0</v>
      </c>
      <c r="AX449" s="39">
        <f t="shared" si="457"/>
        <v>0</v>
      </c>
      <c r="AY449" s="224" t="s">
        <v>56</v>
      </c>
      <c r="AZ449" s="54"/>
      <c r="BA449" s="64"/>
      <c r="BB449" s="48"/>
      <c r="BC449" s="25">
        <f t="shared" si="458"/>
        <v>0</v>
      </c>
      <c r="BD449" s="40">
        <f t="shared" si="459"/>
        <v>0</v>
      </c>
      <c r="BE449" s="27" t="s">
        <v>57</v>
      </c>
      <c r="BF449" s="54"/>
      <c r="BG449" s="48"/>
      <c r="BH449" s="28">
        <f t="shared" si="460"/>
        <v>0</v>
      </c>
      <c r="BI449" s="29">
        <f t="shared" si="461"/>
        <v>0</v>
      </c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</row>
    <row r="450" spans="1:201" ht="12.75" customHeight="1" x14ac:dyDescent="0.2">
      <c r="A450" s="167"/>
      <c r="B450" s="135"/>
      <c r="C450" s="136"/>
      <c r="D450" s="14"/>
      <c r="E450" s="280"/>
      <c r="F450" s="280"/>
      <c r="G450" s="137"/>
      <c r="H450" s="14"/>
      <c r="I450" s="14"/>
      <c r="J450" s="14"/>
      <c r="K450" s="14"/>
      <c r="L450" s="167"/>
      <c r="M450" s="167"/>
      <c r="N450" s="6"/>
      <c r="O450" s="14"/>
      <c r="P450" s="14"/>
      <c r="Q450" s="6"/>
      <c r="R450" s="6"/>
      <c r="S450" s="167"/>
      <c r="T450" s="14"/>
      <c r="U450" s="14"/>
      <c r="V450" s="14"/>
      <c r="W450" s="14"/>
      <c r="X450" s="14"/>
      <c r="Y450" s="14"/>
      <c r="Z450" s="215"/>
      <c r="AA450" s="14"/>
      <c r="AB450" s="215"/>
      <c r="AC450" s="215"/>
      <c r="AD450" s="215"/>
      <c r="AE450" s="167"/>
      <c r="AF450" s="14"/>
      <c r="AG450" s="14"/>
      <c r="AH450" s="14"/>
      <c r="AI450" s="14"/>
      <c r="AJ450" s="14"/>
      <c r="AK450" s="14"/>
      <c r="AL450" s="215"/>
      <c r="AM450" s="14"/>
      <c r="AN450" s="215"/>
      <c r="AO450" s="215"/>
      <c r="AP450" s="215"/>
      <c r="AQ450" s="14"/>
      <c r="AR450" s="236"/>
      <c r="AS450" s="221" t="s">
        <v>55</v>
      </c>
      <c r="AT450" s="54"/>
      <c r="AU450" s="254"/>
      <c r="AV450" s="259"/>
      <c r="AW450" s="38">
        <f t="shared" si="456"/>
        <v>0</v>
      </c>
      <c r="AX450" s="39">
        <f t="shared" si="457"/>
        <v>0</v>
      </c>
      <c r="AY450" s="224" t="s">
        <v>56</v>
      </c>
      <c r="AZ450" s="54"/>
      <c r="BA450" s="64"/>
      <c r="BB450" s="48"/>
      <c r="BC450" s="25">
        <f t="shared" si="458"/>
        <v>0</v>
      </c>
      <c r="BD450" s="40">
        <f t="shared" si="459"/>
        <v>0</v>
      </c>
      <c r="BE450" s="27" t="s">
        <v>57</v>
      </c>
      <c r="BF450" s="54"/>
      <c r="BG450" s="48"/>
      <c r="BH450" s="28">
        <f t="shared" si="460"/>
        <v>0</v>
      </c>
      <c r="BI450" s="29">
        <f t="shared" si="461"/>
        <v>0</v>
      </c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</row>
    <row r="451" spans="1:201" ht="12.75" customHeight="1" x14ac:dyDescent="0.2">
      <c r="A451" s="167"/>
      <c r="B451" s="135"/>
      <c r="C451" s="136"/>
      <c r="D451" s="14"/>
      <c r="E451" s="280"/>
      <c r="F451" s="280"/>
      <c r="G451" s="137"/>
      <c r="H451" s="14"/>
      <c r="I451" s="14"/>
      <c r="J451" s="14"/>
      <c r="K451" s="14"/>
      <c r="L451" s="167"/>
      <c r="M451" s="167"/>
      <c r="N451" s="6"/>
      <c r="O451" s="14"/>
      <c r="P451" s="14"/>
      <c r="Q451" s="6"/>
      <c r="R451" s="6"/>
      <c r="S451" s="167"/>
      <c r="T451" s="14"/>
      <c r="U451" s="14"/>
      <c r="V451" s="14"/>
      <c r="W451" s="14"/>
      <c r="X451" s="14"/>
      <c r="Y451" s="14"/>
      <c r="Z451" s="215"/>
      <c r="AA451" s="14"/>
      <c r="AB451" s="215"/>
      <c r="AC451" s="215"/>
      <c r="AD451" s="215"/>
      <c r="AE451" s="167"/>
      <c r="AF451" s="14"/>
      <c r="AG451" s="14"/>
      <c r="AH451" s="14"/>
      <c r="AI451" s="14"/>
      <c r="AJ451" s="14"/>
      <c r="AK451" s="14"/>
      <c r="AL451" s="215"/>
      <c r="AM451" s="14"/>
      <c r="AN451" s="215"/>
      <c r="AO451" s="215"/>
      <c r="AP451" s="215"/>
      <c r="AQ451" s="14"/>
      <c r="AR451" s="236"/>
      <c r="AS451" s="221" t="s">
        <v>55</v>
      </c>
      <c r="AT451" s="54"/>
      <c r="AU451" s="254"/>
      <c r="AV451" s="259"/>
      <c r="AW451" s="38">
        <f t="shared" si="456"/>
        <v>0</v>
      </c>
      <c r="AX451" s="39">
        <f t="shared" si="457"/>
        <v>0</v>
      </c>
      <c r="AY451" s="224" t="s">
        <v>56</v>
      </c>
      <c r="AZ451" s="54"/>
      <c r="BA451" s="64"/>
      <c r="BB451" s="48"/>
      <c r="BC451" s="25">
        <f t="shared" si="458"/>
        <v>0</v>
      </c>
      <c r="BD451" s="40">
        <f t="shared" si="459"/>
        <v>0</v>
      </c>
      <c r="BE451" s="27" t="s">
        <v>57</v>
      </c>
      <c r="BF451" s="54"/>
      <c r="BG451" s="48"/>
      <c r="BH451" s="28">
        <f t="shared" si="460"/>
        <v>0</v>
      </c>
      <c r="BI451" s="29">
        <f t="shared" si="461"/>
        <v>0</v>
      </c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</row>
    <row r="452" spans="1:201" ht="12.75" customHeight="1" x14ac:dyDescent="0.2">
      <c r="A452" s="167"/>
      <c r="B452" s="135"/>
      <c r="C452" s="136"/>
      <c r="D452" s="14"/>
      <c r="E452" s="280"/>
      <c r="F452" s="280"/>
      <c r="G452" s="137"/>
      <c r="H452" s="14"/>
      <c r="I452" s="14"/>
      <c r="J452" s="14"/>
      <c r="K452" s="14"/>
      <c r="L452" s="167"/>
      <c r="M452" s="167"/>
      <c r="N452" s="6"/>
      <c r="O452" s="14"/>
      <c r="P452" s="14"/>
      <c r="Q452" s="6"/>
      <c r="R452" s="6"/>
      <c r="S452" s="167"/>
      <c r="T452" s="14"/>
      <c r="U452" s="14"/>
      <c r="V452" s="14"/>
      <c r="W452" s="14"/>
      <c r="X452" s="14"/>
      <c r="Y452" s="14"/>
      <c r="Z452" s="215"/>
      <c r="AA452" s="14"/>
      <c r="AB452" s="215"/>
      <c r="AC452" s="215"/>
      <c r="AD452" s="215"/>
      <c r="AE452" s="167"/>
      <c r="AF452" s="14"/>
      <c r="AG452" s="14"/>
      <c r="AH452" s="14"/>
      <c r="AI452" s="14"/>
      <c r="AJ452" s="14"/>
      <c r="AK452" s="14"/>
      <c r="AL452" s="215"/>
      <c r="AM452" s="14"/>
      <c r="AN452" s="215"/>
      <c r="AO452" s="215"/>
      <c r="AP452" s="215"/>
      <c r="AQ452" s="14"/>
      <c r="AR452" s="236"/>
      <c r="AS452" s="221" t="s">
        <v>55</v>
      </c>
      <c r="AT452" s="54"/>
      <c r="AU452" s="254"/>
      <c r="AV452" s="259"/>
      <c r="AW452" s="38">
        <f t="shared" si="456"/>
        <v>0</v>
      </c>
      <c r="AX452" s="39">
        <f t="shared" si="457"/>
        <v>0</v>
      </c>
      <c r="AY452" s="224" t="s">
        <v>56</v>
      </c>
      <c r="AZ452" s="54"/>
      <c r="BA452" s="64"/>
      <c r="BB452" s="48"/>
      <c r="BC452" s="25">
        <f t="shared" si="458"/>
        <v>0</v>
      </c>
      <c r="BD452" s="40">
        <f t="shared" si="459"/>
        <v>0</v>
      </c>
      <c r="BE452" s="27" t="s">
        <v>57</v>
      </c>
      <c r="BF452" s="54"/>
      <c r="BG452" s="48"/>
      <c r="BH452" s="28">
        <f t="shared" si="460"/>
        <v>0</v>
      </c>
      <c r="BI452" s="29">
        <f t="shared" si="461"/>
        <v>0</v>
      </c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</row>
    <row r="453" spans="1:201" ht="12.75" customHeight="1" x14ac:dyDescent="0.2">
      <c r="A453" s="167"/>
      <c r="B453" s="135"/>
      <c r="C453" s="136"/>
      <c r="D453" s="14"/>
      <c r="E453" s="280"/>
      <c r="F453" s="280"/>
      <c r="G453" s="137"/>
      <c r="H453" s="14"/>
      <c r="I453" s="14"/>
      <c r="J453" s="14"/>
      <c r="K453" s="14"/>
      <c r="L453" s="167"/>
      <c r="M453" s="167"/>
      <c r="N453" s="6"/>
      <c r="O453" s="14"/>
      <c r="P453" s="14"/>
      <c r="Q453" s="6"/>
      <c r="R453" s="6"/>
      <c r="S453" s="167"/>
      <c r="T453" s="14"/>
      <c r="U453" s="14"/>
      <c r="V453" s="14"/>
      <c r="W453" s="14"/>
      <c r="X453" s="14"/>
      <c r="Y453" s="14"/>
      <c r="Z453" s="215"/>
      <c r="AA453" s="14"/>
      <c r="AB453" s="215"/>
      <c r="AC453" s="215"/>
      <c r="AD453" s="215"/>
      <c r="AE453" s="167"/>
      <c r="AF453" s="14"/>
      <c r="AG453" s="14"/>
      <c r="AH453" s="14"/>
      <c r="AI453" s="14"/>
      <c r="AJ453" s="14"/>
      <c r="AK453" s="14"/>
      <c r="AL453" s="215"/>
      <c r="AM453" s="14"/>
      <c r="AN453" s="215"/>
      <c r="AO453" s="215"/>
      <c r="AP453" s="215"/>
      <c r="AQ453" s="14"/>
      <c r="AR453" s="236"/>
      <c r="AS453" s="221" t="s">
        <v>55</v>
      </c>
      <c r="AT453" s="54"/>
      <c r="AU453" s="254"/>
      <c r="AV453" s="259"/>
      <c r="AW453" s="38">
        <f t="shared" si="456"/>
        <v>0</v>
      </c>
      <c r="AX453" s="39">
        <f t="shared" si="457"/>
        <v>0</v>
      </c>
      <c r="AY453" s="224" t="s">
        <v>56</v>
      </c>
      <c r="AZ453" s="54"/>
      <c r="BA453" s="64"/>
      <c r="BB453" s="48"/>
      <c r="BC453" s="25">
        <f t="shared" si="458"/>
        <v>0</v>
      </c>
      <c r="BD453" s="40">
        <f t="shared" si="459"/>
        <v>0</v>
      </c>
      <c r="BE453" s="27" t="s">
        <v>57</v>
      </c>
      <c r="BF453" s="54"/>
      <c r="BG453" s="48"/>
      <c r="BH453" s="28">
        <f t="shared" si="460"/>
        <v>0</v>
      </c>
      <c r="BI453" s="29">
        <f t="shared" si="461"/>
        <v>0</v>
      </c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</row>
    <row r="454" spans="1:201" ht="12.75" customHeight="1" x14ac:dyDescent="0.2">
      <c r="A454" s="167"/>
      <c r="B454" s="135"/>
      <c r="C454" s="136"/>
      <c r="D454" s="14"/>
      <c r="E454" s="280"/>
      <c r="F454" s="280"/>
      <c r="G454" s="137"/>
      <c r="H454" s="14"/>
      <c r="I454" s="14"/>
      <c r="J454" s="14"/>
      <c r="K454" s="14"/>
      <c r="L454" s="167"/>
      <c r="M454" s="167"/>
      <c r="N454" s="6"/>
      <c r="O454" s="14"/>
      <c r="P454" s="14"/>
      <c r="Q454" s="6"/>
      <c r="R454" s="6"/>
      <c r="S454" s="167"/>
      <c r="T454" s="14"/>
      <c r="U454" s="14"/>
      <c r="V454" s="14"/>
      <c r="W454" s="14"/>
      <c r="X454" s="14"/>
      <c r="Y454" s="14"/>
      <c r="Z454" s="215"/>
      <c r="AA454" s="14"/>
      <c r="AB454" s="215"/>
      <c r="AC454" s="215"/>
      <c r="AD454" s="215"/>
      <c r="AE454" s="167"/>
      <c r="AF454" s="14"/>
      <c r="AG454" s="14"/>
      <c r="AH454" s="14"/>
      <c r="AI454" s="14"/>
      <c r="AJ454" s="14"/>
      <c r="AK454" s="14"/>
      <c r="AL454" s="215"/>
      <c r="AM454" s="14"/>
      <c r="AN454" s="215"/>
      <c r="AO454" s="215"/>
      <c r="AP454" s="215"/>
      <c r="AQ454" s="14"/>
      <c r="AR454" s="236"/>
      <c r="AS454" s="221" t="s">
        <v>55</v>
      </c>
      <c r="AT454" s="54"/>
      <c r="AU454" s="254"/>
      <c r="AV454" s="259"/>
      <c r="AW454" s="38">
        <f t="shared" si="456"/>
        <v>0</v>
      </c>
      <c r="AX454" s="39">
        <f t="shared" si="457"/>
        <v>0</v>
      </c>
      <c r="AY454" s="224" t="s">
        <v>56</v>
      </c>
      <c r="AZ454" s="54"/>
      <c r="BA454" s="64"/>
      <c r="BB454" s="48"/>
      <c r="BC454" s="25">
        <f t="shared" si="458"/>
        <v>0</v>
      </c>
      <c r="BD454" s="40">
        <f t="shared" si="459"/>
        <v>0</v>
      </c>
      <c r="BE454" s="27" t="s">
        <v>57</v>
      </c>
      <c r="BF454" s="54"/>
      <c r="BG454" s="48"/>
      <c r="BH454" s="28">
        <f t="shared" si="460"/>
        <v>0</v>
      </c>
      <c r="BI454" s="29">
        <f t="shared" si="461"/>
        <v>0</v>
      </c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</row>
    <row r="455" spans="1:201" ht="12.75" customHeight="1" x14ac:dyDescent="0.2">
      <c r="A455" s="167"/>
      <c r="B455" s="135"/>
      <c r="C455" s="136"/>
      <c r="D455" s="14"/>
      <c r="E455" s="280"/>
      <c r="F455" s="280"/>
      <c r="G455" s="137"/>
      <c r="H455" s="14"/>
      <c r="I455" s="14"/>
      <c r="J455" s="14"/>
      <c r="K455" s="14"/>
      <c r="L455" s="167"/>
      <c r="M455" s="167"/>
      <c r="N455" s="6"/>
      <c r="O455" s="14"/>
      <c r="P455" s="14"/>
      <c r="Q455" s="6"/>
      <c r="R455" s="6"/>
      <c r="S455" s="167"/>
      <c r="T455" s="14"/>
      <c r="U455" s="14"/>
      <c r="V455" s="14"/>
      <c r="W455" s="14"/>
      <c r="X455" s="14"/>
      <c r="Y455" s="14"/>
      <c r="Z455" s="215"/>
      <c r="AA455" s="14"/>
      <c r="AB455" s="215"/>
      <c r="AC455" s="215"/>
      <c r="AD455" s="215"/>
      <c r="AE455" s="167"/>
      <c r="AF455" s="14"/>
      <c r="AG455" s="14"/>
      <c r="AH455" s="14"/>
      <c r="AI455" s="14"/>
      <c r="AJ455" s="14"/>
      <c r="AK455" s="14"/>
      <c r="AL455" s="215"/>
      <c r="AM455" s="14"/>
      <c r="AN455" s="215"/>
      <c r="AO455" s="215"/>
      <c r="AP455" s="215"/>
      <c r="AQ455" s="14"/>
      <c r="AR455" s="236"/>
      <c r="AS455" s="221" t="s">
        <v>55</v>
      </c>
      <c r="AT455" s="54"/>
      <c r="AU455" s="254"/>
      <c r="AV455" s="259"/>
      <c r="AW455" s="38">
        <f t="shared" si="456"/>
        <v>0</v>
      </c>
      <c r="AX455" s="39">
        <f t="shared" si="457"/>
        <v>0</v>
      </c>
      <c r="AY455" s="224" t="s">
        <v>56</v>
      </c>
      <c r="AZ455" s="54"/>
      <c r="BA455" s="64"/>
      <c r="BB455" s="48"/>
      <c r="BC455" s="25">
        <f t="shared" si="458"/>
        <v>0</v>
      </c>
      <c r="BD455" s="40">
        <f t="shared" si="459"/>
        <v>0</v>
      </c>
      <c r="BE455" s="27" t="s">
        <v>57</v>
      </c>
      <c r="BF455" s="54"/>
      <c r="BG455" s="48"/>
      <c r="BH455" s="28">
        <f t="shared" si="460"/>
        <v>0</v>
      </c>
      <c r="BI455" s="29">
        <f t="shared" si="461"/>
        <v>0</v>
      </c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</row>
    <row r="456" spans="1:201" ht="12.75" customHeight="1" x14ac:dyDescent="0.2">
      <c r="A456" s="167"/>
      <c r="B456" s="135"/>
      <c r="C456" s="136"/>
      <c r="D456" s="14"/>
      <c r="E456" s="280"/>
      <c r="F456" s="280"/>
      <c r="G456" s="137"/>
      <c r="H456" s="14"/>
      <c r="I456" s="14"/>
      <c r="J456" s="14"/>
      <c r="K456" s="14"/>
      <c r="L456" s="167"/>
      <c r="M456" s="167"/>
      <c r="N456" s="6"/>
      <c r="O456" s="14"/>
      <c r="P456" s="14"/>
      <c r="Q456" s="6"/>
      <c r="R456" s="6"/>
      <c r="S456" s="167"/>
      <c r="T456" s="14"/>
      <c r="U456" s="14"/>
      <c r="V456" s="14"/>
      <c r="W456" s="14"/>
      <c r="X456" s="14"/>
      <c r="Y456" s="14"/>
      <c r="Z456" s="215"/>
      <c r="AA456" s="14"/>
      <c r="AB456" s="215"/>
      <c r="AC456" s="215"/>
      <c r="AD456" s="215"/>
      <c r="AE456" s="167"/>
      <c r="AF456" s="14"/>
      <c r="AG456" s="14"/>
      <c r="AH456" s="14"/>
      <c r="AI456" s="14"/>
      <c r="AJ456" s="14"/>
      <c r="AK456" s="14"/>
      <c r="AL456" s="215"/>
      <c r="AM456" s="14"/>
      <c r="AN456" s="215"/>
      <c r="AO456" s="215"/>
      <c r="AP456" s="215"/>
      <c r="AQ456" s="14"/>
      <c r="AR456" s="236"/>
      <c r="AS456" s="221" t="s">
        <v>55</v>
      </c>
      <c r="AT456" s="54"/>
      <c r="AU456" s="254"/>
      <c r="AV456" s="259"/>
      <c r="AW456" s="38">
        <f t="shared" si="456"/>
        <v>0</v>
      </c>
      <c r="AX456" s="39">
        <f t="shared" si="457"/>
        <v>0</v>
      </c>
      <c r="AY456" s="224" t="s">
        <v>56</v>
      </c>
      <c r="AZ456" s="54"/>
      <c r="BA456" s="64"/>
      <c r="BB456" s="48"/>
      <c r="BC456" s="25">
        <f t="shared" si="458"/>
        <v>0</v>
      </c>
      <c r="BD456" s="40">
        <f t="shared" si="459"/>
        <v>0</v>
      </c>
      <c r="BE456" s="27" t="s">
        <v>57</v>
      </c>
      <c r="BF456" s="54"/>
      <c r="BG456" s="48"/>
      <c r="BH456" s="28">
        <f t="shared" si="460"/>
        <v>0</v>
      </c>
      <c r="BI456" s="29">
        <f t="shared" si="461"/>
        <v>0</v>
      </c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</row>
    <row r="457" spans="1:201" ht="12.75" customHeight="1" x14ac:dyDescent="0.2">
      <c r="A457" s="167"/>
      <c r="B457" s="135"/>
      <c r="C457" s="136"/>
      <c r="D457" s="14"/>
      <c r="E457" s="280"/>
      <c r="F457" s="280"/>
      <c r="G457" s="137"/>
      <c r="H457" s="14"/>
      <c r="I457" s="14"/>
      <c r="J457" s="14"/>
      <c r="K457" s="14"/>
      <c r="L457" s="167"/>
      <c r="M457" s="167"/>
      <c r="N457" s="6"/>
      <c r="O457" s="14"/>
      <c r="P457" s="14"/>
      <c r="Q457" s="6"/>
      <c r="R457" s="6"/>
      <c r="S457" s="167"/>
      <c r="T457" s="14"/>
      <c r="U457" s="14"/>
      <c r="V457" s="14"/>
      <c r="W457" s="14"/>
      <c r="X457" s="14"/>
      <c r="Y457" s="14"/>
      <c r="Z457" s="215"/>
      <c r="AA457" s="14"/>
      <c r="AB457" s="215"/>
      <c r="AC457" s="215"/>
      <c r="AD457" s="215"/>
      <c r="AE457" s="167"/>
      <c r="AF457" s="14"/>
      <c r="AG457" s="14"/>
      <c r="AH457" s="14"/>
      <c r="AI457" s="14"/>
      <c r="AJ457" s="14"/>
      <c r="AK457" s="14"/>
      <c r="AL457" s="215"/>
      <c r="AM457" s="14"/>
      <c r="AN457" s="215"/>
      <c r="AO457" s="215"/>
      <c r="AP457" s="215"/>
      <c r="AQ457" s="14"/>
      <c r="AR457" s="236"/>
      <c r="AS457" s="221" t="s">
        <v>55</v>
      </c>
      <c r="AT457" s="54"/>
      <c r="AU457" s="254"/>
      <c r="AV457" s="259"/>
      <c r="AW457" s="38">
        <f t="shared" si="456"/>
        <v>0</v>
      </c>
      <c r="AX457" s="39">
        <f t="shared" si="457"/>
        <v>0</v>
      </c>
      <c r="AY457" s="224" t="s">
        <v>56</v>
      </c>
      <c r="AZ457" s="54"/>
      <c r="BA457" s="64"/>
      <c r="BB457" s="48"/>
      <c r="BC457" s="25">
        <f t="shared" si="458"/>
        <v>0</v>
      </c>
      <c r="BD457" s="40">
        <f t="shared" si="459"/>
        <v>0</v>
      </c>
      <c r="BE457" s="27" t="s">
        <v>57</v>
      </c>
      <c r="BF457" s="54"/>
      <c r="BG457" s="48"/>
      <c r="BH457" s="28">
        <f t="shared" si="460"/>
        <v>0</v>
      </c>
      <c r="BI457" s="29">
        <f t="shared" si="461"/>
        <v>0</v>
      </c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</row>
    <row r="458" spans="1:201" ht="12.75" customHeight="1" x14ac:dyDescent="0.2">
      <c r="A458" s="167"/>
      <c r="B458" s="135"/>
      <c r="C458" s="136"/>
      <c r="D458" s="14"/>
      <c r="E458" s="280"/>
      <c r="F458" s="280"/>
      <c r="G458" s="137"/>
      <c r="H458" s="14"/>
      <c r="I458" s="14"/>
      <c r="J458" s="14"/>
      <c r="K458" s="14"/>
      <c r="L458" s="167"/>
      <c r="M458" s="167"/>
      <c r="N458" s="6"/>
      <c r="O458" s="14"/>
      <c r="P458" s="14"/>
      <c r="Q458" s="6"/>
      <c r="R458" s="6"/>
      <c r="S458" s="167"/>
      <c r="T458" s="14"/>
      <c r="U458" s="14"/>
      <c r="V458" s="14"/>
      <c r="W458" s="14"/>
      <c r="X458" s="14"/>
      <c r="Y458" s="14"/>
      <c r="Z458" s="215"/>
      <c r="AA458" s="14"/>
      <c r="AB458" s="215"/>
      <c r="AC458" s="215"/>
      <c r="AD458" s="215"/>
      <c r="AE458" s="167"/>
      <c r="AF458" s="14"/>
      <c r="AG458" s="14"/>
      <c r="AH458" s="14"/>
      <c r="AI458" s="14"/>
      <c r="AJ458" s="14"/>
      <c r="AK458" s="14"/>
      <c r="AL458" s="215"/>
      <c r="AM458" s="14"/>
      <c r="AN458" s="215"/>
      <c r="AO458" s="215"/>
      <c r="AP458" s="215"/>
      <c r="AQ458" s="14"/>
      <c r="AR458" s="236"/>
      <c r="AS458" s="221" t="s">
        <v>55</v>
      </c>
      <c r="AT458" s="54"/>
      <c r="AU458" s="254"/>
      <c r="AV458" s="259"/>
      <c r="AW458" s="38">
        <f t="shared" si="456"/>
        <v>0</v>
      </c>
      <c r="AX458" s="39">
        <f t="shared" si="457"/>
        <v>0</v>
      </c>
      <c r="AY458" s="224" t="s">
        <v>56</v>
      </c>
      <c r="AZ458" s="54"/>
      <c r="BA458" s="64"/>
      <c r="BB458" s="48"/>
      <c r="BC458" s="25">
        <f t="shared" si="458"/>
        <v>0</v>
      </c>
      <c r="BD458" s="40">
        <f t="shared" si="459"/>
        <v>0</v>
      </c>
      <c r="BE458" s="27" t="s">
        <v>57</v>
      </c>
      <c r="BF458" s="54"/>
      <c r="BG458" s="48"/>
      <c r="BH458" s="28">
        <f t="shared" si="460"/>
        <v>0</v>
      </c>
      <c r="BI458" s="29">
        <f t="shared" si="461"/>
        <v>0</v>
      </c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</row>
    <row r="459" spans="1:201" ht="12.75" customHeight="1" x14ac:dyDescent="0.2">
      <c r="A459" s="167"/>
      <c r="B459" s="135"/>
      <c r="C459" s="136"/>
      <c r="D459" s="14"/>
      <c r="E459" s="280"/>
      <c r="F459" s="280"/>
      <c r="G459" s="137"/>
      <c r="H459" s="14"/>
      <c r="I459" s="14"/>
      <c r="J459" s="14"/>
      <c r="K459" s="14"/>
      <c r="L459" s="167"/>
      <c r="M459" s="167"/>
      <c r="N459" s="6"/>
      <c r="O459" s="14"/>
      <c r="P459" s="14"/>
      <c r="Q459" s="6"/>
      <c r="R459" s="6"/>
      <c r="S459" s="167"/>
      <c r="T459" s="14"/>
      <c r="U459" s="14"/>
      <c r="V459" s="14"/>
      <c r="W459" s="14"/>
      <c r="X459" s="14"/>
      <c r="Y459" s="14"/>
      <c r="Z459" s="215"/>
      <c r="AA459" s="14"/>
      <c r="AB459" s="215"/>
      <c r="AC459" s="215"/>
      <c r="AD459" s="215"/>
      <c r="AE459" s="167"/>
      <c r="AF459" s="14"/>
      <c r="AG459" s="14"/>
      <c r="AH459" s="14"/>
      <c r="AI459" s="14"/>
      <c r="AJ459" s="14"/>
      <c r="AK459" s="14"/>
      <c r="AL459" s="215"/>
      <c r="AM459" s="14"/>
      <c r="AN459" s="215"/>
      <c r="AO459" s="215"/>
      <c r="AP459" s="215"/>
      <c r="AQ459" s="14"/>
      <c r="AR459" s="236"/>
      <c r="AS459" s="221" t="s">
        <v>55</v>
      </c>
      <c r="AT459" s="54"/>
      <c r="AU459" s="254"/>
      <c r="AV459" s="259"/>
      <c r="AW459" s="38">
        <f t="shared" si="456"/>
        <v>0</v>
      </c>
      <c r="AX459" s="39">
        <f t="shared" si="457"/>
        <v>0</v>
      </c>
      <c r="AY459" s="224" t="s">
        <v>56</v>
      </c>
      <c r="AZ459" s="54"/>
      <c r="BA459" s="64"/>
      <c r="BB459" s="48"/>
      <c r="BC459" s="25">
        <f t="shared" si="458"/>
        <v>0</v>
      </c>
      <c r="BD459" s="40">
        <f t="shared" si="459"/>
        <v>0</v>
      </c>
      <c r="BE459" s="27" t="s">
        <v>57</v>
      </c>
      <c r="BF459" s="54"/>
      <c r="BG459" s="48"/>
      <c r="BH459" s="28">
        <f t="shared" si="460"/>
        <v>0</v>
      </c>
      <c r="BI459" s="29">
        <f t="shared" si="461"/>
        <v>0</v>
      </c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</row>
    <row r="460" spans="1:201" ht="12.75" customHeight="1" x14ac:dyDescent="0.2">
      <c r="A460" s="167"/>
      <c r="B460" s="135"/>
      <c r="C460" s="136"/>
      <c r="D460" s="14"/>
      <c r="E460" s="280"/>
      <c r="F460" s="280"/>
      <c r="G460" s="137"/>
      <c r="H460" s="14"/>
      <c r="I460" s="14"/>
      <c r="J460" s="14"/>
      <c r="K460" s="14"/>
      <c r="L460" s="167"/>
      <c r="M460" s="167"/>
      <c r="N460" s="6"/>
      <c r="O460" s="14"/>
      <c r="P460" s="14"/>
      <c r="Q460" s="6"/>
      <c r="R460" s="6"/>
      <c r="S460" s="167"/>
      <c r="T460" s="14"/>
      <c r="U460" s="14"/>
      <c r="V460" s="14"/>
      <c r="W460" s="14"/>
      <c r="X460" s="14"/>
      <c r="Y460" s="14"/>
      <c r="Z460" s="215"/>
      <c r="AA460" s="14"/>
      <c r="AB460" s="215"/>
      <c r="AC460" s="215"/>
      <c r="AD460" s="215"/>
      <c r="AE460" s="167"/>
      <c r="AF460" s="14"/>
      <c r="AG460" s="14"/>
      <c r="AH460" s="14"/>
      <c r="AI460" s="14"/>
      <c r="AJ460" s="14"/>
      <c r="AK460" s="14"/>
      <c r="AL460" s="215"/>
      <c r="AM460" s="14"/>
      <c r="AN460" s="215"/>
      <c r="AO460" s="215"/>
      <c r="AP460" s="215"/>
      <c r="AQ460" s="14"/>
      <c r="AR460" s="236"/>
      <c r="AS460" s="221" t="s">
        <v>55</v>
      </c>
      <c r="AT460" s="54"/>
      <c r="AU460" s="254"/>
      <c r="AV460" s="259"/>
      <c r="AW460" s="38">
        <f t="shared" si="456"/>
        <v>0</v>
      </c>
      <c r="AX460" s="39">
        <f t="shared" si="457"/>
        <v>0</v>
      </c>
      <c r="AY460" s="224" t="s">
        <v>56</v>
      </c>
      <c r="AZ460" s="54"/>
      <c r="BA460" s="64"/>
      <c r="BB460" s="48"/>
      <c r="BC460" s="25">
        <f t="shared" si="458"/>
        <v>0</v>
      </c>
      <c r="BD460" s="40">
        <f t="shared" si="459"/>
        <v>0</v>
      </c>
      <c r="BE460" s="27" t="s">
        <v>57</v>
      </c>
      <c r="BF460" s="54"/>
      <c r="BG460" s="48"/>
      <c r="BH460" s="28">
        <f t="shared" si="460"/>
        <v>0</v>
      </c>
      <c r="BI460" s="29">
        <f t="shared" si="461"/>
        <v>0</v>
      </c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</row>
    <row r="461" spans="1:201" ht="12.75" customHeight="1" x14ac:dyDescent="0.2">
      <c r="A461" s="167"/>
      <c r="B461" s="135"/>
      <c r="C461" s="136"/>
      <c r="D461" s="14"/>
      <c r="E461" s="280"/>
      <c r="F461" s="280"/>
      <c r="G461" s="137"/>
      <c r="H461" s="14"/>
      <c r="I461" s="14"/>
      <c r="J461" s="14"/>
      <c r="K461" s="14"/>
      <c r="L461" s="167"/>
      <c r="M461" s="167"/>
      <c r="N461" s="6"/>
      <c r="O461" s="14"/>
      <c r="P461" s="14"/>
      <c r="Q461" s="6"/>
      <c r="R461" s="6"/>
      <c r="S461" s="167"/>
      <c r="T461" s="14"/>
      <c r="U461" s="14"/>
      <c r="V461" s="14"/>
      <c r="W461" s="14"/>
      <c r="X461" s="14"/>
      <c r="Y461" s="14"/>
      <c r="Z461" s="215"/>
      <c r="AA461" s="14"/>
      <c r="AB461" s="215"/>
      <c r="AC461" s="215"/>
      <c r="AD461" s="215"/>
      <c r="AE461" s="167"/>
      <c r="AF461" s="14"/>
      <c r="AG461" s="14"/>
      <c r="AH461" s="14"/>
      <c r="AI461" s="14"/>
      <c r="AJ461" s="14"/>
      <c r="AK461" s="14"/>
      <c r="AL461" s="215"/>
      <c r="AM461" s="14"/>
      <c r="AN461" s="215"/>
      <c r="AO461" s="215"/>
      <c r="AP461" s="215"/>
      <c r="AQ461" s="14"/>
      <c r="AR461" s="236"/>
      <c r="AS461" s="221" t="s">
        <v>55</v>
      </c>
      <c r="AT461" s="54"/>
      <c r="AU461" s="254"/>
      <c r="AV461" s="259"/>
      <c r="AW461" s="38">
        <f t="shared" si="456"/>
        <v>0</v>
      </c>
      <c r="AX461" s="39">
        <f t="shared" si="457"/>
        <v>0</v>
      </c>
      <c r="AY461" s="224" t="s">
        <v>56</v>
      </c>
      <c r="AZ461" s="54"/>
      <c r="BA461" s="64"/>
      <c r="BB461" s="48"/>
      <c r="BC461" s="25">
        <f t="shared" si="458"/>
        <v>0</v>
      </c>
      <c r="BD461" s="40">
        <f t="shared" si="459"/>
        <v>0</v>
      </c>
      <c r="BE461" s="27" t="s">
        <v>57</v>
      </c>
      <c r="BF461" s="54"/>
      <c r="BG461" s="48"/>
      <c r="BH461" s="28">
        <f t="shared" si="460"/>
        <v>0</v>
      </c>
      <c r="BI461" s="29">
        <f t="shared" si="461"/>
        <v>0</v>
      </c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</row>
    <row r="462" spans="1:201" ht="12.75" customHeight="1" x14ac:dyDescent="0.2">
      <c r="A462" s="167"/>
      <c r="B462" s="135"/>
      <c r="C462" s="136"/>
      <c r="D462" s="14"/>
      <c r="E462" s="280"/>
      <c r="F462" s="280"/>
      <c r="G462" s="137"/>
      <c r="H462" s="14"/>
      <c r="I462" s="14"/>
      <c r="J462" s="14"/>
      <c r="K462" s="14"/>
      <c r="L462" s="167"/>
      <c r="M462" s="167"/>
      <c r="N462" s="6"/>
      <c r="O462" s="14"/>
      <c r="P462" s="14"/>
      <c r="Q462" s="6"/>
      <c r="R462" s="6"/>
      <c r="S462" s="167"/>
      <c r="T462" s="14"/>
      <c r="U462" s="14"/>
      <c r="V462" s="14"/>
      <c r="W462" s="14"/>
      <c r="X462" s="14"/>
      <c r="Y462" s="14"/>
      <c r="Z462" s="215"/>
      <c r="AA462" s="14"/>
      <c r="AB462" s="215"/>
      <c r="AC462" s="215"/>
      <c r="AD462" s="215"/>
      <c r="AE462" s="167"/>
      <c r="AF462" s="14"/>
      <c r="AG462" s="14"/>
      <c r="AH462" s="14"/>
      <c r="AI462" s="14"/>
      <c r="AJ462" s="14"/>
      <c r="AK462" s="14"/>
      <c r="AL462" s="215"/>
      <c r="AM462" s="14"/>
      <c r="AN462" s="215"/>
      <c r="AO462" s="215"/>
      <c r="AP462" s="215"/>
      <c r="AQ462" s="14"/>
      <c r="AR462" s="236"/>
      <c r="AS462" s="221" t="s">
        <v>55</v>
      </c>
      <c r="AT462" s="54"/>
      <c r="AU462" s="254"/>
      <c r="AV462" s="259"/>
      <c r="AW462" s="38">
        <f t="shared" si="456"/>
        <v>0</v>
      </c>
      <c r="AX462" s="39">
        <f t="shared" si="457"/>
        <v>0</v>
      </c>
      <c r="AY462" s="224" t="s">
        <v>56</v>
      </c>
      <c r="AZ462" s="54"/>
      <c r="BA462" s="64"/>
      <c r="BB462" s="48"/>
      <c r="BC462" s="25">
        <f t="shared" si="458"/>
        <v>0</v>
      </c>
      <c r="BD462" s="40">
        <f t="shared" si="459"/>
        <v>0</v>
      </c>
      <c r="BE462" s="27" t="s">
        <v>57</v>
      </c>
      <c r="BF462" s="54"/>
      <c r="BG462" s="48"/>
      <c r="BH462" s="28">
        <f t="shared" si="460"/>
        <v>0</v>
      </c>
      <c r="BI462" s="29">
        <f t="shared" si="461"/>
        <v>0</v>
      </c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</row>
    <row r="463" spans="1:201" ht="12.75" customHeight="1" x14ac:dyDescent="0.2">
      <c r="A463" s="167"/>
      <c r="B463" s="135"/>
      <c r="C463" s="136"/>
      <c r="D463" s="14"/>
      <c r="E463" s="280"/>
      <c r="F463" s="280"/>
      <c r="G463" s="137"/>
      <c r="H463" s="14"/>
      <c r="I463" s="14"/>
      <c r="J463" s="14"/>
      <c r="K463" s="14"/>
      <c r="L463" s="167"/>
      <c r="M463" s="167"/>
      <c r="N463" s="6"/>
      <c r="O463" s="14"/>
      <c r="P463" s="14"/>
      <c r="Q463" s="6"/>
      <c r="R463" s="6"/>
      <c r="S463" s="167"/>
      <c r="T463" s="14"/>
      <c r="U463" s="14"/>
      <c r="V463" s="14"/>
      <c r="W463" s="14"/>
      <c r="X463" s="14"/>
      <c r="Y463" s="14"/>
      <c r="Z463" s="215"/>
      <c r="AA463" s="14"/>
      <c r="AB463" s="215"/>
      <c r="AC463" s="215"/>
      <c r="AD463" s="215"/>
      <c r="AE463" s="167"/>
      <c r="AF463" s="14"/>
      <c r="AG463" s="14"/>
      <c r="AH463" s="14"/>
      <c r="AI463" s="14"/>
      <c r="AJ463" s="14"/>
      <c r="AK463" s="14"/>
      <c r="AL463" s="215"/>
      <c r="AM463" s="14"/>
      <c r="AN463" s="215"/>
      <c r="AO463" s="215"/>
      <c r="AP463" s="215"/>
      <c r="AQ463" s="14"/>
      <c r="AR463" s="236"/>
      <c r="AS463" s="221" t="s">
        <v>55</v>
      </c>
      <c r="AT463" s="54"/>
      <c r="AU463" s="254"/>
      <c r="AV463" s="259"/>
      <c r="AW463" s="38">
        <f t="shared" si="456"/>
        <v>0</v>
      </c>
      <c r="AX463" s="39">
        <f t="shared" si="457"/>
        <v>0</v>
      </c>
      <c r="AY463" s="224" t="s">
        <v>56</v>
      </c>
      <c r="AZ463" s="54"/>
      <c r="BA463" s="64"/>
      <c r="BB463" s="48"/>
      <c r="BC463" s="25">
        <f t="shared" si="458"/>
        <v>0</v>
      </c>
      <c r="BD463" s="40">
        <f t="shared" si="459"/>
        <v>0</v>
      </c>
      <c r="BE463" s="27" t="s">
        <v>57</v>
      </c>
      <c r="BF463" s="54"/>
      <c r="BG463" s="48"/>
      <c r="BH463" s="28">
        <f t="shared" si="460"/>
        <v>0</v>
      </c>
      <c r="BI463" s="29">
        <f t="shared" si="461"/>
        <v>0</v>
      </c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</row>
    <row r="464" spans="1:201" ht="12.75" customHeight="1" x14ac:dyDescent="0.2">
      <c r="A464" s="167"/>
      <c r="B464" s="135"/>
      <c r="C464" s="136"/>
      <c r="D464" s="14"/>
      <c r="E464" s="280"/>
      <c r="F464" s="280"/>
      <c r="G464" s="137"/>
      <c r="H464" s="14"/>
      <c r="I464" s="14"/>
      <c r="J464" s="14"/>
      <c r="K464" s="14"/>
      <c r="L464" s="167"/>
      <c r="M464" s="167"/>
      <c r="N464" s="6"/>
      <c r="O464" s="14"/>
      <c r="P464" s="14"/>
      <c r="Q464" s="6"/>
      <c r="R464" s="6"/>
      <c r="S464" s="167"/>
      <c r="T464" s="14"/>
      <c r="U464" s="14"/>
      <c r="V464" s="14"/>
      <c r="W464" s="14"/>
      <c r="X464" s="14"/>
      <c r="Y464" s="14"/>
      <c r="Z464" s="215"/>
      <c r="AA464" s="14"/>
      <c r="AB464" s="215"/>
      <c r="AC464" s="215"/>
      <c r="AD464" s="215"/>
      <c r="AE464" s="167"/>
      <c r="AF464" s="14"/>
      <c r="AG464" s="14"/>
      <c r="AH464" s="14"/>
      <c r="AI464" s="14"/>
      <c r="AJ464" s="14"/>
      <c r="AK464" s="14"/>
      <c r="AL464" s="215"/>
      <c r="AM464" s="14"/>
      <c r="AN464" s="215"/>
      <c r="AO464" s="215"/>
      <c r="AP464" s="215"/>
      <c r="AQ464" s="14"/>
      <c r="AR464" s="236"/>
      <c r="AS464" s="221" t="s">
        <v>55</v>
      </c>
      <c r="AT464" s="54"/>
      <c r="AU464" s="254"/>
      <c r="AV464" s="259"/>
      <c r="AW464" s="38">
        <f t="shared" si="456"/>
        <v>0</v>
      </c>
      <c r="AX464" s="39">
        <f t="shared" si="457"/>
        <v>0</v>
      </c>
      <c r="AY464" s="224" t="s">
        <v>56</v>
      </c>
      <c r="AZ464" s="54"/>
      <c r="BA464" s="64"/>
      <c r="BB464" s="48"/>
      <c r="BC464" s="25">
        <f t="shared" si="458"/>
        <v>0</v>
      </c>
      <c r="BD464" s="40">
        <f t="shared" si="459"/>
        <v>0</v>
      </c>
      <c r="BE464" s="27" t="s">
        <v>57</v>
      </c>
      <c r="BF464" s="54"/>
      <c r="BG464" s="48"/>
      <c r="BH464" s="28">
        <f t="shared" si="460"/>
        <v>0</v>
      </c>
      <c r="BI464" s="29">
        <f t="shared" si="461"/>
        <v>0</v>
      </c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</row>
    <row r="465" spans="1:201" ht="12.75" customHeight="1" x14ac:dyDescent="0.2">
      <c r="A465" s="167"/>
      <c r="B465" s="135"/>
      <c r="C465" s="136"/>
      <c r="D465" s="14"/>
      <c r="E465" s="280"/>
      <c r="F465" s="280"/>
      <c r="G465" s="137"/>
      <c r="H465" s="14"/>
      <c r="I465" s="14"/>
      <c r="J465" s="14"/>
      <c r="K465" s="14"/>
      <c r="L465" s="167"/>
      <c r="M465" s="167"/>
      <c r="N465" s="6"/>
      <c r="O465" s="14"/>
      <c r="P465" s="14"/>
      <c r="Q465" s="6"/>
      <c r="R465" s="6"/>
      <c r="S465" s="167"/>
      <c r="T465" s="14"/>
      <c r="U465" s="14"/>
      <c r="V465" s="14"/>
      <c r="W465" s="14"/>
      <c r="X465" s="14"/>
      <c r="Y465" s="14"/>
      <c r="Z465" s="215"/>
      <c r="AA465" s="14"/>
      <c r="AB465" s="215"/>
      <c r="AC465" s="215"/>
      <c r="AD465" s="215"/>
      <c r="AE465" s="167"/>
      <c r="AF465" s="14"/>
      <c r="AG465" s="14"/>
      <c r="AH465" s="14"/>
      <c r="AI465" s="14"/>
      <c r="AJ465" s="14"/>
      <c r="AK465" s="14"/>
      <c r="AL465" s="215"/>
      <c r="AM465" s="14"/>
      <c r="AN465" s="215"/>
      <c r="AO465" s="215"/>
      <c r="AP465" s="215"/>
      <c r="AQ465" s="14"/>
      <c r="AR465" s="236"/>
      <c r="AS465" s="221" t="s">
        <v>55</v>
      </c>
      <c r="AT465" s="54"/>
      <c r="AU465" s="254"/>
      <c r="AV465" s="259"/>
      <c r="AW465" s="38">
        <f t="shared" si="456"/>
        <v>0</v>
      </c>
      <c r="AX465" s="39">
        <f t="shared" si="457"/>
        <v>0</v>
      </c>
      <c r="AY465" s="224" t="s">
        <v>56</v>
      </c>
      <c r="AZ465" s="54"/>
      <c r="BA465" s="64"/>
      <c r="BB465" s="48"/>
      <c r="BC465" s="25">
        <f t="shared" si="458"/>
        <v>0</v>
      </c>
      <c r="BD465" s="40">
        <f t="shared" si="459"/>
        <v>0</v>
      </c>
      <c r="BE465" s="27" t="s">
        <v>57</v>
      </c>
      <c r="BF465" s="54"/>
      <c r="BG465" s="48"/>
      <c r="BH465" s="28">
        <f t="shared" si="460"/>
        <v>0</v>
      </c>
      <c r="BI465" s="29">
        <f t="shared" si="461"/>
        <v>0</v>
      </c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</row>
    <row r="466" spans="1:201" ht="12.75" customHeight="1" x14ac:dyDescent="0.2">
      <c r="A466" s="167"/>
      <c r="B466" s="135"/>
      <c r="C466" s="136"/>
      <c r="D466" s="14"/>
      <c r="E466" s="280"/>
      <c r="F466" s="280"/>
      <c r="G466" s="137"/>
      <c r="H466" s="14"/>
      <c r="I466" s="14"/>
      <c r="J466" s="14"/>
      <c r="K466" s="14"/>
      <c r="L466" s="167"/>
      <c r="M466" s="167"/>
      <c r="N466" s="6"/>
      <c r="O466" s="14"/>
      <c r="P466" s="14"/>
      <c r="Q466" s="6"/>
      <c r="R466" s="6"/>
      <c r="S466" s="167"/>
      <c r="T466" s="14"/>
      <c r="U466" s="14"/>
      <c r="V466" s="14"/>
      <c r="W466" s="14"/>
      <c r="X466" s="14"/>
      <c r="Y466" s="14"/>
      <c r="Z466" s="215"/>
      <c r="AA466" s="14"/>
      <c r="AB466" s="215"/>
      <c r="AC466" s="215"/>
      <c r="AD466" s="215"/>
      <c r="AE466" s="167"/>
      <c r="AF466" s="14"/>
      <c r="AG466" s="14"/>
      <c r="AH466" s="14"/>
      <c r="AI466" s="14"/>
      <c r="AJ466" s="14"/>
      <c r="AK466" s="14"/>
      <c r="AL466" s="215"/>
      <c r="AM466" s="14"/>
      <c r="AN466" s="215"/>
      <c r="AO466" s="215"/>
      <c r="AP466" s="215"/>
      <c r="AQ466" s="14"/>
      <c r="AR466" s="236"/>
      <c r="AS466" s="221" t="s">
        <v>55</v>
      </c>
      <c r="AT466" s="54"/>
      <c r="AU466" s="254"/>
      <c r="AV466" s="259"/>
      <c r="AW466" s="38">
        <f t="shared" si="456"/>
        <v>0</v>
      </c>
      <c r="AX466" s="39">
        <f t="shared" si="457"/>
        <v>0</v>
      </c>
      <c r="AY466" s="224" t="s">
        <v>56</v>
      </c>
      <c r="AZ466" s="54"/>
      <c r="BA466" s="64"/>
      <c r="BB466" s="48"/>
      <c r="BC466" s="25">
        <f t="shared" si="458"/>
        <v>0</v>
      </c>
      <c r="BD466" s="40">
        <f t="shared" si="459"/>
        <v>0</v>
      </c>
      <c r="BE466" s="27" t="s">
        <v>57</v>
      </c>
      <c r="BF466" s="54"/>
      <c r="BG466" s="48"/>
      <c r="BH466" s="28">
        <f t="shared" si="460"/>
        <v>0</v>
      </c>
      <c r="BI466" s="29">
        <f t="shared" si="461"/>
        <v>0</v>
      </c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</row>
    <row r="467" spans="1:201" ht="12.75" customHeight="1" x14ac:dyDescent="0.2">
      <c r="A467" s="167"/>
      <c r="B467" s="135"/>
      <c r="C467" s="136"/>
      <c r="D467" s="14"/>
      <c r="E467" s="280"/>
      <c r="F467" s="280"/>
      <c r="G467" s="137"/>
      <c r="H467" s="14"/>
      <c r="I467" s="14"/>
      <c r="J467" s="14"/>
      <c r="K467" s="14"/>
      <c r="L467" s="167"/>
      <c r="M467" s="167"/>
      <c r="N467" s="6"/>
      <c r="O467" s="14"/>
      <c r="P467" s="14"/>
      <c r="Q467" s="6"/>
      <c r="R467" s="6"/>
      <c r="S467" s="167"/>
      <c r="T467" s="14"/>
      <c r="U467" s="14"/>
      <c r="V467" s="14"/>
      <c r="W467" s="14"/>
      <c r="X467" s="14"/>
      <c r="Y467" s="14"/>
      <c r="Z467" s="215"/>
      <c r="AA467" s="14"/>
      <c r="AB467" s="215"/>
      <c r="AC467" s="215"/>
      <c r="AD467" s="215"/>
      <c r="AE467" s="167"/>
      <c r="AF467" s="14"/>
      <c r="AG467" s="14"/>
      <c r="AH467" s="14"/>
      <c r="AI467" s="14"/>
      <c r="AJ467" s="14"/>
      <c r="AK467" s="14"/>
      <c r="AL467" s="215"/>
      <c r="AM467" s="14"/>
      <c r="AN467" s="215"/>
      <c r="AO467" s="215"/>
      <c r="AP467" s="215"/>
      <c r="AQ467" s="14"/>
      <c r="AR467" s="236"/>
      <c r="AS467" s="221" t="s">
        <v>55</v>
      </c>
      <c r="AT467" s="54"/>
      <c r="AU467" s="254"/>
      <c r="AV467" s="259"/>
      <c r="AW467" s="38">
        <f t="shared" si="456"/>
        <v>0</v>
      </c>
      <c r="AX467" s="39">
        <f t="shared" si="457"/>
        <v>0</v>
      </c>
      <c r="AY467" s="224" t="s">
        <v>56</v>
      </c>
      <c r="AZ467" s="54"/>
      <c r="BA467" s="64"/>
      <c r="BB467" s="48"/>
      <c r="BC467" s="25">
        <f t="shared" si="458"/>
        <v>0</v>
      </c>
      <c r="BD467" s="40">
        <f t="shared" si="459"/>
        <v>0</v>
      </c>
      <c r="BE467" s="27" t="s">
        <v>57</v>
      </c>
      <c r="BF467" s="54"/>
      <c r="BG467" s="48"/>
      <c r="BH467" s="28">
        <f t="shared" si="460"/>
        <v>0</v>
      </c>
      <c r="BI467" s="29">
        <f t="shared" si="461"/>
        <v>0</v>
      </c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</row>
    <row r="468" spans="1:201" ht="12.75" customHeight="1" x14ac:dyDescent="0.2">
      <c r="A468" s="167"/>
      <c r="B468" s="135"/>
      <c r="C468" s="136"/>
      <c r="D468" s="14"/>
      <c r="E468" s="280"/>
      <c r="F468" s="280"/>
      <c r="G468" s="137"/>
      <c r="H468" s="14"/>
      <c r="I468" s="14"/>
      <c r="J468" s="14"/>
      <c r="K468" s="14"/>
      <c r="L468" s="167"/>
      <c r="M468" s="167"/>
      <c r="N468" s="6"/>
      <c r="O468" s="14"/>
      <c r="P468" s="14"/>
      <c r="Q468" s="6"/>
      <c r="R468" s="6"/>
      <c r="S468" s="167"/>
      <c r="T468" s="14"/>
      <c r="U468" s="14"/>
      <c r="V468" s="14"/>
      <c r="W468" s="14"/>
      <c r="X468" s="14"/>
      <c r="Y468" s="14"/>
      <c r="Z468" s="215"/>
      <c r="AA468" s="14"/>
      <c r="AB468" s="215"/>
      <c r="AC468" s="215"/>
      <c r="AD468" s="215"/>
      <c r="AE468" s="167"/>
      <c r="AF468" s="14"/>
      <c r="AG468" s="14"/>
      <c r="AH468" s="14"/>
      <c r="AI468" s="14"/>
      <c r="AJ468" s="14"/>
      <c r="AK468" s="14"/>
      <c r="AL468" s="215"/>
      <c r="AM468" s="14"/>
      <c r="AN468" s="215"/>
      <c r="AO468" s="215"/>
      <c r="AP468" s="215"/>
      <c r="AQ468" s="14"/>
      <c r="AR468" s="236"/>
      <c r="AS468" s="221" t="s">
        <v>55</v>
      </c>
      <c r="AT468" s="54"/>
      <c r="AU468" s="254"/>
      <c r="AV468" s="259"/>
      <c r="AW468" s="38">
        <f t="shared" si="456"/>
        <v>0</v>
      </c>
      <c r="AX468" s="39">
        <f t="shared" si="457"/>
        <v>0</v>
      </c>
      <c r="AY468" s="224" t="s">
        <v>56</v>
      </c>
      <c r="AZ468" s="54"/>
      <c r="BA468" s="64"/>
      <c r="BB468" s="48"/>
      <c r="BC468" s="25">
        <f t="shared" si="458"/>
        <v>0</v>
      </c>
      <c r="BD468" s="40">
        <f t="shared" si="459"/>
        <v>0</v>
      </c>
      <c r="BE468" s="27" t="s">
        <v>57</v>
      </c>
      <c r="BF468" s="54"/>
      <c r="BG468" s="48"/>
      <c r="BH468" s="28">
        <f t="shared" si="460"/>
        <v>0</v>
      </c>
      <c r="BI468" s="29">
        <f t="shared" si="461"/>
        <v>0</v>
      </c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</row>
    <row r="469" spans="1:201" ht="12.75" customHeight="1" x14ac:dyDescent="0.2">
      <c r="A469" s="167"/>
      <c r="B469" s="135"/>
      <c r="C469" s="136"/>
      <c r="D469" s="14"/>
      <c r="E469" s="280"/>
      <c r="F469" s="280"/>
      <c r="G469" s="137"/>
      <c r="H469" s="14"/>
      <c r="I469" s="14"/>
      <c r="J469" s="14"/>
      <c r="K469" s="14"/>
      <c r="L469" s="167"/>
      <c r="M469" s="167"/>
      <c r="N469" s="6"/>
      <c r="O469" s="14"/>
      <c r="P469" s="14"/>
      <c r="Q469" s="6"/>
      <c r="R469" s="6"/>
      <c r="S469" s="167"/>
      <c r="T469" s="14"/>
      <c r="U469" s="14"/>
      <c r="V469" s="14"/>
      <c r="W469" s="14"/>
      <c r="X469" s="14"/>
      <c r="Y469" s="14"/>
      <c r="Z469" s="215"/>
      <c r="AA469" s="14"/>
      <c r="AB469" s="215"/>
      <c r="AC469" s="215"/>
      <c r="AD469" s="215"/>
      <c r="AE469" s="167"/>
      <c r="AF469" s="14"/>
      <c r="AG469" s="14"/>
      <c r="AH469" s="14"/>
      <c r="AI469" s="14"/>
      <c r="AJ469" s="14"/>
      <c r="AK469" s="14"/>
      <c r="AL469" s="215"/>
      <c r="AM469" s="14"/>
      <c r="AN469" s="215"/>
      <c r="AO469" s="215"/>
      <c r="AP469" s="215"/>
      <c r="AQ469" s="14"/>
      <c r="AR469" s="236"/>
      <c r="AS469" s="221" t="s">
        <v>55</v>
      </c>
      <c r="AT469" s="54"/>
      <c r="AU469" s="254"/>
      <c r="AV469" s="259"/>
      <c r="AW469" s="38">
        <f t="shared" si="456"/>
        <v>0</v>
      </c>
      <c r="AX469" s="39">
        <f t="shared" si="457"/>
        <v>0</v>
      </c>
      <c r="AY469" s="224" t="s">
        <v>56</v>
      </c>
      <c r="AZ469" s="54"/>
      <c r="BA469" s="64"/>
      <c r="BB469" s="48"/>
      <c r="BC469" s="25">
        <f t="shared" si="458"/>
        <v>0</v>
      </c>
      <c r="BD469" s="40">
        <f t="shared" si="459"/>
        <v>0</v>
      </c>
      <c r="BE469" s="27" t="s">
        <v>57</v>
      </c>
      <c r="BF469" s="54"/>
      <c r="BG469" s="48"/>
      <c r="BH469" s="28">
        <f t="shared" si="460"/>
        <v>0</v>
      </c>
      <c r="BI469" s="29">
        <f t="shared" si="461"/>
        <v>0</v>
      </c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</row>
    <row r="470" spans="1:201" ht="12.75" customHeight="1" x14ac:dyDescent="0.2">
      <c r="A470" s="167"/>
      <c r="B470" s="135"/>
      <c r="C470" s="136"/>
      <c r="D470" s="14"/>
      <c r="E470" s="280"/>
      <c r="F470" s="280"/>
      <c r="G470" s="137"/>
      <c r="H470" s="14"/>
      <c r="I470" s="14"/>
      <c r="J470" s="14"/>
      <c r="K470" s="14"/>
      <c r="L470" s="167"/>
      <c r="M470" s="167"/>
      <c r="N470" s="6"/>
      <c r="O470" s="14"/>
      <c r="P470" s="14"/>
      <c r="Q470" s="6"/>
      <c r="R470" s="6"/>
      <c r="S470" s="167"/>
      <c r="T470" s="14"/>
      <c r="U470" s="14"/>
      <c r="V470" s="14"/>
      <c r="W470" s="14"/>
      <c r="X470" s="14"/>
      <c r="Y470" s="14"/>
      <c r="Z470" s="215"/>
      <c r="AA470" s="14"/>
      <c r="AB470" s="215"/>
      <c r="AC470" s="215"/>
      <c r="AD470" s="215"/>
      <c r="AE470" s="167"/>
      <c r="AF470" s="14"/>
      <c r="AG470" s="14"/>
      <c r="AH470" s="14"/>
      <c r="AI470" s="14"/>
      <c r="AJ470" s="14"/>
      <c r="AK470" s="14"/>
      <c r="AL470" s="215"/>
      <c r="AM470" s="14"/>
      <c r="AN470" s="215"/>
      <c r="AO470" s="215"/>
      <c r="AP470" s="215"/>
      <c r="AQ470" s="14"/>
      <c r="AR470" s="236"/>
      <c r="AS470" s="221" t="s">
        <v>55</v>
      </c>
      <c r="AT470" s="54"/>
      <c r="AU470" s="254"/>
      <c r="AV470" s="259"/>
      <c r="AW470" s="38">
        <f t="shared" si="456"/>
        <v>0</v>
      </c>
      <c r="AX470" s="39">
        <f t="shared" si="457"/>
        <v>0</v>
      </c>
      <c r="AY470" s="224" t="s">
        <v>56</v>
      </c>
      <c r="AZ470" s="54"/>
      <c r="BA470" s="64"/>
      <c r="BB470" s="48"/>
      <c r="BC470" s="25">
        <f t="shared" si="458"/>
        <v>0</v>
      </c>
      <c r="BD470" s="40">
        <f t="shared" si="459"/>
        <v>0</v>
      </c>
      <c r="BE470" s="27" t="s">
        <v>57</v>
      </c>
      <c r="BF470" s="54"/>
      <c r="BG470" s="48"/>
      <c r="BH470" s="28">
        <f t="shared" si="460"/>
        <v>0</v>
      </c>
      <c r="BI470" s="29">
        <f t="shared" si="461"/>
        <v>0</v>
      </c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</row>
    <row r="471" spans="1:201" ht="12.75" customHeight="1" x14ac:dyDescent="0.2">
      <c r="A471" s="167"/>
      <c r="B471" s="135"/>
      <c r="C471" s="136"/>
      <c r="D471" s="14"/>
      <c r="E471" s="280"/>
      <c r="F471" s="280"/>
      <c r="G471" s="137"/>
      <c r="H471" s="14"/>
      <c r="I471" s="14"/>
      <c r="J471" s="14"/>
      <c r="K471" s="14"/>
      <c r="L471" s="167"/>
      <c r="M471" s="167"/>
      <c r="N471" s="6"/>
      <c r="O471" s="14"/>
      <c r="P471" s="14"/>
      <c r="Q471" s="6"/>
      <c r="R471" s="6"/>
      <c r="S471" s="167"/>
      <c r="T471" s="14"/>
      <c r="U471" s="14"/>
      <c r="V471" s="14"/>
      <c r="W471" s="14"/>
      <c r="X471" s="14"/>
      <c r="Y471" s="14"/>
      <c r="Z471" s="215"/>
      <c r="AA471" s="14"/>
      <c r="AB471" s="215"/>
      <c r="AC471" s="215"/>
      <c r="AD471" s="215"/>
      <c r="AE471" s="167"/>
      <c r="AF471" s="14"/>
      <c r="AG471" s="14"/>
      <c r="AH471" s="14"/>
      <c r="AI471" s="14"/>
      <c r="AJ471" s="14"/>
      <c r="AK471" s="14"/>
      <c r="AL471" s="215"/>
      <c r="AM471" s="14"/>
      <c r="AN471" s="215"/>
      <c r="AO471" s="215"/>
      <c r="AP471" s="215"/>
      <c r="AQ471" s="14"/>
      <c r="AR471" s="236"/>
      <c r="AS471" s="221" t="s">
        <v>55</v>
      </c>
      <c r="AT471" s="54"/>
      <c r="AU471" s="254"/>
      <c r="AV471" s="259"/>
      <c r="AW471" s="38">
        <f t="shared" si="456"/>
        <v>0</v>
      </c>
      <c r="AX471" s="39">
        <f t="shared" si="457"/>
        <v>0</v>
      </c>
      <c r="AY471" s="224" t="s">
        <v>56</v>
      </c>
      <c r="AZ471" s="54"/>
      <c r="BA471" s="64"/>
      <c r="BB471" s="48"/>
      <c r="BC471" s="25">
        <f t="shared" si="458"/>
        <v>0</v>
      </c>
      <c r="BD471" s="40">
        <f t="shared" si="459"/>
        <v>0</v>
      </c>
      <c r="BE471" s="27" t="s">
        <v>57</v>
      </c>
      <c r="BF471" s="54"/>
      <c r="BG471" s="48"/>
      <c r="BH471" s="28">
        <f t="shared" si="460"/>
        <v>0</v>
      </c>
      <c r="BI471" s="29">
        <f t="shared" si="461"/>
        <v>0</v>
      </c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</row>
    <row r="472" spans="1:201" ht="12.75" customHeight="1" x14ac:dyDescent="0.2">
      <c r="A472" s="167"/>
      <c r="B472" s="135"/>
      <c r="C472" s="136"/>
      <c r="D472" s="14"/>
      <c r="E472" s="280"/>
      <c r="F472" s="280"/>
      <c r="G472" s="137"/>
      <c r="H472" s="14"/>
      <c r="I472" s="14"/>
      <c r="J472" s="14"/>
      <c r="K472" s="14"/>
      <c r="L472" s="167"/>
      <c r="M472" s="167"/>
      <c r="N472" s="6"/>
      <c r="O472" s="14"/>
      <c r="P472" s="14"/>
      <c r="Q472" s="6"/>
      <c r="R472" s="6"/>
      <c r="S472" s="167"/>
      <c r="T472" s="14"/>
      <c r="U472" s="14"/>
      <c r="V472" s="14"/>
      <c r="W472" s="14"/>
      <c r="X472" s="14"/>
      <c r="Y472" s="14"/>
      <c r="Z472" s="215"/>
      <c r="AA472" s="14"/>
      <c r="AB472" s="215"/>
      <c r="AC472" s="215"/>
      <c r="AD472" s="215"/>
      <c r="AE472" s="167"/>
      <c r="AF472" s="14"/>
      <c r="AG472" s="14"/>
      <c r="AH472" s="14"/>
      <c r="AI472" s="14"/>
      <c r="AJ472" s="14"/>
      <c r="AK472" s="14"/>
      <c r="AL472" s="215"/>
      <c r="AM472" s="14"/>
      <c r="AN472" s="215"/>
      <c r="AO472" s="215"/>
      <c r="AP472" s="215"/>
      <c r="AQ472" s="14"/>
      <c r="AR472" s="236"/>
      <c r="AS472" s="221" t="s">
        <v>55</v>
      </c>
      <c r="AT472" s="54"/>
      <c r="AU472" s="254"/>
      <c r="AV472" s="259"/>
      <c r="AW472" s="38">
        <f t="shared" si="456"/>
        <v>0</v>
      </c>
      <c r="AX472" s="39">
        <f t="shared" si="457"/>
        <v>0</v>
      </c>
      <c r="AY472" s="224" t="s">
        <v>56</v>
      </c>
      <c r="AZ472" s="54"/>
      <c r="BA472" s="64"/>
      <c r="BB472" s="48"/>
      <c r="BC472" s="25">
        <f t="shared" si="458"/>
        <v>0</v>
      </c>
      <c r="BD472" s="40">
        <f t="shared" si="459"/>
        <v>0</v>
      </c>
      <c r="BE472" s="27" t="s">
        <v>57</v>
      </c>
      <c r="BF472" s="54"/>
      <c r="BG472" s="48"/>
      <c r="BH472" s="28">
        <f t="shared" si="460"/>
        <v>0</v>
      </c>
      <c r="BI472" s="29">
        <f t="shared" si="461"/>
        <v>0</v>
      </c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</row>
    <row r="473" spans="1:201" ht="12.75" customHeight="1" x14ac:dyDescent="0.2">
      <c r="A473" s="167"/>
      <c r="B473" s="135"/>
      <c r="C473" s="136"/>
      <c r="D473" s="14"/>
      <c r="E473" s="280"/>
      <c r="F473" s="280"/>
      <c r="G473" s="137"/>
      <c r="H473" s="14"/>
      <c r="I473" s="14"/>
      <c r="J473" s="14"/>
      <c r="K473" s="14"/>
      <c r="L473" s="167"/>
      <c r="M473" s="167"/>
      <c r="N473" s="6"/>
      <c r="O473" s="14"/>
      <c r="P473" s="14"/>
      <c r="Q473" s="6"/>
      <c r="R473" s="6"/>
      <c r="S473" s="167"/>
      <c r="T473" s="14"/>
      <c r="U473" s="14"/>
      <c r="V473" s="14"/>
      <c r="W473" s="14"/>
      <c r="X473" s="14"/>
      <c r="Y473" s="14"/>
      <c r="Z473" s="215"/>
      <c r="AA473" s="14"/>
      <c r="AB473" s="215"/>
      <c r="AC473" s="215"/>
      <c r="AD473" s="215"/>
      <c r="AE473" s="167"/>
      <c r="AF473" s="14"/>
      <c r="AG473" s="14"/>
      <c r="AH473" s="14"/>
      <c r="AI473" s="14"/>
      <c r="AJ473" s="14"/>
      <c r="AK473" s="14"/>
      <c r="AL473" s="215"/>
      <c r="AM473" s="14"/>
      <c r="AN473" s="215"/>
      <c r="AO473" s="215"/>
      <c r="AP473" s="215"/>
      <c r="AQ473" s="14"/>
      <c r="AR473" s="236"/>
      <c r="AS473" s="221" t="s">
        <v>55</v>
      </c>
      <c r="AT473" s="54"/>
      <c r="AU473" s="254"/>
      <c r="AV473" s="259"/>
      <c r="AW473" s="38">
        <f t="shared" si="456"/>
        <v>0</v>
      </c>
      <c r="AX473" s="39">
        <f t="shared" si="457"/>
        <v>0</v>
      </c>
      <c r="AY473" s="224" t="s">
        <v>56</v>
      </c>
      <c r="AZ473" s="54"/>
      <c r="BA473" s="64"/>
      <c r="BB473" s="48"/>
      <c r="BC473" s="25">
        <f t="shared" si="458"/>
        <v>0</v>
      </c>
      <c r="BD473" s="40">
        <f t="shared" si="459"/>
        <v>0</v>
      </c>
      <c r="BE473" s="27" t="s">
        <v>57</v>
      </c>
      <c r="BF473" s="54"/>
      <c r="BG473" s="48"/>
      <c r="BH473" s="28">
        <f t="shared" si="460"/>
        <v>0</v>
      </c>
      <c r="BI473" s="29">
        <f t="shared" si="461"/>
        <v>0</v>
      </c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</row>
    <row r="474" spans="1:201" ht="12.75" customHeight="1" x14ac:dyDescent="0.2">
      <c r="A474" s="167"/>
      <c r="B474" s="135"/>
      <c r="C474" s="136"/>
      <c r="D474" s="14"/>
      <c r="E474" s="280"/>
      <c r="F474" s="280"/>
      <c r="G474" s="137"/>
      <c r="H474" s="14"/>
      <c r="I474" s="14"/>
      <c r="J474" s="14"/>
      <c r="K474" s="14"/>
      <c r="L474" s="167"/>
      <c r="M474" s="167"/>
      <c r="N474" s="6"/>
      <c r="O474" s="14"/>
      <c r="P474" s="14"/>
      <c r="Q474" s="6"/>
      <c r="R474" s="6"/>
      <c r="S474" s="167"/>
      <c r="T474" s="14"/>
      <c r="U474" s="14"/>
      <c r="V474" s="14"/>
      <c r="W474" s="14"/>
      <c r="X474" s="14"/>
      <c r="Y474" s="14"/>
      <c r="Z474" s="215"/>
      <c r="AA474" s="14"/>
      <c r="AB474" s="215"/>
      <c r="AC474" s="215"/>
      <c r="AD474" s="215"/>
      <c r="AE474" s="167"/>
      <c r="AF474" s="14"/>
      <c r="AG474" s="14"/>
      <c r="AH474" s="14"/>
      <c r="AI474" s="14"/>
      <c r="AJ474" s="14"/>
      <c r="AK474" s="14"/>
      <c r="AL474" s="215"/>
      <c r="AM474" s="14"/>
      <c r="AN474" s="215"/>
      <c r="AO474" s="215"/>
      <c r="AP474" s="215"/>
      <c r="AQ474" s="14"/>
      <c r="AR474" s="236"/>
      <c r="AS474" s="221" t="s">
        <v>55</v>
      </c>
      <c r="AT474" s="54"/>
      <c r="AU474" s="254"/>
      <c r="AV474" s="259"/>
      <c r="AW474" s="38">
        <f t="shared" si="456"/>
        <v>0</v>
      </c>
      <c r="AX474" s="39">
        <f t="shared" si="457"/>
        <v>0</v>
      </c>
      <c r="AY474" s="224" t="s">
        <v>56</v>
      </c>
      <c r="AZ474" s="54"/>
      <c r="BA474" s="64"/>
      <c r="BB474" s="48"/>
      <c r="BC474" s="25">
        <f t="shared" si="458"/>
        <v>0</v>
      </c>
      <c r="BD474" s="40">
        <f t="shared" si="459"/>
        <v>0</v>
      </c>
      <c r="BE474" s="27" t="s">
        <v>57</v>
      </c>
      <c r="BF474" s="54"/>
      <c r="BG474" s="48"/>
      <c r="BH474" s="28">
        <f t="shared" si="460"/>
        <v>0</v>
      </c>
      <c r="BI474" s="29">
        <f t="shared" si="461"/>
        <v>0</v>
      </c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</row>
    <row r="475" spans="1:201" ht="12.75" customHeight="1" x14ac:dyDescent="0.2">
      <c r="A475" s="167"/>
      <c r="B475" s="135"/>
      <c r="C475" s="136"/>
      <c r="D475" s="14"/>
      <c r="E475" s="280"/>
      <c r="F475" s="280"/>
      <c r="G475" s="137"/>
      <c r="H475" s="14"/>
      <c r="I475" s="14"/>
      <c r="J475" s="14"/>
      <c r="K475" s="14"/>
      <c r="L475" s="167"/>
      <c r="M475" s="167"/>
      <c r="N475" s="6"/>
      <c r="O475" s="14"/>
      <c r="P475" s="14"/>
      <c r="Q475" s="6"/>
      <c r="R475" s="6"/>
      <c r="S475" s="167"/>
      <c r="T475" s="14"/>
      <c r="U475" s="14"/>
      <c r="V475" s="14"/>
      <c r="W475" s="14"/>
      <c r="X475" s="14"/>
      <c r="Y475" s="14"/>
      <c r="Z475" s="215"/>
      <c r="AA475" s="14"/>
      <c r="AB475" s="215"/>
      <c r="AC475" s="215"/>
      <c r="AD475" s="215"/>
      <c r="AE475" s="167"/>
      <c r="AF475" s="14"/>
      <c r="AG475" s="14"/>
      <c r="AH475" s="14"/>
      <c r="AI475" s="14"/>
      <c r="AJ475" s="14"/>
      <c r="AK475" s="14"/>
      <c r="AL475" s="215"/>
      <c r="AM475" s="14"/>
      <c r="AN475" s="215"/>
      <c r="AO475" s="215"/>
      <c r="AP475" s="215"/>
      <c r="AQ475" s="14"/>
      <c r="AR475" s="236"/>
      <c r="AS475" s="221" t="s">
        <v>55</v>
      </c>
      <c r="AT475" s="54"/>
      <c r="AU475" s="254"/>
      <c r="AV475" s="259"/>
      <c r="AW475" s="38">
        <f t="shared" si="456"/>
        <v>0</v>
      </c>
      <c r="AX475" s="39">
        <f t="shared" si="457"/>
        <v>0</v>
      </c>
      <c r="AY475" s="224" t="s">
        <v>56</v>
      </c>
      <c r="AZ475" s="54"/>
      <c r="BA475" s="64"/>
      <c r="BB475" s="48"/>
      <c r="BC475" s="25">
        <f t="shared" si="458"/>
        <v>0</v>
      </c>
      <c r="BD475" s="40">
        <f t="shared" si="459"/>
        <v>0</v>
      </c>
      <c r="BE475" s="27" t="s">
        <v>57</v>
      </c>
      <c r="BF475" s="54"/>
      <c r="BG475" s="48"/>
      <c r="BH475" s="28">
        <f t="shared" si="460"/>
        <v>0</v>
      </c>
      <c r="BI475" s="29">
        <f t="shared" si="461"/>
        <v>0</v>
      </c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</row>
    <row r="476" spans="1:201" ht="12.75" customHeight="1" x14ac:dyDescent="0.2">
      <c r="A476" s="167"/>
      <c r="B476" s="135"/>
      <c r="C476" s="136"/>
      <c r="D476" s="14"/>
      <c r="E476" s="280"/>
      <c r="F476" s="280"/>
      <c r="G476" s="137"/>
      <c r="H476" s="14"/>
      <c r="I476" s="14"/>
      <c r="J476" s="14"/>
      <c r="K476" s="14"/>
      <c r="L476" s="167"/>
      <c r="M476" s="167"/>
      <c r="N476" s="6"/>
      <c r="O476" s="14"/>
      <c r="P476" s="14"/>
      <c r="Q476" s="6"/>
      <c r="R476" s="6"/>
      <c r="S476" s="167"/>
      <c r="T476" s="14"/>
      <c r="U476" s="14"/>
      <c r="V476" s="14"/>
      <c r="W476" s="14"/>
      <c r="X476" s="14"/>
      <c r="Y476" s="14"/>
      <c r="Z476" s="215"/>
      <c r="AA476" s="14"/>
      <c r="AB476" s="215"/>
      <c r="AC476" s="215"/>
      <c r="AD476" s="215"/>
      <c r="AE476" s="167"/>
      <c r="AF476" s="14"/>
      <c r="AG476" s="14"/>
      <c r="AH476" s="14"/>
      <c r="AI476" s="14"/>
      <c r="AJ476" s="14"/>
      <c r="AK476" s="14"/>
      <c r="AL476" s="215"/>
      <c r="AM476" s="14"/>
      <c r="AN476" s="215"/>
      <c r="AO476" s="215"/>
      <c r="AP476" s="215"/>
      <c r="AQ476" s="14"/>
      <c r="AR476" s="236"/>
      <c r="AS476" s="221" t="s">
        <v>55</v>
      </c>
      <c r="AT476" s="54"/>
      <c r="AU476" s="254"/>
      <c r="AV476" s="259"/>
      <c r="AW476" s="38">
        <f t="shared" si="456"/>
        <v>0</v>
      </c>
      <c r="AX476" s="39">
        <f t="shared" si="457"/>
        <v>0</v>
      </c>
      <c r="AY476" s="224" t="s">
        <v>56</v>
      </c>
      <c r="AZ476" s="54"/>
      <c r="BA476" s="64"/>
      <c r="BB476" s="48"/>
      <c r="BC476" s="25">
        <f t="shared" si="458"/>
        <v>0</v>
      </c>
      <c r="BD476" s="40">
        <f t="shared" si="459"/>
        <v>0</v>
      </c>
      <c r="BE476" s="27" t="s">
        <v>57</v>
      </c>
      <c r="BF476" s="54"/>
      <c r="BG476" s="48"/>
      <c r="BH476" s="28">
        <f t="shared" si="460"/>
        <v>0</v>
      </c>
      <c r="BI476" s="29">
        <f t="shared" si="461"/>
        <v>0</v>
      </c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</row>
    <row r="477" spans="1:201" ht="12.75" customHeight="1" x14ac:dyDescent="0.2">
      <c r="A477" s="167"/>
      <c r="B477" s="135"/>
      <c r="C477" s="136"/>
      <c r="D477" s="14"/>
      <c r="E477" s="280"/>
      <c r="F477" s="280"/>
      <c r="G477" s="137"/>
      <c r="H477" s="14"/>
      <c r="I477" s="14"/>
      <c r="J477" s="14"/>
      <c r="K477" s="14"/>
      <c r="L477" s="167"/>
      <c r="M477" s="167"/>
      <c r="N477" s="6"/>
      <c r="O477" s="14"/>
      <c r="P477" s="14"/>
      <c r="Q477" s="6"/>
      <c r="R477" s="6"/>
      <c r="S477" s="167"/>
      <c r="T477" s="14"/>
      <c r="U477" s="14"/>
      <c r="V477" s="14"/>
      <c r="W477" s="14"/>
      <c r="X477" s="14"/>
      <c r="Y477" s="14"/>
      <c r="Z477" s="215"/>
      <c r="AA477" s="14"/>
      <c r="AB477" s="215"/>
      <c r="AC477" s="215"/>
      <c r="AD477" s="215"/>
      <c r="AE477" s="167"/>
      <c r="AF477" s="14"/>
      <c r="AG477" s="14"/>
      <c r="AH477" s="14"/>
      <c r="AI477" s="14"/>
      <c r="AJ477" s="14"/>
      <c r="AK477" s="14"/>
      <c r="AL477" s="215"/>
      <c r="AM477" s="14"/>
      <c r="AN477" s="215"/>
      <c r="AO477" s="215"/>
      <c r="AP477" s="215"/>
      <c r="AQ477" s="14"/>
      <c r="AR477" s="236"/>
      <c r="AS477" s="221" t="s">
        <v>55</v>
      </c>
      <c r="AT477" s="54"/>
      <c r="AU477" s="254"/>
      <c r="AV477" s="259"/>
      <c r="AW477" s="38">
        <f t="shared" si="456"/>
        <v>0</v>
      </c>
      <c r="AX477" s="39">
        <f t="shared" si="457"/>
        <v>0</v>
      </c>
      <c r="AY477" s="224" t="s">
        <v>56</v>
      </c>
      <c r="AZ477" s="54"/>
      <c r="BA477" s="64"/>
      <c r="BB477" s="48"/>
      <c r="BC477" s="25">
        <f t="shared" si="458"/>
        <v>0</v>
      </c>
      <c r="BD477" s="40">
        <f t="shared" si="459"/>
        <v>0</v>
      </c>
      <c r="BE477" s="27" t="s">
        <v>57</v>
      </c>
      <c r="BF477" s="54"/>
      <c r="BG477" s="48"/>
      <c r="BH477" s="28">
        <f t="shared" si="460"/>
        <v>0</v>
      </c>
      <c r="BI477" s="29">
        <f t="shared" si="461"/>
        <v>0</v>
      </c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</row>
    <row r="478" spans="1:201" ht="12.75" customHeight="1" x14ac:dyDescent="0.2">
      <c r="A478" s="167"/>
      <c r="B478" s="135"/>
      <c r="C478" s="136"/>
      <c r="D478" s="14"/>
      <c r="E478" s="280"/>
      <c r="F478" s="280"/>
      <c r="G478" s="137"/>
      <c r="H478" s="14"/>
      <c r="I478" s="14"/>
      <c r="J478" s="14"/>
      <c r="K478" s="14"/>
      <c r="L478" s="167"/>
      <c r="M478" s="167"/>
      <c r="N478" s="6"/>
      <c r="O478" s="14"/>
      <c r="P478" s="14"/>
      <c r="Q478" s="6"/>
      <c r="R478" s="6"/>
      <c r="S478" s="167"/>
      <c r="T478" s="14"/>
      <c r="U478" s="14"/>
      <c r="V478" s="14"/>
      <c r="W478" s="14"/>
      <c r="X478" s="14"/>
      <c r="Y478" s="14"/>
      <c r="Z478" s="215"/>
      <c r="AA478" s="14"/>
      <c r="AB478" s="215"/>
      <c r="AC478" s="215"/>
      <c r="AD478" s="215"/>
      <c r="AE478" s="167"/>
      <c r="AF478" s="14"/>
      <c r="AG478" s="14"/>
      <c r="AH478" s="14"/>
      <c r="AI478" s="14"/>
      <c r="AJ478" s="14"/>
      <c r="AK478" s="14"/>
      <c r="AL478" s="215"/>
      <c r="AM478" s="14"/>
      <c r="AN478" s="215"/>
      <c r="AO478" s="215"/>
      <c r="AP478" s="215"/>
      <c r="AQ478" s="14"/>
      <c r="AR478" s="236"/>
      <c r="AS478" s="221" t="s">
        <v>55</v>
      </c>
      <c r="AT478" s="54"/>
      <c r="AU478" s="254"/>
      <c r="AV478" s="259"/>
      <c r="AW478" s="38">
        <f t="shared" si="456"/>
        <v>0</v>
      </c>
      <c r="AX478" s="39">
        <f t="shared" si="457"/>
        <v>0</v>
      </c>
      <c r="AY478" s="224" t="s">
        <v>56</v>
      </c>
      <c r="AZ478" s="54"/>
      <c r="BA478" s="64"/>
      <c r="BB478" s="48"/>
      <c r="BC478" s="25">
        <f t="shared" si="458"/>
        <v>0</v>
      </c>
      <c r="BD478" s="40">
        <f t="shared" si="459"/>
        <v>0</v>
      </c>
      <c r="BE478" s="27" t="s">
        <v>57</v>
      </c>
      <c r="BF478" s="54"/>
      <c r="BG478" s="48"/>
      <c r="BH478" s="28">
        <f t="shared" si="460"/>
        <v>0</v>
      </c>
      <c r="BI478" s="29">
        <f t="shared" si="461"/>
        <v>0</v>
      </c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</row>
    <row r="479" spans="1:201" ht="12.75" customHeight="1" x14ac:dyDescent="0.2">
      <c r="A479" s="167"/>
      <c r="B479" s="135"/>
      <c r="C479" s="136"/>
      <c r="D479" s="14"/>
      <c r="E479" s="280"/>
      <c r="F479" s="280"/>
      <c r="G479" s="137"/>
      <c r="H479" s="14"/>
      <c r="I479" s="14"/>
      <c r="J479" s="14"/>
      <c r="K479" s="14"/>
      <c r="L479" s="167"/>
      <c r="M479" s="167"/>
      <c r="N479" s="6"/>
      <c r="O479" s="14"/>
      <c r="P479" s="14"/>
      <c r="Q479" s="6"/>
      <c r="R479" s="6"/>
      <c r="S479" s="167"/>
      <c r="T479" s="14"/>
      <c r="U479" s="14"/>
      <c r="V479" s="14"/>
      <c r="W479" s="14"/>
      <c r="X479" s="14"/>
      <c r="Y479" s="14"/>
      <c r="Z479" s="215"/>
      <c r="AA479" s="14"/>
      <c r="AB479" s="215"/>
      <c r="AC479" s="215"/>
      <c r="AD479" s="215"/>
      <c r="AE479" s="167"/>
      <c r="AF479" s="14"/>
      <c r="AG479" s="14"/>
      <c r="AH479" s="14"/>
      <c r="AI479" s="14"/>
      <c r="AJ479" s="14"/>
      <c r="AK479" s="14"/>
      <c r="AL479" s="215"/>
      <c r="AM479" s="14"/>
      <c r="AN479" s="215"/>
      <c r="AO479" s="215"/>
      <c r="AP479" s="215"/>
      <c r="AQ479" s="14"/>
      <c r="AR479" s="236"/>
      <c r="AS479" s="221" t="s">
        <v>55</v>
      </c>
      <c r="AT479" s="54"/>
      <c r="AU479" s="254"/>
      <c r="AV479" s="259"/>
      <c r="AW479" s="38">
        <f t="shared" si="456"/>
        <v>0</v>
      </c>
      <c r="AX479" s="39">
        <f t="shared" si="457"/>
        <v>0</v>
      </c>
      <c r="AY479" s="224" t="s">
        <v>56</v>
      </c>
      <c r="AZ479" s="54"/>
      <c r="BA479" s="64"/>
      <c r="BB479" s="48"/>
      <c r="BC479" s="25">
        <f t="shared" si="458"/>
        <v>0</v>
      </c>
      <c r="BD479" s="40">
        <f t="shared" si="459"/>
        <v>0</v>
      </c>
      <c r="BE479" s="27" t="s">
        <v>57</v>
      </c>
      <c r="BF479" s="54"/>
      <c r="BG479" s="48"/>
      <c r="BH479" s="28">
        <f t="shared" si="460"/>
        <v>0</v>
      </c>
      <c r="BI479" s="29">
        <f t="shared" si="461"/>
        <v>0</v>
      </c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</row>
    <row r="480" spans="1:201" ht="12.75" customHeight="1" x14ac:dyDescent="0.2">
      <c r="A480" s="167"/>
      <c r="B480" s="135"/>
      <c r="C480" s="136"/>
      <c r="D480" s="14"/>
      <c r="E480" s="280"/>
      <c r="F480" s="280"/>
      <c r="G480" s="137"/>
      <c r="H480" s="14"/>
      <c r="I480" s="14"/>
      <c r="J480" s="14"/>
      <c r="K480" s="14"/>
      <c r="L480" s="167"/>
      <c r="M480" s="167"/>
      <c r="N480" s="6"/>
      <c r="O480" s="14"/>
      <c r="P480" s="14"/>
      <c r="Q480" s="6"/>
      <c r="R480" s="6"/>
      <c r="S480" s="167"/>
      <c r="T480" s="14"/>
      <c r="U480" s="14"/>
      <c r="V480" s="14"/>
      <c r="W480" s="14"/>
      <c r="X480" s="14"/>
      <c r="Y480" s="14"/>
      <c r="Z480" s="215"/>
      <c r="AA480" s="14"/>
      <c r="AB480" s="215"/>
      <c r="AC480" s="215"/>
      <c r="AD480" s="215"/>
      <c r="AE480" s="167"/>
      <c r="AF480" s="14"/>
      <c r="AG480" s="14"/>
      <c r="AH480" s="14"/>
      <c r="AI480" s="14"/>
      <c r="AJ480" s="14"/>
      <c r="AK480" s="14"/>
      <c r="AL480" s="215"/>
      <c r="AM480" s="14"/>
      <c r="AN480" s="215"/>
      <c r="AO480" s="215"/>
      <c r="AP480" s="215"/>
      <c r="AQ480" s="14"/>
      <c r="AR480" s="236"/>
      <c r="AS480" s="221" t="s">
        <v>55</v>
      </c>
      <c r="AT480" s="54"/>
      <c r="AU480" s="254"/>
      <c r="AV480" s="259"/>
      <c r="AW480" s="38">
        <f t="shared" si="456"/>
        <v>0</v>
      </c>
      <c r="AX480" s="39">
        <f t="shared" si="457"/>
        <v>0</v>
      </c>
      <c r="AY480" s="224" t="s">
        <v>56</v>
      </c>
      <c r="AZ480" s="54"/>
      <c r="BA480" s="64"/>
      <c r="BB480" s="48"/>
      <c r="BC480" s="25">
        <f t="shared" si="458"/>
        <v>0</v>
      </c>
      <c r="BD480" s="40">
        <f t="shared" si="459"/>
        <v>0</v>
      </c>
      <c r="BE480" s="27" t="s">
        <v>57</v>
      </c>
      <c r="BF480" s="54"/>
      <c r="BG480" s="48"/>
      <c r="BH480" s="28">
        <f t="shared" si="460"/>
        <v>0</v>
      </c>
      <c r="BI480" s="29">
        <f t="shared" si="461"/>
        <v>0</v>
      </c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</row>
    <row r="481" spans="1:201" ht="12.75" customHeight="1" x14ac:dyDescent="0.2">
      <c r="A481" s="167"/>
      <c r="B481" s="135"/>
      <c r="C481" s="136"/>
      <c r="D481" s="14"/>
      <c r="E481" s="280"/>
      <c r="F481" s="280"/>
      <c r="G481" s="137"/>
      <c r="H481" s="14"/>
      <c r="I481" s="14"/>
      <c r="J481" s="14"/>
      <c r="K481" s="14"/>
      <c r="L481" s="167"/>
      <c r="M481" s="167"/>
      <c r="N481" s="6"/>
      <c r="O481" s="14"/>
      <c r="P481" s="14"/>
      <c r="Q481" s="6"/>
      <c r="R481" s="6"/>
      <c r="S481" s="167"/>
      <c r="T481" s="14"/>
      <c r="U481" s="14"/>
      <c r="V481" s="14"/>
      <c r="W481" s="14"/>
      <c r="X481" s="14"/>
      <c r="Y481" s="14"/>
      <c r="Z481" s="215"/>
      <c r="AA481" s="14"/>
      <c r="AB481" s="215"/>
      <c r="AC481" s="215"/>
      <c r="AD481" s="215"/>
      <c r="AE481" s="167"/>
      <c r="AF481" s="14"/>
      <c r="AG481" s="14"/>
      <c r="AH481" s="14"/>
      <c r="AI481" s="14"/>
      <c r="AJ481" s="14"/>
      <c r="AK481" s="14"/>
      <c r="AL481" s="215"/>
      <c r="AM481" s="14"/>
      <c r="AN481" s="215"/>
      <c r="AO481" s="215"/>
      <c r="AP481" s="215"/>
      <c r="AQ481" s="14"/>
      <c r="AR481" s="236"/>
      <c r="AS481" s="221" t="s">
        <v>55</v>
      </c>
      <c r="AT481" s="54"/>
      <c r="AU481" s="254"/>
      <c r="AV481" s="259"/>
      <c r="AW481" s="38">
        <f t="shared" si="456"/>
        <v>0</v>
      </c>
      <c r="AX481" s="39">
        <f t="shared" si="457"/>
        <v>0</v>
      </c>
      <c r="AY481" s="224" t="s">
        <v>56</v>
      </c>
      <c r="AZ481" s="54"/>
      <c r="BA481" s="64"/>
      <c r="BB481" s="48"/>
      <c r="BC481" s="25">
        <f t="shared" si="458"/>
        <v>0</v>
      </c>
      <c r="BD481" s="40">
        <f t="shared" si="459"/>
        <v>0</v>
      </c>
      <c r="BE481" s="27" t="s">
        <v>57</v>
      </c>
      <c r="BF481" s="54"/>
      <c r="BG481" s="48"/>
      <c r="BH481" s="28">
        <f t="shared" si="460"/>
        <v>0</v>
      </c>
      <c r="BI481" s="29">
        <f t="shared" si="461"/>
        <v>0</v>
      </c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</row>
    <row r="482" spans="1:201" ht="12.75" customHeight="1" x14ac:dyDescent="0.2">
      <c r="A482" s="167"/>
      <c r="B482" s="135"/>
      <c r="C482" s="136"/>
      <c r="D482" s="14"/>
      <c r="E482" s="280"/>
      <c r="F482" s="280"/>
      <c r="G482" s="137"/>
      <c r="H482" s="14"/>
      <c r="I482" s="14"/>
      <c r="J482" s="14"/>
      <c r="K482" s="14"/>
      <c r="L482" s="167"/>
      <c r="M482" s="167"/>
      <c r="N482" s="6"/>
      <c r="O482" s="14"/>
      <c r="P482" s="14"/>
      <c r="Q482" s="6"/>
      <c r="R482" s="6"/>
      <c r="S482" s="167"/>
      <c r="T482" s="14"/>
      <c r="U482" s="14"/>
      <c r="V482" s="14"/>
      <c r="W482" s="14"/>
      <c r="X482" s="14"/>
      <c r="Y482" s="14"/>
      <c r="Z482" s="215"/>
      <c r="AA482" s="14"/>
      <c r="AB482" s="215"/>
      <c r="AC482" s="215"/>
      <c r="AD482" s="215"/>
      <c r="AE482" s="167"/>
      <c r="AF482" s="14"/>
      <c r="AG482" s="14"/>
      <c r="AH482" s="14"/>
      <c r="AI482" s="14"/>
      <c r="AJ482" s="14"/>
      <c r="AK482" s="14"/>
      <c r="AL482" s="215"/>
      <c r="AM482" s="14"/>
      <c r="AN482" s="215"/>
      <c r="AO482" s="215"/>
      <c r="AP482" s="215"/>
      <c r="AQ482" s="14"/>
      <c r="AR482" s="236"/>
      <c r="AS482" s="221" t="s">
        <v>55</v>
      </c>
      <c r="AT482" s="54"/>
      <c r="AU482" s="254"/>
      <c r="AV482" s="259"/>
      <c r="AW482" s="38">
        <f t="shared" si="456"/>
        <v>0</v>
      </c>
      <c r="AX482" s="39">
        <f t="shared" si="457"/>
        <v>0</v>
      </c>
      <c r="AY482" s="224" t="s">
        <v>56</v>
      </c>
      <c r="AZ482" s="54"/>
      <c r="BA482" s="64"/>
      <c r="BB482" s="48"/>
      <c r="BC482" s="25">
        <f t="shared" si="458"/>
        <v>0</v>
      </c>
      <c r="BD482" s="40">
        <f t="shared" si="459"/>
        <v>0</v>
      </c>
      <c r="BE482" s="27" t="s">
        <v>57</v>
      </c>
      <c r="BF482" s="54"/>
      <c r="BG482" s="48"/>
      <c r="BH482" s="28">
        <f t="shared" si="460"/>
        <v>0</v>
      </c>
      <c r="BI482" s="29">
        <f t="shared" si="461"/>
        <v>0</v>
      </c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</row>
    <row r="483" spans="1:201" ht="12.75" customHeight="1" x14ac:dyDescent="0.2">
      <c r="A483" s="167"/>
      <c r="B483" s="135"/>
      <c r="C483" s="136"/>
      <c r="D483" s="14"/>
      <c r="E483" s="280"/>
      <c r="F483" s="280"/>
      <c r="G483" s="137"/>
      <c r="H483" s="14"/>
      <c r="I483" s="14"/>
      <c r="J483" s="14"/>
      <c r="K483" s="14"/>
      <c r="L483" s="167"/>
      <c r="M483" s="167"/>
      <c r="N483" s="6"/>
      <c r="O483" s="14"/>
      <c r="P483" s="14"/>
      <c r="Q483" s="6"/>
      <c r="R483" s="6"/>
      <c r="S483" s="167"/>
      <c r="T483" s="14"/>
      <c r="U483" s="14"/>
      <c r="V483" s="14"/>
      <c r="W483" s="14"/>
      <c r="X483" s="14"/>
      <c r="Y483" s="14"/>
      <c r="Z483" s="215"/>
      <c r="AA483" s="14"/>
      <c r="AB483" s="215"/>
      <c r="AC483" s="215"/>
      <c r="AD483" s="215"/>
      <c r="AE483" s="167"/>
      <c r="AF483" s="14"/>
      <c r="AG483" s="14"/>
      <c r="AH483" s="14"/>
      <c r="AI483" s="14"/>
      <c r="AJ483" s="14"/>
      <c r="AK483" s="14"/>
      <c r="AL483" s="215"/>
      <c r="AM483" s="14"/>
      <c r="AN483" s="215"/>
      <c r="AO483" s="215"/>
      <c r="AP483" s="215"/>
      <c r="AQ483" s="14"/>
      <c r="AR483" s="236"/>
      <c r="AS483" s="221" t="s">
        <v>55</v>
      </c>
      <c r="AT483" s="54"/>
      <c r="AU483" s="254"/>
      <c r="AV483" s="259"/>
      <c r="AW483" s="38">
        <f t="shared" si="456"/>
        <v>0</v>
      </c>
      <c r="AX483" s="39">
        <f t="shared" si="457"/>
        <v>0</v>
      </c>
      <c r="AY483" s="224" t="s">
        <v>56</v>
      </c>
      <c r="AZ483" s="54"/>
      <c r="BA483" s="64"/>
      <c r="BB483" s="48"/>
      <c r="BC483" s="25">
        <f t="shared" si="458"/>
        <v>0</v>
      </c>
      <c r="BD483" s="40">
        <f t="shared" si="459"/>
        <v>0</v>
      </c>
      <c r="BE483" s="27" t="s">
        <v>57</v>
      </c>
      <c r="BF483" s="54"/>
      <c r="BG483" s="48"/>
      <c r="BH483" s="28">
        <f t="shared" si="460"/>
        <v>0</v>
      </c>
      <c r="BI483" s="29">
        <f t="shared" si="461"/>
        <v>0</v>
      </c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</row>
    <row r="484" spans="1:201" ht="12.75" customHeight="1" x14ac:dyDescent="0.2">
      <c r="A484" s="167"/>
      <c r="B484" s="135"/>
      <c r="C484" s="136"/>
      <c r="D484" s="14"/>
      <c r="E484" s="280"/>
      <c r="F484" s="280"/>
      <c r="G484" s="137"/>
      <c r="H484" s="14"/>
      <c r="I484" s="14"/>
      <c r="J484" s="14"/>
      <c r="K484" s="14"/>
      <c r="L484" s="167"/>
      <c r="M484" s="167"/>
      <c r="N484" s="6"/>
      <c r="O484" s="14"/>
      <c r="P484" s="14"/>
      <c r="Q484" s="6"/>
      <c r="R484" s="6"/>
      <c r="S484" s="167"/>
      <c r="T484" s="14"/>
      <c r="U484" s="14"/>
      <c r="V484" s="14"/>
      <c r="W484" s="14"/>
      <c r="X484" s="14"/>
      <c r="Y484" s="14"/>
      <c r="Z484" s="215"/>
      <c r="AA484" s="14"/>
      <c r="AB484" s="215"/>
      <c r="AC484" s="215"/>
      <c r="AD484" s="215"/>
      <c r="AE484" s="167"/>
      <c r="AF484" s="14"/>
      <c r="AG484" s="14"/>
      <c r="AH484" s="14"/>
      <c r="AI484" s="14"/>
      <c r="AJ484" s="14"/>
      <c r="AK484" s="14"/>
      <c r="AL484" s="215"/>
      <c r="AM484" s="14"/>
      <c r="AN484" s="215"/>
      <c r="AO484" s="215"/>
      <c r="AP484" s="215"/>
      <c r="AQ484" s="14"/>
      <c r="AR484" s="236"/>
      <c r="AS484" s="221" t="s">
        <v>55</v>
      </c>
      <c r="AT484" s="54"/>
      <c r="AU484" s="254"/>
      <c r="AV484" s="259"/>
      <c r="AW484" s="38">
        <f t="shared" si="456"/>
        <v>0</v>
      </c>
      <c r="AX484" s="39">
        <f t="shared" si="457"/>
        <v>0</v>
      </c>
      <c r="AY484" s="224" t="s">
        <v>56</v>
      </c>
      <c r="AZ484" s="54"/>
      <c r="BA484" s="64"/>
      <c r="BB484" s="48"/>
      <c r="BC484" s="25">
        <f t="shared" si="458"/>
        <v>0</v>
      </c>
      <c r="BD484" s="40">
        <f t="shared" si="459"/>
        <v>0</v>
      </c>
      <c r="BE484" s="27" t="s">
        <v>57</v>
      </c>
      <c r="BF484" s="54"/>
      <c r="BG484" s="48"/>
      <c r="BH484" s="28">
        <f t="shared" si="460"/>
        <v>0</v>
      </c>
      <c r="BI484" s="29">
        <f t="shared" si="461"/>
        <v>0</v>
      </c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</row>
    <row r="485" spans="1:201" ht="12.75" customHeight="1" x14ac:dyDescent="0.2">
      <c r="A485" s="167"/>
      <c r="B485" s="135"/>
      <c r="C485" s="136"/>
      <c r="D485" s="14"/>
      <c r="E485" s="280"/>
      <c r="F485" s="280"/>
      <c r="G485" s="137"/>
      <c r="H485" s="14"/>
      <c r="I485" s="14"/>
      <c r="J485" s="14"/>
      <c r="K485" s="14"/>
      <c r="L485" s="167"/>
      <c r="M485" s="167"/>
      <c r="N485" s="6"/>
      <c r="O485" s="14"/>
      <c r="P485" s="14"/>
      <c r="Q485" s="6"/>
      <c r="R485" s="6"/>
      <c r="S485" s="167"/>
      <c r="T485" s="14"/>
      <c r="U485" s="14"/>
      <c r="V485" s="14"/>
      <c r="W485" s="14"/>
      <c r="X485" s="14"/>
      <c r="Y485" s="14"/>
      <c r="Z485" s="215"/>
      <c r="AA485" s="14"/>
      <c r="AB485" s="215"/>
      <c r="AC485" s="215"/>
      <c r="AD485" s="215"/>
      <c r="AE485" s="167"/>
      <c r="AF485" s="14"/>
      <c r="AG485" s="14"/>
      <c r="AH485" s="14"/>
      <c r="AI485" s="14"/>
      <c r="AJ485" s="14"/>
      <c r="AK485" s="14"/>
      <c r="AL485" s="215"/>
      <c r="AM485" s="14"/>
      <c r="AN485" s="215"/>
      <c r="AO485" s="215"/>
      <c r="AP485" s="215"/>
      <c r="AQ485" s="14"/>
      <c r="AR485" s="236"/>
      <c r="AS485" s="221" t="s">
        <v>55</v>
      </c>
      <c r="AT485" s="54"/>
      <c r="AU485" s="254"/>
      <c r="AV485" s="259"/>
      <c r="AW485" s="38">
        <f t="shared" si="456"/>
        <v>0</v>
      </c>
      <c r="AX485" s="39">
        <f t="shared" si="457"/>
        <v>0</v>
      </c>
      <c r="AY485" s="224" t="s">
        <v>56</v>
      </c>
      <c r="AZ485" s="54"/>
      <c r="BA485" s="64"/>
      <c r="BB485" s="48"/>
      <c r="BC485" s="25">
        <f t="shared" si="458"/>
        <v>0</v>
      </c>
      <c r="BD485" s="40">
        <f t="shared" si="459"/>
        <v>0</v>
      </c>
      <c r="BE485" s="27" t="s">
        <v>57</v>
      </c>
      <c r="BF485" s="54"/>
      <c r="BG485" s="48"/>
      <c r="BH485" s="28">
        <f t="shared" si="460"/>
        <v>0</v>
      </c>
      <c r="BI485" s="29">
        <f t="shared" si="461"/>
        <v>0</v>
      </c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</row>
    <row r="486" spans="1:201" ht="12.75" customHeight="1" x14ac:dyDescent="0.2">
      <c r="A486" s="167"/>
      <c r="B486" s="135"/>
      <c r="C486" s="136"/>
      <c r="D486" s="14"/>
      <c r="E486" s="280"/>
      <c r="F486" s="280"/>
      <c r="G486" s="137"/>
      <c r="H486" s="14"/>
      <c r="I486" s="14"/>
      <c r="J486" s="14"/>
      <c r="K486" s="14"/>
      <c r="L486" s="167"/>
      <c r="M486" s="167"/>
      <c r="N486" s="6"/>
      <c r="O486" s="14"/>
      <c r="P486" s="14"/>
      <c r="Q486" s="6"/>
      <c r="R486" s="6"/>
      <c r="S486" s="167"/>
      <c r="T486" s="14"/>
      <c r="U486" s="14"/>
      <c r="V486" s="14"/>
      <c r="W486" s="14"/>
      <c r="X486" s="14"/>
      <c r="Y486" s="14"/>
      <c r="Z486" s="215"/>
      <c r="AA486" s="14"/>
      <c r="AB486" s="215"/>
      <c r="AC486" s="215"/>
      <c r="AD486" s="215"/>
      <c r="AE486" s="167"/>
      <c r="AF486" s="14"/>
      <c r="AG486" s="14"/>
      <c r="AH486" s="14"/>
      <c r="AI486" s="14"/>
      <c r="AJ486" s="14"/>
      <c r="AK486" s="14"/>
      <c r="AL486" s="215"/>
      <c r="AM486" s="14"/>
      <c r="AN486" s="215"/>
      <c r="AO486" s="215"/>
      <c r="AP486" s="215"/>
      <c r="AQ486" s="14"/>
      <c r="AR486" s="236"/>
      <c r="AS486" s="221" t="s">
        <v>55</v>
      </c>
      <c r="AT486" s="54"/>
      <c r="AU486" s="254"/>
      <c r="AV486" s="259"/>
      <c r="AW486" s="38">
        <f t="shared" si="456"/>
        <v>0</v>
      </c>
      <c r="AX486" s="39">
        <f t="shared" si="457"/>
        <v>0</v>
      </c>
      <c r="AY486" s="224" t="s">
        <v>56</v>
      </c>
      <c r="AZ486" s="54"/>
      <c r="BA486" s="64"/>
      <c r="BB486" s="48"/>
      <c r="BC486" s="25">
        <f t="shared" si="458"/>
        <v>0</v>
      </c>
      <c r="BD486" s="40">
        <f t="shared" si="459"/>
        <v>0</v>
      </c>
      <c r="BE486" s="27" t="s">
        <v>57</v>
      </c>
      <c r="BF486" s="54"/>
      <c r="BG486" s="48"/>
      <c r="BH486" s="28">
        <f t="shared" si="460"/>
        <v>0</v>
      </c>
      <c r="BI486" s="29">
        <f t="shared" si="461"/>
        <v>0</v>
      </c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</row>
    <row r="487" spans="1:201" ht="12.75" customHeight="1" x14ac:dyDescent="0.2">
      <c r="A487" s="167"/>
      <c r="B487" s="135"/>
      <c r="C487" s="136"/>
      <c r="D487" s="14"/>
      <c r="E487" s="280"/>
      <c r="F487" s="280"/>
      <c r="G487" s="137"/>
      <c r="H487" s="14"/>
      <c r="I487" s="14"/>
      <c r="J487" s="14"/>
      <c r="K487" s="14"/>
      <c r="L487" s="167"/>
      <c r="M487" s="167"/>
      <c r="N487" s="6"/>
      <c r="O487" s="14"/>
      <c r="P487" s="14"/>
      <c r="Q487" s="6"/>
      <c r="R487" s="6"/>
      <c r="S487" s="167"/>
      <c r="T487" s="14"/>
      <c r="U487" s="14"/>
      <c r="V487" s="14"/>
      <c r="W487" s="14"/>
      <c r="X487" s="14"/>
      <c r="Y487" s="14"/>
      <c r="Z487" s="215"/>
      <c r="AA487" s="14"/>
      <c r="AB487" s="215"/>
      <c r="AC487" s="215"/>
      <c r="AD487" s="215"/>
      <c r="AE487" s="167"/>
      <c r="AF487" s="14"/>
      <c r="AG487" s="14"/>
      <c r="AH487" s="14"/>
      <c r="AI487" s="14"/>
      <c r="AJ487" s="14"/>
      <c r="AK487" s="14"/>
      <c r="AL487" s="215"/>
      <c r="AM487" s="14"/>
      <c r="AN487" s="215"/>
      <c r="AO487" s="215"/>
      <c r="AP487" s="215"/>
      <c r="AQ487" s="14"/>
      <c r="AR487" s="236"/>
      <c r="AS487" s="221" t="s">
        <v>55</v>
      </c>
      <c r="AT487" s="54"/>
      <c r="AU487" s="254"/>
      <c r="AV487" s="259"/>
      <c r="AW487" s="38">
        <f t="shared" si="456"/>
        <v>0</v>
      </c>
      <c r="AX487" s="39">
        <f t="shared" si="457"/>
        <v>0</v>
      </c>
      <c r="AY487" s="224" t="s">
        <v>56</v>
      </c>
      <c r="AZ487" s="54"/>
      <c r="BA487" s="64"/>
      <c r="BB487" s="48"/>
      <c r="BC487" s="25">
        <f t="shared" si="458"/>
        <v>0</v>
      </c>
      <c r="BD487" s="40">
        <f t="shared" si="459"/>
        <v>0</v>
      </c>
      <c r="BE487" s="27" t="s">
        <v>57</v>
      </c>
      <c r="BF487" s="54"/>
      <c r="BG487" s="48"/>
      <c r="BH487" s="28">
        <f t="shared" si="460"/>
        <v>0</v>
      </c>
      <c r="BI487" s="29">
        <f t="shared" si="461"/>
        <v>0</v>
      </c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</row>
    <row r="488" spans="1:201" ht="12.75" customHeight="1" x14ac:dyDescent="0.2">
      <c r="A488" s="167"/>
      <c r="B488" s="135"/>
      <c r="C488" s="136"/>
      <c r="D488" s="14"/>
      <c r="E488" s="280"/>
      <c r="F488" s="280"/>
      <c r="G488" s="137"/>
      <c r="H488" s="14"/>
      <c r="I488" s="14"/>
      <c r="J488" s="14"/>
      <c r="K488" s="14"/>
      <c r="L488" s="167"/>
      <c r="M488" s="167"/>
      <c r="N488" s="6"/>
      <c r="O488" s="14"/>
      <c r="P488" s="14"/>
      <c r="Q488" s="6"/>
      <c r="R488" s="6"/>
      <c r="S488" s="167"/>
      <c r="T488" s="14"/>
      <c r="U488" s="14"/>
      <c r="V488" s="14"/>
      <c r="W488" s="14"/>
      <c r="X488" s="14"/>
      <c r="Y488" s="14"/>
      <c r="Z488" s="215"/>
      <c r="AA488" s="14"/>
      <c r="AB488" s="215"/>
      <c r="AC488" s="215"/>
      <c r="AD488" s="215"/>
      <c r="AE488" s="167"/>
      <c r="AF488" s="14"/>
      <c r="AG488" s="14"/>
      <c r="AH488" s="14"/>
      <c r="AI488" s="14"/>
      <c r="AJ488" s="14"/>
      <c r="AK488" s="14"/>
      <c r="AL488" s="215"/>
      <c r="AM488" s="14"/>
      <c r="AN488" s="215"/>
      <c r="AO488" s="215"/>
      <c r="AP488" s="215"/>
      <c r="AQ488" s="14"/>
      <c r="AR488" s="236"/>
      <c r="AS488" s="221" t="s">
        <v>55</v>
      </c>
      <c r="AT488" s="54"/>
      <c r="AU488" s="254"/>
      <c r="AV488" s="259"/>
      <c r="AW488" s="38">
        <f t="shared" si="456"/>
        <v>0</v>
      </c>
      <c r="AX488" s="39">
        <f t="shared" si="457"/>
        <v>0</v>
      </c>
      <c r="AY488" s="224" t="s">
        <v>56</v>
      </c>
      <c r="AZ488" s="54"/>
      <c r="BA488" s="64"/>
      <c r="BB488" s="48"/>
      <c r="BC488" s="25">
        <f t="shared" si="458"/>
        <v>0</v>
      </c>
      <c r="BD488" s="40">
        <f t="shared" si="459"/>
        <v>0</v>
      </c>
      <c r="BE488" s="27" t="s">
        <v>57</v>
      </c>
      <c r="BF488" s="54"/>
      <c r="BG488" s="48"/>
      <c r="BH488" s="28">
        <f t="shared" si="460"/>
        <v>0</v>
      </c>
      <c r="BI488" s="29">
        <f t="shared" si="461"/>
        <v>0</v>
      </c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</row>
    <row r="489" spans="1:201" ht="12.75" customHeight="1" x14ac:dyDescent="0.2">
      <c r="A489" s="167"/>
      <c r="B489" s="135"/>
      <c r="C489" s="136"/>
      <c r="D489" s="14"/>
      <c r="E489" s="280"/>
      <c r="F489" s="280"/>
      <c r="G489" s="137"/>
      <c r="H489" s="14"/>
      <c r="I489" s="14"/>
      <c r="J489" s="14"/>
      <c r="K489" s="14"/>
      <c r="L489" s="167"/>
      <c r="M489" s="167"/>
      <c r="N489" s="6"/>
      <c r="O489" s="14"/>
      <c r="P489" s="14"/>
      <c r="Q489" s="6"/>
      <c r="R489" s="6"/>
      <c r="S489" s="167"/>
      <c r="T489" s="14"/>
      <c r="U489" s="14"/>
      <c r="V489" s="14"/>
      <c r="W489" s="14"/>
      <c r="X489" s="14"/>
      <c r="Y489" s="14"/>
      <c r="Z489" s="215"/>
      <c r="AA489" s="14"/>
      <c r="AB489" s="215"/>
      <c r="AC489" s="215"/>
      <c r="AD489" s="215"/>
      <c r="AE489" s="167"/>
      <c r="AF489" s="14"/>
      <c r="AG489" s="14"/>
      <c r="AH489" s="14"/>
      <c r="AI489" s="14"/>
      <c r="AJ489" s="14"/>
      <c r="AK489" s="14"/>
      <c r="AL489" s="215"/>
      <c r="AM489" s="14"/>
      <c r="AN489" s="215"/>
      <c r="AO489" s="215"/>
      <c r="AP489" s="215"/>
      <c r="AQ489" s="14"/>
      <c r="AR489" s="236"/>
      <c r="AS489" s="221" t="s">
        <v>55</v>
      </c>
      <c r="AT489" s="54"/>
      <c r="AU489" s="254"/>
      <c r="AV489" s="259"/>
      <c r="AW489" s="38">
        <f t="shared" si="456"/>
        <v>0</v>
      </c>
      <c r="AX489" s="39">
        <f t="shared" si="457"/>
        <v>0</v>
      </c>
      <c r="AY489" s="224" t="s">
        <v>56</v>
      </c>
      <c r="AZ489" s="54"/>
      <c r="BA489" s="64"/>
      <c r="BB489" s="48"/>
      <c r="BC489" s="25">
        <f t="shared" si="458"/>
        <v>0</v>
      </c>
      <c r="BD489" s="40">
        <f t="shared" si="459"/>
        <v>0</v>
      </c>
      <c r="BE489" s="27" t="s">
        <v>57</v>
      </c>
      <c r="BF489" s="54"/>
      <c r="BG489" s="48"/>
      <c r="BH489" s="28">
        <f t="shared" si="460"/>
        <v>0</v>
      </c>
      <c r="BI489" s="29">
        <f t="shared" si="461"/>
        <v>0</v>
      </c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</row>
    <row r="490" spans="1:201" ht="12.75" customHeight="1" x14ac:dyDescent="0.2">
      <c r="A490" s="167"/>
      <c r="B490" s="135"/>
      <c r="C490" s="136"/>
      <c r="D490" s="14"/>
      <c r="E490" s="280"/>
      <c r="F490" s="280"/>
      <c r="G490" s="137"/>
      <c r="H490" s="14"/>
      <c r="I490" s="14"/>
      <c r="J490" s="14"/>
      <c r="K490" s="14"/>
      <c r="L490" s="167"/>
      <c r="M490" s="167"/>
      <c r="N490" s="6"/>
      <c r="O490" s="14"/>
      <c r="P490" s="14"/>
      <c r="Q490" s="6"/>
      <c r="R490" s="6"/>
      <c r="S490" s="167"/>
      <c r="T490" s="14"/>
      <c r="U490" s="14"/>
      <c r="V490" s="14"/>
      <c r="W490" s="14"/>
      <c r="X490" s="14"/>
      <c r="Y490" s="14"/>
      <c r="Z490" s="215"/>
      <c r="AA490" s="14"/>
      <c r="AB490" s="215"/>
      <c r="AC490" s="215"/>
      <c r="AD490" s="215"/>
      <c r="AE490" s="167"/>
      <c r="AF490" s="14"/>
      <c r="AG490" s="14"/>
      <c r="AH490" s="14"/>
      <c r="AI490" s="14"/>
      <c r="AJ490" s="14"/>
      <c r="AK490" s="14"/>
      <c r="AL490" s="215"/>
      <c r="AM490" s="14"/>
      <c r="AN490" s="215"/>
      <c r="AO490" s="215"/>
      <c r="AP490" s="215"/>
      <c r="AQ490" s="14"/>
      <c r="AR490" s="236"/>
      <c r="AS490" s="221" t="s">
        <v>55</v>
      </c>
      <c r="AT490" s="54"/>
      <c r="AU490" s="254"/>
      <c r="AV490" s="259"/>
      <c r="AW490" s="38">
        <f t="shared" si="456"/>
        <v>0</v>
      </c>
      <c r="AX490" s="39">
        <f t="shared" si="457"/>
        <v>0</v>
      </c>
      <c r="AY490" s="224" t="s">
        <v>56</v>
      </c>
      <c r="AZ490" s="54"/>
      <c r="BA490" s="64"/>
      <c r="BB490" s="48"/>
      <c r="BC490" s="25">
        <f t="shared" si="458"/>
        <v>0</v>
      </c>
      <c r="BD490" s="40">
        <f t="shared" si="459"/>
        <v>0</v>
      </c>
      <c r="BE490" s="27" t="s">
        <v>57</v>
      </c>
      <c r="BF490" s="54"/>
      <c r="BG490" s="48"/>
      <c r="BH490" s="28">
        <f t="shared" si="460"/>
        <v>0</v>
      </c>
      <c r="BI490" s="29">
        <f t="shared" si="461"/>
        <v>0</v>
      </c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</row>
    <row r="491" spans="1:201" ht="12.75" customHeight="1" x14ac:dyDescent="0.2">
      <c r="A491" s="167"/>
      <c r="B491" s="135"/>
      <c r="C491" s="136"/>
      <c r="D491" s="14"/>
      <c r="E491" s="280"/>
      <c r="F491" s="280"/>
      <c r="G491" s="137"/>
      <c r="H491" s="14"/>
      <c r="I491" s="14"/>
      <c r="J491" s="14"/>
      <c r="K491" s="14"/>
      <c r="L491" s="167"/>
      <c r="M491" s="167"/>
      <c r="N491" s="6"/>
      <c r="O491" s="14"/>
      <c r="P491" s="14"/>
      <c r="Q491" s="6"/>
      <c r="R491" s="6"/>
      <c r="S491" s="167"/>
      <c r="T491" s="14"/>
      <c r="U491" s="14"/>
      <c r="V491" s="14"/>
      <c r="W491" s="14"/>
      <c r="X491" s="14"/>
      <c r="Y491" s="14"/>
      <c r="Z491" s="215"/>
      <c r="AA491" s="14"/>
      <c r="AB491" s="215"/>
      <c r="AC491" s="215"/>
      <c r="AD491" s="215"/>
      <c r="AE491" s="167"/>
      <c r="AF491" s="14"/>
      <c r="AG491" s="14"/>
      <c r="AH491" s="14"/>
      <c r="AI491" s="14"/>
      <c r="AJ491" s="14"/>
      <c r="AK491" s="14"/>
      <c r="AL491" s="215"/>
      <c r="AM491" s="14"/>
      <c r="AN491" s="215"/>
      <c r="AO491" s="215"/>
      <c r="AP491" s="215"/>
      <c r="AQ491" s="14"/>
      <c r="AR491" s="236"/>
      <c r="AS491" s="221" t="s">
        <v>55</v>
      </c>
      <c r="AT491" s="54"/>
      <c r="AU491" s="254"/>
      <c r="AV491" s="259"/>
      <c r="AW491" s="38">
        <f t="shared" si="456"/>
        <v>0</v>
      </c>
      <c r="AX491" s="39">
        <f t="shared" si="457"/>
        <v>0</v>
      </c>
      <c r="AY491" s="224" t="s">
        <v>56</v>
      </c>
      <c r="AZ491" s="54"/>
      <c r="BA491" s="64"/>
      <c r="BB491" s="48"/>
      <c r="BC491" s="25">
        <f t="shared" si="458"/>
        <v>0</v>
      </c>
      <c r="BD491" s="40">
        <f t="shared" si="459"/>
        <v>0</v>
      </c>
      <c r="BE491" s="27" t="s">
        <v>57</v>
      </c>
      <c r="BF491" s="54"/>
      <c r="BG491" s="48"/>
      <c r="BH491" s="28">
        <f t="shared" si="460"/>
        <v>0</v>
      </c>
      <c r="BI491" s="29">
        <f t="shared" si="461"/>
        <v>0</v>
      </c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</row>
    <row r="492" spans="1:201" ht="12.75" customHeight="1" x14ac:dyDescent="0.2">
      <c r="A492" s="167"/>
      <c r="B492" s="135"/>
      <c r="C492" s="136"/>
      <c r="D492" s="14"/>
      <c r="E492" s="280"/>
      <c r="F492" s="280"/>
      <c r="G492" s="137"/>
      <c r="H492" s="14"/>
      <c r="I492" s="14"/>
      <c r="J492" s="14"/>
      <c r="K492" s="14"/>
      <c r="L492" s="167"/>
      <c r="M492" s="167"/>
      <c r="N492" s="6"/>
      <c r="O492" s="14"/>
      <c r="P492" s="14"/>
      <c r="Q492" s="6"/>
      <c r="R492" s="6"/>
      <c r="S492" s="167"/>
      <c r="T492" s="14"/>
      <c r="U492" s="14"/>
      <c r="V492" s="14"/>
      <c r="W492" s="14"/>
      <c r="X492" s="14"/>
      <c r="Y492" s="14"/>
      <c r="Z492" s="215"/>
      <c r="AA492" s="14"/>
      <c r="AB492" s="215"/>
      <c r="AC492" s="215"/>
      <c r="AD492" s="215"/>
      <c r="AE492" s="167"/>
      <c r="AF492" s="14"/>
      <c r="AG492" s="14"/>
      <c r="AH492" s="14"/>
      <c r="AI492" s="14"/>
      <c r="AJ492" s="14"/>
      <c r="AK492" s="14"/>
      <c r="AL492" s="215"/>
      <c r="AM492" s="14"/>
      <c r="AN492" s="215"/>
      <c r="AO492" s="215"/>
      <c r="AP492" s="215"/>
      <c r="AQ492" s="14"/>
      <c r="AR492" s="236"/>
      <c r="AS492" s="221" t="s">
        <v>55</v>
      </c>
      <c r="AT492" s="54"/>
      <c r="AU492" s="254"/>
      <c r="AV492" s="259"/>
      <c r="AW492" s="38">
        <f t="shared" si="456"/>
        <v>0</v>
      </c>
      <c r="AX492" s="39">
        <f t="shared" si="457"/>
        <v>0</v>
      </c>
      <c r="AY492" s="224" t="s">
        <v>56</v>
      </c>
      <c r="AZ492" s="54"/>
      <c r="BA492" s="64"/>
      <c r="BB492" s="48"/>
      <c r="BC492" s="25">
        <f t="shared" si="458"/>
        <v>0</v>
      </c>
      <c r="BD492" s="40">
        <f t="shared" si="459"/>
        <v>0</v>
      </c>
      <c r="BE492" s="27" t="s">
        <v>57</v>
      </c>
      <c r="BF492" s="54"/>
      <c r="BG492" s="48"/>
      <c r="BH492" s="28">
        <f t="shared" si="460"/>
        <v>0</v>
      </c>
      <c r="BI492" s="29">
        <f t="shared" si="461"/>
        <v>0</v>
      </c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</row>
    <row r="493" spans="1:201" ht="12.75" customHeight="1" x14ac:dyDescent="0.2">
      <c r="A493" s="167"/>
      <c r="B493" s="135"/>
      <c r="C493" s="136"/>
      <c r="D493" s="14"/>
      <c r="E493" s="280"/>
      <c r="F493" s="280"/>
      <c r="G493" s="137"/>
      <c r="H493" s="14"/>
      <c r="I493" s="14"/>
      <c r="J493" s="14"/>
      <c r="K493" s="14"/>
      <c r="L493" s="167"/>
      <c r="M493" s="167"/>
      <c r="N493" s="6"/>
      <c r="O493" s="14"/>
      <c r="P493" s="14"/>
      <c r="Q493" s="6"/>
      <c r="R493" s="6"/>
      <c r="S493" s="167"/>
      <c r="T493" s="14"/>
      <c r="U493" s="14"/>
      <c r="V493" s="14"/>
      <c r="W493" s="14"/>
      <c r="X493" s="14"/>
      <c r="Y493" s="14"/>
      <c r="Z493" s="215"/>
      <c r="AA493" s="14"/>
      <c r="AB493" s="215"/>
      <c r="AC493" s="215"/>
      <c r="AD493" s="215"/>
      <c r="AE493" s="167"/>
      <c r="AF493" s="14"/>
      <c r="AG493" s="14"/>
      <c r="AH493" s="14"/>
      <c r="AI493" s="14"/>
      <c r="AJ493" s="14"/>
      <c r="AK493" s="14"/>
      <c r="AL493" s="215"/>
      <c r="AM493" s="14"/>
      <c r="AN493" s="215"/>
      <c r="AO493" s="215"/>
      <c r="AP493" s="215"/>
      <c r="AQ493" s="14"/>
      <c r="AR493" s="236"/>
      <c r="AS493" s="221" t="s">
        <v>55</v>
      </c>
      <c r="AT493" s="54"/>
      <c r="AU493" s="254"/>
      <c r="AV493" s="259"/>
      <c r="AW493" s="38">
        <f t="shared" si="456"/>
        <v>0</v>
      </c>
      <c r="AX493" s="39">
        <f t="shared" si="457"/>
        <v>0</v>
      </c>
      <c r="AY493" s="224" t="s">
        <v>56</v>
      </c>
      <c r="AZ493" s="54"/>
      <c r="BA493" s="64"/>
      <c r="BB493" s="48"/>
      <c r="BC493" s="25">
        <f t="shared" si="458"/>
        <v>0</v>
      </c>
      <c r="BD493" s="40">
        <f t="shared" si="459"/>
        <v>0</v>
      </c>
      <c r="BE493" s="27" t="s">
        <v>57</v>
      </c>
      <c r="BF493" s="54"/>
      <c r="BG493" s="48"/>
      <c r="BH493" s="28">
        <f t="shared" si="460"/>
        <v>0</v>
      </c>
      <c r="BI493" s="29">
        <f t="shared" si="461"/>
        <v>0</v>
      </c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</row>
    <row r="494" spans="1:201" ht="12.75" customHeight="1" x14ac:dyDescent="0.2">
      <c r="A494" s="167"/>
      <c r="B494" s="135"/>
      <c r="C494" s="136"/>
      <c r="D494" s="14"/>
      <c r="E494" s="280"/>
      <c r="F494" s="280"/>
      <c r="G494" s="137"/>
      <c r="H494" s="14"/>
      <c r="I494" s="14"/>
      <c r="J494" s="14"/>
      <c r="K494" s="14"/>
      <c r="L494" s="167"/>
      <c r="M494" s="167"/>
      <c r="N494" s="6"/>
      <c r="O494" s="14"/>
      <c r="P494" s="14"/>
      <c r="Q494" s="6"/>
      <c r="R494" s="6"/>
      <c r="S494" s="167"/>
      <c r="T494" s="14"/>
      <c r="U494" s="14"/>
      <c r="V494" s="14"/>
      <c r="W494" s="14"/>
      <c r="X494" s="14"/>
      <c r="Y494" s="14"/>
      <c r="Z494" s="215"/>
      <c r="AA494" s="14"/>
      <c r="AB494" s="215"/>
      <c r="AC494" s="215"/>
      <c r="AD494" s="215"/>
      <c r="AE494" s="167"/>
      <c r="AF494" s="14"/>
      <c r="AG494" s="14"/>
      <c r="AH494" s="14"/>
      <c r="AI494" s="14"/>
      <c r="AJ494" s="14"/>
      <c r="AK494" s="14"/>
      <c r="AL494" s="215"/>
      <c r="AM494" s="14"/>
      <c r="AN494" s="215"/>
      <c r="AO494" s="215"/>
      <c r="AP494" s="215"/>
      <c r="AQ494" s="14"/>
      <c r="AR494" s="236"/>
      <c r="AS494" s="221" t="s">
        <v>55</v>
      </c>
      <c r="AT494" s="54"/>
      <c r="AU494" s="254"/>
      <c r="AV494" s="259"/>
      <c r="AW494" s="38">
        <f t="shared" si="456"/>
        <v>0</v>
      </c>
      <c r="AX494" s="39">
        <f t="shared" si="457"/>
        <v>0</v>
      </c>
      <c r="AY494" s="224" t="s">
        <v>56</v>
      </c>
      <c r="AZ494" s="54"/>
      <c r="BA494" s="64"/>
      <c r="BB494" s="48"/>
      <c r="BC494" s="25">
        <f t="shared" si="458"/>
        <v>0</v>
      </c>
      <c r="BD494" s="40">
        <f t="shared" si="459"/>
        <v>0</v>
      </c>
      <c r="BE494" s="27" t="s">
        <v>57</v>
      </c>
      <c r="BF494" s="54"/>
      <c r="BG494" s="48"/>
      <c r="BH494" s="28">
        <f t="shared" si="460"/>
        <v>0</v>
      </c>
      <c r="BI494" s="29">
        <f t="shared" si="461"/>
        <v>0</v>
      </c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</row>
    <row r="495" spans="1:201" ht="12.75" customHeight="1" x14ac:dyDescent="0.2">
      <c r="A495" s="167"/>
      <c r="B495" s="135"/>
      <c r="C495" s="136"/>
      <c r="D495" s="14"/>
      <c r="E495" s="280"/>
      <c r="F495" s="280"/>
      <c r="G495" s="137"/>
      <c r="H495" s="14"/>
      <c r="I495" s="14"/>
      <c r="J495" s="14"/>
      <c r="K495" s="14"/>
      <c r="L495" s="167"/>
      <c r="M495" s="167"/>
      <c r="N495" s="6"/>
      <c r="O495" s="14"/>
      <c r="P495" s="14"/>
      <c r="Q495" s="6"/>
      <c r="R495" s="6"/>
      <c r="S495" s="167"/>
      <c r="T495" s="14"/>
      <c r="U495" s="14"/>
      <c r="V495" s="14"/>
      <c r="W495" s="14"/>
      <c r="X495" s="14"/>
      <c r="Y495" s="14"/>
      <c r="Z495" s="215"/>
      <c r="AA495" s="14"/>
      <c r="AB495" s="215"/>
      <c r="AC495" s="215"/>
      <c r="AD495" s="215"/>
      <c r="AE495" s="167"/>
      <c r="AF495" s="14"/>
      <c r="AG495" s="14"/>
      <c r="AH495" s="14"/>
      <c r="AI495" s="14"/>
      <c r="AJ495" s="14"/>
      <c r="AK495" s="14"/>
      <c r="AL495" s="215"/>
      <c r="AM495" s="14"/>
      <c r="AN495" s="215"/>
      <c r="AO495" s="215"/>
      <c r="AP495" s="215"/>
      <c r="AQ495" s="14"/>
      <c r="AR495" s="236"/>
      <c r="AS495" s="221" t="s">
        <v>55</v>
      </c>
      <c r="AT495" s="54"/>
      <c r="AU495" s="254"/>
      <c r="AV495" s="259"/>
      <c r="AW495" s="38">
        <f t="shared" si="456"/>
        <v>0</v>
      </c>
      <c r="AX495" s="39">
        <f t="shared" si="457"/>
        <v>0</v>
      </c>
      <c r="AY495" s="224" t="s">
        <v>56</v>
      </c>
      <c r="AZ495" s="54"/>
      <c r="BA495" s="64"/>
      <c r="BB495" s="48"/>
      <c r="BC495" s="25">
        <f t="shared" si="458"/>
        <v>0</v>
      </c>
      <c r="BD495" s="40">
        <f t="shared" si="459"/>
        <v>0</v>
      </c>
      <c r="BE495" s="27" t="s">
        <v>57</v>
      </c>
      <c r="BF495" s="54"/>
      <c r="BG495" s="48"/>
      <c r="BH495" s="28">
        <f t="shared" si="460"/>
        <v>0</v>
      </c>
      <c r="BI495" s="29">
        <f t="shared" si="461"/>
        <v>0</v>
      </c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</row>
    <row r="496" spans="1:201" ht="12.75" customHeight="1" x14ac:dyDescent="0.2">
      <c r="A496" s="167"/>
      <c r="B496" s="135"/>
      <c r="C496" s="136"/>
      <c r="D496" s="14"/>
      <c r="E496" s="280"/>
      <c r="F496" s="280"/>
      <c r="G496" s="137"/>
      <c r="H496" s="14"/>
      <c r="I496" s="14"/>
      <c r="J496" s="14"/>
      <c r="K496" s="14"/>
      <c r="L496" s="167"/>
      <c r="M496" s="167"/>
      <c r="N496" s="6"/>
      <c r="O496" s="14"/>
      <c r="P496" s="14"/>
      <c r="Q496" s="6"/>
      <c r="R496" s="6"/>
      <c r="S496" s="167"/>
      <c r="T496" s="14"/>
      <c r="U496" s="14"/>
      <c r="V496" s="14"/>
      <c r="W496" s="14"/>
      <c r="X496" s="14"/>
      <c r="Y496" s="14"/>
      <c r="Z496" s="215"/>
      <c r="AA496" s="14"/>
      <c r="AB496" s="215"/>
      <c r="AC496" s="215"/>
      <c r="AD496" s="215"/>
      <c r="AE496" s="167"/>
      <c r="AF496" s="14"/>
      <c r="AG496" s="14"/>
      <c r="AH496" s="14"/>
      <c r="AI496" s="14"/>
      <c r="AJ496" s="14"/>
      <c r="AK496" s="14"/>
      <c r="AL496" s="215"/>
      <c r="AM496" s="14"/>
      <c r="AN496" s="215"/>
      <c r="AO496" s="215"/>
      <c r="AP496" s="215"/>
      <c r="AQ496" s="14"/>
      <c r="AR496" s="236"/>
      <c r="AS496" s="221" t="s">
        <v>55</v>
      </c>
      <c r="AT496" s="54"/>
      <c r="AU496" s="254"/>
      <c r="AV496" s="259"/>
      <c r="AW496" s="38">
        <f t="shared" si="456"/>
        <v>0</v>
      </c>
      <c r="AX496" s="39">
        <f t="shared" si="457"/>
        <v>0</v>
      </c>
      <c r="AY496" s="224" t="s">
        <v>56</v>
      </c>
      <c r="AZ496" s="54"/>
      <c r="BA496" s="64"/>
      <c r="BB496" s="48"/>
      <c r="BC496" s="25">
        <f t="shared" si="458"/>
        <v>0</v>
      </c>
      <c r="BD496" s="40">
        <f t="shared" si="459"/>
        <v>0</v>
      </c>
      <c r="BE496" s="27" t="s">
        <v>57</v>
      </c>
      <c r="BF496" s="54"/>
      <c r="BG496" s="48"/>
      <c r="BH496" s="28">
        <f t="shared" si="460"/>
        <v>0</v>
      </c>
      <c r="BI496" s="29">
        <f t="shared" si="461"/>
        <v>0</v>
      </c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</row>
    <row r="497" spans="1:201" ht="12.75" customHeight="1" x14ac:dyDescent="0.2">
      <c r="A497" s="167"/>
      <c r="B497" s="135"/>
      <c r="C497" s="136"/>
      <c r="D497" s="14"/>
      <c r="E497" s="280"/>
      <c r="F497" s="280"/>
      <c r="G497" s="137"/>
      <c r="H497" s="14"/>
      <c r="I497" s="14"/>
      <c r="J497" s="14"/>
      <c r="K497" s="14"/>
      <c r="L497" s="167"/>
      <c r="M497" s="167"/>
      <c r="N497" s="6"/>
      <c r="O497" s="14"/>
      <c r="P497" s="14"/>
      <c r="Q497" s="6"/>
      <c r="R497" s="6"/>
      <c r="S497" s="167"/>
      <c r="T497" s="14"/>
      <c r="U497" s="14"/>
      <c r="V497" s="14"/>
      <c r="W497" s="14"/>
      <c r="X497" s="14"/>
      <c r="Y497" s="14"/>
      <c r="Z497" s="215"/>
      <c r="AA497" s="14"/>
      <c r="AB497" s="215"/>
      <c r="AC497" s="215"/>
      <c r="AD497" s="215"/>
      <c r="AE497" s="167"/>
      <c r="AF497" s="14"/>
      <c r="AG497" s="14"/>
      <c r="AH497" s="14"/>
      <c r="AI497" s="14"/>
      <c r="AJ497" s="14"/>
      <c r="AK497" s="14"/>
      <c r="AL497" s="215"/>
      <c r="AM497" s="14"/>
      <c r="AN497" s="215"/>
      <c r="AO497" s="215"/>
      <c r="AP497" s="215"/>
      <c r="AQ497" s="14"/>
      <c r="AR497" s="236"/>
      <c r="AS497" s="221" t="s">
        <v>55</v>
      </c>
      <c r="AT497" s="54"/>
      <c r="AU497" s="254"/>
      <c r="AV497" s="259"/>
      <c r="AW497" s="38">
        <f t="shared" si="456"/>
        <v>0</v>
      </c>
      <c r="AX497" s="39">
        <f t="shared" si="457"/>
        <v>0</v>
      </c>
      <c r="AY497" s="224" t="s">
        <v>56</v>
      </c>
      <c r="AZ497" s="54"/>
      <c r="BA497" s="64"/>
      <c r="BB497" s="48"/>
      <c r="BC497" s="25">
        <f t="shared" si="458"/>
        <v>0</v>
      </c>
      <c r="BD497" s="40">
        <f t="shared" si="459"/>
        <v>0</v>
      </c>
      <c r="BE497" s="27" t="s">
        <v>57</v>
      </c>
      <c r="BF497" s="54"/>
      <c r="BG497" s="48"/>
      <c r="BH497" s="28">
        <f t="shared" si="460"/>
        <v>0</v>
      </c>
      <c r="BI497" s="29">
        <f t="shared" si="461"/>
        <v>0</v>
      </c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</row>
    <row r="498" spans="1:201" ht="12.75" customHeight="1" x14ac:dyDescent="0.2">
      <c r="A498" s="167"/>
      <c r="B498" s="135"/>
      <c r="C498" s="136"/>
      <c r="D498" s="14"/>
      <c r="E498" s="280"/>
      <c r="F498" s="280"/>
      <c r="G498" s="137"/>
      <c r="H498" s="14"/>
      <c r="I498" s="14"/>
      <c r="J498" s="14"/>
      <c r="K498" s="14"/>
      <c r="L498" s="167"/>
      <c r="M498" s="167"/>
      <c r="N498" s="6"/>
      <c r="O498" s="14"/>
      <c r="P498" s="14"/>
      <c r="Q498" s="6"/>
      <c r="R498" s="6"/>
      <c r="S498" s="167"/>
      <c r="T498" s="14"/>
      <c r="U498" s="14"/>
      <c r="V498" s="14"/>
      <c r="W498" s="14"/>
      <c r="X498" s="14"/>
      <c r="Y498" s="14"/>
      <c r="Z498" s="215"/>
      <c r="AA498" s="14"/>
      <c r="AB498" s="215"/>
      <c r="AC498" s="215"/>
      <c r="AD498" s="215"/>
      <c r="AE498" s="167"/>
      <c r="AF498" s="14"/>
      <c r="AG498" s="14"/>
      <c r="AH498" s="14"/>
      <c r="AI498" s="14"/>
      <c r="AJ498" s="14"/>
      <c r="AK498" s="14"/>
      <c r="AL498" s="215"/>
      <c r="AM498" s="14"/>
      <c r="AN498" s="215"/>
      <c r="AO498" s="215"/>
      <c r="AP498" s="215"/>
      <c r="AQ498" s="14"/>
      <c r="AR498" s="236"/>
      <c r="AS498" s="221" t="s">
        <v>55</v>
      </c>
      <c r="AT498" s="54"/>
      <c r="AU498" s="254"/>
      <c r="AV498" s="259"/>
      <c r="AW498" s="38">
        <f t="shared" si="456"/>
        <v>0</v>
      </c>
      <c r="AX498" s="39">
        <f t="shared" si="457"/>
        <v>0</v>
      </c>
      <c r="AY498" s="224" t="s">
        <v>56</v>
      </c>
      <c r="AZ498" s="54"/>
      <c r="BA498" s="64"/>
      <c r="BB498" s="48"/>
      <c r="BC498" s="25">
        <f t="shared" si="458"/>
        <v>0</v>
      </c>
      <c r="BD498" s="40">
        <f t="shared" si="459"/>
        <v>0</v>
      </c>
      <c r="BE498" s="27" t="s">
        <v>57</v>
      </c>
      <c r="BF498" s="54"/>
      <c r="BG498" s="48"/>
      <c r="BH498" s="28">
        <f t="shared" si="460"/>
        <v>0</v>
      </c>
      <c r="BI498" s="29">
        <f t="shared" si="461"/>
        <v>0</v>
      </c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</row>
    <row r="499" spans="1:201" ht="12.75" customHeight="1" x14ac:dyDescent="0.2">
      <c r="A499" s="167"/>
      <c r="B499" s="135"/>
      <c r="C499" s="136"/>
      <c r="D499" s="14"/>
      <c r="E499" s="280"/>
      <c r="F499" s="280"/>
      <c r="G499" s="137"/>
      <c r="H499" s="14"/>
      <c r="I499" s="14"/>
      <c r="J499" s="14"/>
      <c r="K499" s="14"/>
      <c r="L499" s="167"/>
      <c r="M499" s="167"/>
      <c r="N499" s="6"/>
      <c r="O499" s="14"/>
      <c r="P499" s="14"/>
      <c r="Q499" s="6"/>
      <c r="R499" s="6"/>
      <c r="S499" s="167"/>
      <c r="T499" s="14"/>
      <c r="U499" s="14"/>
      <c r="V499" s="14"/>
      <c r="W499" s="14"/>
      <c r="X499" s="14"/>
      <c r="Y499" s="14"/>
      <c r="Z499" s="215"/>
      <c r="AA499" s="14"/>
      <c r="AB499" s="215"/>
      <c r="AC499" s="215"/>
      <c r="AD499" s="215"/>
      <c r="AE499" s="167"/>
      <c r="AF499" s="14"/>
      <c r="AG499" s="14"/>
      <c r="AH499" s="14"/>
      <c r="AI499" s="14"/>
      <c r="AJ499" s="14"/>
      <c r="AK499" s="14"/>
      <c r="AL499" s="215"/>
      <c r="AM499" s="14"/>
      <c r="AN499" s="215"/>
      <c r="AO499" s="215"/>
      <c r="AP499" s="215"/>
      <c r="AQ499" s="14"/>
      <c r="AR499" s="236"/>
      <c r="AS499" s="221" t="s">
        <v>55</v>
      </c>
      <c r="AT499" s="54"/>
      <c r="AU499" s="254"/>
      <c r="AV499" s="259"/>
      <c r="AW499" s="38">
        <f t="shared" si="456"/>
        <v>0</v>
      </c>
      <c r="AX499" s="39">
        <f t="shared" si="457"/>
        <v>0</v>
      </c>
      <c r="AY499" s="224" t="s">
        <v>56</v>
      </c>
      <c r="AZ499" s="54"/>
      <c r="BA499" s="64"/>
      <c r="BB499" s="48"/>
      <c r="BC499" s="25">
        <f t="shared" si="458"/>
        <v>0</v>
      </c>
      <c r="BD499" s="40">
        <f t="shared" si="459"/>
        <v>0</v>
      </c>
      <c r="BE499" s="27" t="s">
        <v>57</v>
      </c>
      <c r="BF499" s="54"/>
      <c r="BG499" s="48"/>
      <c r="BH499" s="28">
        <f t="shared" si="460"/>
        <v>0</v>
      </c>
      <c r="BI499" s="29">
        <f t="shared" si="461"/>
        <v>0</v>
      </c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</row>
    <row r="500" spans="1:201" ht="12.75" customHeight="1" x14ac:dyDescent="0.2">
      <c r="A500" s="167"/>
      <c r="B500" s="135"/>
      <c r="C500" s="136"/>
      <c r="D500" s="14"/>
      <c r="E500" s="280"/>
      <c r="F500" s="280"/>
      <c r="G500" s="137"/>
      <c r="H500" s="14"/>
      <c r="I500" s="14"/>
      <c r="J500" s="14"/>
      <c r="K500" s="14"/>
      <c r="L500" s="167"/>
      <c r="M500" s="167"/>
      <c r="N500" s="6"/>
      <c r="O500" s="14"/>
      <c r="P500" s="14"/>
      <c r="Q500" s="6"/>
      <c r="R500" s="6"/>
      <c r="S500" s="167"/>
      <c r="T500" s="14"/>
      <c r="U500" s="14"/>
      <c r="V500" s="14"/>
      <c r="W500" s="14"/>
      <c r="X500" s="14"/>
      <c r="Y500" s="14"/>
      <c r="Z500" s="215"/>
      <c r="AA500" s="14"/>
      <c r="AB500" s="215"/>
      <c r="AC500" s="215"/>
      <c r="AD500" s="215"/>
      <c r="AE500" s="167"/>
      <c r="AF500" s="14"/>
      <c r="AG500" s="14"/>
      <c r="AH500" s="14"/>
      <c r="AI500" s="14"/>
      <c r="AJ500" s="14"/>
      <c r="AK500" s="14"/>
      <c r="AL500" s="215"/>
      <c r="AM500" s="14"/>
      <c r="AN500" s="215"/>
      <c r="AO500" s="215"/>
      <c r="AP500" s="215"/>
      <c r="AQ500" s="14"/>
      <c r="AR500" s="236"/>
      <c r="AS500" s="221" t="s">
        <v>55</v>
      </c>
      <c r="AT500" s="54"/>
      <c r="AU500" s="254"/>
      <c r="AV500" s="259"/>
      <c r="AW500" s="38">
        <f t="shared" si="456"/>
        <v>0</v>
      </c>
      <c r="AX500" s="39">
        <f t="shared" si="457"/>
        <v>0</v>
      </c>
      <c r="AY500" s="224" t="s">
        <v>56</v>
      </c>
      <c r="AZ500" s="54"/>
      <c r="BA500" s="64"/>
      <c r="BB500" s="48"/>
      <c r="BC500" s="25">
        <f t="shared" si="458"/>
        <v>0</v>
      </c>
      <c r="BD500" s="40">
        <f t="shared" si="459"/>
        <v>0</v>
      </c>
      <c r="BE500" s="27" t="s">
        <v>57</v>
      </c>
      <c r="BF500" s="54"/>
      <c r="BG500" s="48"/>
      <c r="BH500" s="28">
        <f t="shared" si="460"/>
        <v>0</v>
      </c>
      <c r="BI500" s="29">
        <f t="shared" si="461"/>
        <v>0</v>
      </c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</row>
    <row r="501" spans="1:201" ht="12.75" customHeight="1" x14ac:dyDescent="0.2">
      <c r="A501" s="167"/>
      <c r="B501" s="135"/>
      <c r="C501" s="136"/>
      <c r="D501" s="14"/>
      <c r="E501" s="280"/>
      <c r="F501" s="280"/>
      <c r="G501" s="137"/>
      <c r="H501" s="14"/>
      <c r="I501" s="14"/>
      <c r="J501" s="14"/>
      <c r="K501" s="14"/>
      <c r="L501" s="167"/>
      <c r="M501" s="167"/>
      <c r="N501" s="6"/>
      <c r="O501" s="14"/>
      <c r="P501" s="14"/>
      <c r="Q501" s="6"/>
      <c r="R501" s="6"/>
      <c r="S501" s="167"/>
      <c r="T501" s="14"/>
      <c r="U501" s="14"/>
      <c r="V501" s="14"/>
      <c r="W501" s="14"/>
      <c r="X501" s="14"/>
      <c r="Y501" s="14"/>
      <c r="Z501" s="215"/>
      <c r="AA501" s="14"/>
      <c r="AB501" s="215"/>
      <c r="AC501" s="215"/>
      <c r="AD501" s="215"/>
      <c r="AE501" s="167"/>
      <c r="AF501" s="14"/>
      <c r="AG501" s="14"/>
      <c r="AH501" s="14"/>
      <c r="AI501" s="14"/>
      <c r="AJ501" s="14"/>
      <c r="AK501" s="14"/>
      <c r="AL501" s="215"/>
      <c r="AM501" s="14"/>
      <c r="AN501" s="215"/>
      <c r="AO501" s="215"/>
      <c r="AP501" s="215"/>
      <c r="AQ501" s="14"/>
      <c r="AR501" s="222"/>
      <c r="AS501" s="222"/>
      <c r="AT501" s="135"/>
      <c r="AU501" s="136"/>
      <c r="AV501" s="260"/>
      <c r="AW501" s="139"/>
      <c r="AX501" s="139"/>
      <c r="AY501" s="222"/>
      <c r="AZ501" s="135"/>
      <c r="BA501" s="135"/>
      <c r="BB501" s="135"/>
      <c r="BC501" s="139"/>
      <c r="BD501" s="139"/>
      <c r="BE501" s="138"/>
      <c r="BF501" s="135"/>
      <c r="BG501" s="135"/>
      <c r="BH501" s="139"/>
      <c r="BI501" s="139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</row>
    <row r="502" spans="1:201" ht="12.75" customHeight="1" x14ac:dyDescent="0.2">
      <c r="A502" s="167"/>
      <c r="B502" s="135"/>
      <c r="C502" s="136"/>
      <c r="D502" s="14"/>
      <c r="E502" s="280"/>
      <c r="F502" s="280"/>
      <c r="G502" s="137"/>
      <c r="H502" s="14"/>
      <c r="I502" s="14"/>
      <c r="J502" s="14"/>
      <c r="K502" s="14"/>
      <c r="L502" s="167"/>
      <c r="M502" s="167"/>
      <c r="N502" s="6"/>
      <c r="O502" s="14"/>
      <c r="P502" s="14"/>
      <c r="Q502" s="6"/>
      <c r="R502" s="6"/>
      <c r="S502" s="167"/>
      <c r="T502" s="14"/>
      <c r="U502" s="14"/>
      <c r="V502" s="14"/>
      <c r="W502" s="14"/>
      <c r="X502" s="14"/>
      <c r="Y502" s="14"/>
      <c r="Z502" s="215"/>
      <c r="AA502" s="14"/>
      <c r="AB502" s="215"/>
      <c r="AC502" s="215"/>
      <c r="AD502" s="215"/>
      <c r="AE502" s="167"/>
      <c r="AF502" s="14"/>
      <c r="AG502" s="14"/>
      <c r="AH502" s="14"/>
      <c r="AI502" s="14"/>
      <c r="AJ502" s="14"/>
      <c r="AK502" s="14"/>
      <c r="AL502" s="215"/>
      <c r="AM502" s="14"/>
      <c r="AN502" s="215"/>
      <c r="AO502" s="215"/>
      <c r="AP502" s="215"/>
      <c r="AQ502" s="14"/>
      <c r="AR502" s="222"/>
      <c r="AS502" s="222"/>
      <c r="AT502" s="135"/>
      <c r="AU502" s="136"/>
      <c r="AV502" s="260"/>
      <c r="AW502" s="139"/>
      <c r="AX502" s="139"/>
      <c r="AY502" s="222"/>
      <c r="AZ502" s="135"/>
      <c r="BA502" s="135"/>
      <c r="BB502" s="135"/>
      <c r="BC502" s="139"/>
      <c r="BD502" s="139"/>
      <c r="BE502" s="138"/>
      <c r="BF502" s="135"/>
      <c r="BG502" s="135"/>
      <c r="BH502" s="139"/>
      <c r="BI502" s="139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</row>
    <row r="503" spans="1:201" ht="12.75" customHeight="1" x14ac:dyDescent="0.2">
      <c r="A503" s="167"/>
      <c r="B503" s="135"/>
      <c r="C503" s="136"/>
      <c r="D503" s="14"/>
      <c r="E503" s="280"/>
      <c r="F503" s="280"/>
      <c r="G503" s="137"/>
      <c r="H503" s="14"/>
      <c r="I503" s="14"/>
      <c r="J503" s="14"/>
      <c r="K503" s="14"/>
      <c r="L503" s="167"/>
      <c r="M503" s="167"/>
      <c r="N503" s="6"/>
      <c r="O503" s="14"/>
      <c r="P503" s="14"/>
      <c r="Q503" s="6"/>
      <c r="R503" s="6"/>
      <c r="S503" s="167"/>
      <c r="T503" s="14"/>
      <c r="U503" s="14"/>
      <c r="V503" s="14"/>
      <c r="W503" s="14"/>
      <c r="X503" s="14"/>
      <c r="Y503" s="14"/>
      <c r="Z503" s="215"/>
      <c r="AA503" s="14"/>
      <c r="AB503" s="215"/>
      <c r="AC503" s="215"/>
      <c r="AD503" s="215"/>
      <c r="AE503" s="167"/>
      <c r="AF503" s="14"/>
      <c r="AG503" s="14"/>
      <c r="AH503" s="14"/>
      <c r="AI503" s="14"/>
      <c r="AJ503" s="14"/>
      <c r="AK503" s="14"/>
      <c r="AL503" s="215"/>
      <c r="AM503" s="14"/>
      <c r="AN503" s="215"/>
      <c r="AO503" s="215"/>
      <c r="AP503" s="215"/>
      <c r="AQ503" s="14"/>
      <c r="AR503" s="222"/>
      <c r="AS503" s="222"/>
      <c r="AT503" s="135"/>
      <c r="AU503" s="136"/>
      <c r="AV503" s="260"/>
      <c r="AW503" s="139"/>
      <c r="AX503" s="139"/>
      <c r="AY503" s="222"/>
      <c r="AZ503" s="135"/>
      <c r="BA503" s="135"/>
      <c r="BB503" s="135"/>
      <c r="BC503" s="139"/>
      <c r="BD503" s="139"/>
      <c r="BE503" s="138"/>
      <c r="BF503" s="135"/>
      <c r="BG503" s="135"/>
      <c r="BH503" s="139"/>
      <c r="BI503" s="139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</row>
    <row r="504" spans="1:201" ht="12.75" customHeight="1" x14ac:dyDescent="0.2">
      <c r="A504" s="167"/>
      <c r="B504" s="135"/>
      <c r="C504" s="136"/>
      <c r="D504" s="14"/>
      <c r="E504" s="280"/>
      <c r="F504" s="280"/>
      <c r="G504" s="137"/>
      <c r="H504" s="14"/>
      <c r="I504" s="14"/>
      <c r="J504" s="14"/>
      <c r="K504" s="14"/>
      <c r="L504" s="167"/>
      <c r="M504" s="167"/>
      <c r="N504" s="6"/>
      <c r="O504" s="14"/>
      <c r="P504" s="14"/>
      <c r="Q504" s="6"/>
      <c r="R504" s="6"/>
      <c r="S504" s="167"/>
      <c r="T504" s="14"/>
      <c r="U504" s="14"/>
      <c r="V504" s="14"/>
      <c r="W504" s="14"/>
      <c r="X504" s="14"/>
      <c r="Y504" s="14"/>
      <c r="Z504" s="215"/>
      <c r="AA504" s="14"/>
      <c r="AB504" s="215"/>
      <c r="AC504" s="215"/>
      <c r="AD504" s="215"/>
      <c r="AE504" s="167"/>
      <c r="AF504" s="14"/>
      <c r="AG504" s="14"/>
      <c r="AH504" s="14"/>
      <c r="AI504" s="14"/>
      <c r="AJ504" s="14"/>
      <c r="AK504" s="14"/>
      <c r="AL504" s="215"/>
      <c r="AM504" s="14"/>
      <c r="AN504" s="215"/>
      <c r="AO504" s="215"/>
      <c r="AP504" s="215"/>
      <c r="AQ504" s="14"/>
      <c r="AR504" s="222"/>
      <c r="AS504" s="222"/>
      <c r="AT504" s="135"/>
      <c r="AU504" s="136"/>
      <c r="AV504" s="260"/>
      <c r="AW504" s="139"/>
      <c r="AX504" s="139"/>
      <c r="AY504" s="222"/>
      <c r="AZ504" s="135"/>
      <c r="BA504" s="135"/>
      <c r="BB504" s="135"/>
      <c r="BC504" s="139"/>
      <c r="BD504" s="139"/>
      <c r="BE504" s="138"/>
      <c r="BF504" s="135"/>
      <c r="BG504" s="135"/>
      <c r="BH504" s="139"/>
      <c r="BI504" s="139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</row>
    <row r="505" spans="1:201" ht="12.75" customHeight="1" x14ac:dyDescent="0.2">
      <c r="A505" s="167"/>
      <c r="B505" s="135"/>
      <c r="C505" s="136"/>
      <c r="D505" s="14"/>
      <c r="E505" s="280"/>
      <c r="F505" s="280"/>
      <c r="G505" s="137"/>
      <c r="H505" s="14"/>
      <c r="I505" s="14"/>
      <c r="J505" s="14"/>
      <c r="K505" s="14"/>
      <c r="L505" s="167"/>
      <c r="M505" s="167"/>
      <c r="N505" s="6"/>
      <c r="O505" s="14"/>
      <c r="P505" s="14"/>
      <c r="Q505" s="6"/>
      <c r="R505" s="6"/>
      <c r="S505" s="167"/>
      <c r="T505" s="14"/>
      <c r="U505" s="14"/>
      <c r="V505" s="14"/>
      <c r="W505" s="14"/>
      <c r="X505" s="14"/>
      <c r="Y505" s="14"/>
      <c r="Z505" s="215"/>
      <c r="AA505" s="14"/>
      <c r="AB505" s="215"/>
      <c r="AC505" s="215"/>
      <c r="AD505" s="215"/>
      <c r="AE505" s="167"/>
      <c r="AF505" s="14"/>
      <c r="AG505" s="14"/>
      <c r="AH505" s="14"/>
      <c r="AI505" s="14"/>
      <c r="AJ505" s="14"/>
      <c r="AK505" s="14"/>
      <c r="AL505" s="215"/>
      <c r="AM505" s="14"/>
      <c r="AN505" s="215"/>
      <c r="AO505" s="215"/>
      <c r="AP505" s="215"/>
      <c r="AQ505" s="14"/>
      <c r="AR505" s="222"/>
      <c r="AS505" s="222"/>
      <c r="AT505" s="135"/>
      <c r="AU505" s="136"/>
      <c r="AV505" s="260"/>
      <c r="AW505" s="139"/>
      <c r="AX505" s="139"/>
      <c r="AY505" s="222"/>
      <c r="AZ505" s="135"/>
      <c r="BA505" s="135"/>
      <c r="BB505" s="135"/>
      <c r="BC505" s="139"/>
      <c r="BD505" s="139"/>
      <c r="BE505" s="138"/>
      <c r="BF505" s="135"/>
      <c r="BG505" s="135"/>
      <c r="BH505" s="139"/>
      <c r="BI505" s="139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</row>
    <row r="506" spans="1:201" ht="12.75" customHeight="1" x14ac:dyDescent="0.2">
      <c r="A506" s="167"/>
      <c r="B506" s="135"/>
      <c r="C506" s="136"/>
      <c r="D506" s="14"/>
      <c r="E506" s="280"/>
      <c r="F506" s="280"/>
      <c r="G506" s="137"/>
      <c r="H506" s="14"/>
      <c r="I506" s="14"/>
      <c r="J506" s="14"/>
      <c r="K506" s="14"/>
      <c r="L506" s="167"/>
      <c r="M506" s="167"/>
      <c r="N506" s="6"/>
      <c r="O506" s="14"/>
      <c r="P506" s="14"/>
      <c r="Q506" s="6"/>
      <c r="R506" s="6"/>
      <c r="S506" s="167"/>
      <c r="T506" s="14"/>
      <c r="U506" s="14"/>
      <c r="V506" s="14"/>
      <c r="W506" s="14"/>
      <c r="X506" s="14"/>
      <c r="Y506" s="14"/>
      <c r="Z506" s="215"/>
      <c r="AA506" s="14"/>
      <c r="AB506" s="215"/>
      <c r="AC506" s="215"/>
      <c r="AD506" s="215"/>
      <c r="AE506" s="167"/>
      <c r="AF506" s="14"/>
      <c r="AG506" s="14"/>
      <c r="AH506" s="14"/>
      <c r="AI506" s="14"/>
      <c r="AJ506" s="14"/>
      <c r="AK506" s="14"/>
      <c r="AL506" s="215"/>
      <c r="AM506" s="14"/>
      <c r="AN506" s="215"/>
      <c r="AO506" s="215"/>
      <c r="AP506" s="215"/>
      <c r="AQ506" s="14"/>
      <c r="AR506" s="222"/>
      <c r="AS506" s="222"/>
      <c r="AT506" s="135"/>
      <c r="AU506" s="136"/>
      <c r="AV506" s="260"/>
      <c r="AW506" s="139"/>
      <c r="AX506" s="139"/>
      <c r="AY506" s="222"/>
      <c r="AZ506" s="135"/>
      <c r="BA506" s="135"/>
      <c r="BB506" s="135"/>
      <c r="BC506" s="139"/>
      <c r="BD506" s="139"/>
      <c r="BE506" s="138"/>
      <c r="BF506" s="135"/>
      <c r="BG506" s="135"/>
      <c r="BH506" s="139"/>
      <c r="BI506" s="139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</row>
    <row r="507" spans="1:201" ht="12.75" customHeight="1" x14ac:dyDescent="0.2">
      <c r="A507" s="167"/>
      <c r="B507" s="135"/>
      <c r="C507" s="136"/>
      <c r="D507" s="14"/>
      <c r="E507" s="280"/>
      <c r="F507" s="280"/>
      <c r="G507" s="137"/>
      <c r="H507" s="14"/>
      <c r="I507" s="14"/>
      <c r="J507" s="14"/>
      <c r="K507" s="14"/>
      <c r="L507" s="167"/>
      <c r="M507" s="167"/>
      <c r="N507" s="6"/>
      <c r="O507" s="14"/>
      <c r="P507" s="14"/>
      <c r="Q507" s="6"/>
      <c r="R507" s="6"/>
      <c r="S507" s="167"/>
      <c r="T507" s="14"/>
      <c r="U507" s="14"/>
      <c r="V507" s="14"/>
      <c r="W507" s="14"/>
      <c r="X507" s="14"/>
      <c r="Y507" s="14"/>
      <c r="Z507" s="215"/>
      <c r="AA507" s="14"/>
      <c r="AB507" s="215"/>
      <c r="AC507" s="215"/>
      <c r="AD507" s="215"/>
      <c r="AE507" s="167"/>
      <c r="AF507" s="14"/>
      <c r="AG507" s="14"/>
      <c r="AH507" s="14"/>
      <c r="AI507" s="14"/>
      <c r="AJ507" s="14"/>
      <c r="AK507" s="14"/>
      <c r="AL507" s="215"/>
      <c r="AM507" s="14"/>
      <c r="AN507" s="215"/>
      <c r="AO507" s="215"/>
      <c r="AP507" s="215"/>
      <c r="AQ507" s="14"/>
      <c r="AR507" s="222"/>
      <c r="AS507" s="222"/>
      <c r="AT507" s="135"/>
      <c r="AU507" s="136"/>
      <c r="AV507" s="260"/>
      <c r="AW507" s="139"/>
      <c r="AX507" s="139"/>
      <c r="AY507" s="222"/>
      <c r="AZ507" s="135"/>
      <c r="BA507" s="135"/>
      <c r="BB507" s="135"/>
      <c r="BC507" s="139"/>
      <c r="BD507" s="139"/>
      <c r="BE507" s="138"/>
      <c r="BF507" s="135"/>
      <c r="BG507" s="135"/>
      <c r="BH507" s="139"/>
      <c r="BI507" s="139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</row>
    <row r="508" spans="1:201" ht="12.75" customHeight="1" x14ac:dyDescent="0.2">
      <c r="A508" s="167"/>
      <c r="B508" s="135"/>
      <c r="C508" s="136"/>
      <c r="D508" s="14"/>
      <c r="E508" s="280"/>
      <c r="F508" s="280"/>
      <c r="G508" s="137"/>
      <c r="H508" s="14"/>
      <c r="I508" s="14"/>
      <c r="J508" s="14"/>
      <c r="K508" s="14"/>
      <c r="L508" s="167"/>
      <c r="M508" s="167"/>
      <c r="N508" s="6"/>
      <c r="O508" s="14"/>
      <c r="P508" s="14"/>
      <c r="Q508" s="6"/>
      <c r="R508" s="6"/>
      <c r="S508" s="167"/>
      <c r="T508" s="14"/>
      <c r="U508" s="14"/>
      <c r="V508" s="14"/>
      <c r="W508" s="14"/>
      <c r="X508" s="14"/>
      <c r="Y508" s="14"/>
      <c r="Z508" s="215"/>
      <c r="AA508" s="14"/>
      <c r="AB508" s="215"/>
      <c r="AC508" s="215"/>
      <c r="AD508" s="215"/>
      <c r="AE508" s="167"/>
      <c r="AF508" s="14"/>
      <c r="AG508" s="14"/>
      <c r="AH508" s="14"/>
      <c r="AI508" s="14"/>
      <c r="AJ508" s="14"/>
      <c r="AK508" s="14"/>
      <c r="AL508" s="215"/>
      <c r="AM508" s="14"/>
      <c r="AN508" s="215"/>
      <c r="AO508" s="215"/>
      <c r="AP508" s="215"/>
      <c r="AQ508" s="14"/>
      <c r="AR508" s="222"/>
      <c r="AS508" s="222"/>
      <c r="AT508" s="135"/>
      <c r="AU508" s="136"/>
      <c r="AV508" s="260"/>
      <c r="AW508" s="139"/>
      <c r="AX508" s="139"/>
      <c r="AY508" s="222"/>
      <c r="AZ508" s="135"/>
      <c r="BA508" s="135"/>
      <c r="BB508" s="135"/>
      <c r="BC508" s="139"/>
      <c r="BD508" s="139"/>
      <c r="BE508" s="138"/>
      <c r="BF508" s="135"/>
      <c r="BG508" s="135"/>
      <c r="BH508" s="139"/>
      <c r="BI508" s="139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</row>
    <row r="509" spans="1:201" ht="12.75" customHeight="1" x14ac:dyDescent="0.2">
      <c r="A509" s="167"/>
      <c r="B509" s="135"/>
      <c r="C509" s="136"/>
      <c r="D509" s="14"/>
      <c r="E509" s="280"/>
      <c r="F509" s="280"/>
      <c r="G509" s="137"/>
      <c r="H509" s="14"/>
      <c r="I509" s="14"/>
      <c r="J509" s="14"/>
      <c r="K509" s="14"/>
      <c r="L509" s="167"/>
      <c r="M509" s="167"/>
      <c r="N509" s="6"/>
      <c r="O509" s="14"/>
      <c r="P509" s="14"/>
      <c r="Q509" s="6"/>
      <c r="R509" s="6"/>
      <c r="S509" s="167"/>
      <c r="T509" s="14"/>
      <c r="U509" s="14"/>
      <c r="V509" s="14"/>
      <c r="W509" s="14"/>
      <c r="X509" s="14"/>
      <c r="Y509" s="14"/>
      <c r="Z509" s="215"/>
      <c r="AA509" s="14"/>
      <c r="AB509" s="215"/>
      <c r="AC509" s="215"/>
      <c r="AD509" s="215"/>
      <c r="AE509" s="167"/>
      <c r="AF509" s="14"/>
      <c r="AG509" s="14"/>
      <c r="AH509" s="14"/>
      <c r="AI509" s="14"/>
      <c r="AJ509" s="14"/>
      <c r="AK509" s="14"/>
      <c r="AL509" s="215"/>
      <c r="AM509" s="14"/>
      <c r="AN509" s="215"/>
      <c r="AO509" s="215"/>
      <c r="AP509" s="215"/>
      <c r="AQ509" s="14"/>
      <c r="AR509" s="222"/>
      <c r="AS509" s="222"/>
      <c r="AT509" s="135"/>
      <c r="AU509" s="136"/>
      <c r="AV509" s="260"/>
      <c r="AW509" s="139"/>
      <c r="AX509" s="139"/>
      <c r="AY509" s="222"/>
      <c r="AZ509" s="135"/>
      <c r="BA509" s="135"/>
      <c r="BB509" s="135"/>
      <c r="BC509" s="139"/>
      <c r="BD509" s="139"/>
      <c r="BE509" s="138"/>
      <c r="BF509" s="135"/>
      <c r="BG509" s="135"/>
      <c r="BH509" s="139"/>
      <c r="BI509" s="139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</row>
    <row r="510" spans="1:201" ht="12.75" customHeight="1" x14ac:dyDescent="0.2">
      <c r="A510" s="167"/>
      <c r="B510" s="135"/>
      <c r="C510" s="136"/>
      <c r="D510" s="14"/>
      <c r="E510" s="280"/>
      <c r="F510" s="280"/>
      <c r="G510" s="137"/>
      <c r="H510" s="14"/>
      <c r="I510" s="14"/>
      <c r="J510" s="14"/>
      <c r="K510" s="14"/>
      <c r="L510" s="167"/>
      <c r="M510" s="167"/>
      <c r="N510" s="6"/>
      <c r="O510" s="14"/>
      <c r="P510" s="14"/>
      <c r="Q510" s="6"/>
      <c r="R510" s="6"/>
      <c r="S510" s="167"/>
      <c r="T510" s="14"/>
      <c r="U510" s="14"/>
      <c r="V510" s="14"/>
      <c r="W510" s="14"/>
      <c r="X510" s="14"/>
      <c r="Y510" s="14"/>
      <c r="Z510" s="215"/>
      <c r="AA510" s="14"/>
      <c r="AB510" s="215"/>
      <c r="AC510" s="215"/>
      <c r="AD510" s="215"/>
      <c r="AE510" s="167"/>
      <c r="AF510" s="14"/>
      <c r="AG510" s="14"/>
      <c r="AH510" s="14"/>
      <c r="AI510" s="14"/>
      <c r="AJ510" s="14"/>
      <c r="AK510" s="14"/>
      <c r="AL510" s="215"/>
      <c r="AM510" s="14"/>
      <c r="AN510" s="215"/>
      <c r="AO510" s="215"/>
      <c r="AP510" s="215"/>
      <c r="AQ510" s="14"/>
      <c r="AR510" s="222"/>
      <c r="AS510" s="222"/>
      <c r="AT510" s="135"/>
      <c r="AU510" s="136"/>
      <c r="AV510" s="260"/>
      <c r="AW510" s="139"/>
      <c r="AX510" s="139"/>
      <c r="AY510" s="222"/>
      <c r="AZ510" s="135"/>
      <c r="BA510" s="135"/>
      <c r="BB510" s="135"/>
      <c r="BC510" s="139"/>
      <c r="BD510" s="139"/>
      <c r="BE510" s="138"/>
      <c r="BF510" s="135"/>
      <c r="BG510" s="135"/>
      <c r="BH510" s="139"/>
      <c r="BI510" s="139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</row>
    <row r="511" spans="1:201" ht="12.75" customHeight="1" x14ac:dyDescent="0.2">
      <c r="A511" s="167"/>
      <c r="B511" s="135"/>
      <c r="C511" s="136"/>
      <c r="D511" s="14"/>
      <c r="E511" s="280"/>
      <c r="F511" s="280"/>
      <c r="G511" s="137"/>
      <c r="H511" s="14"/>
      <c r="I511" s="14"/>
      <c r="J511" s="14"/>
      <c r="K511" s="14"/>
      <c r="L511" s="167"/>
      <c r="M511" s="167"/>
      <c r="N511" s="6"/>
      <c r="O511" s="14"/>
      <c r="P511" s="14"/>
      <c r="Q511" s="6"/>
      <c r="R511" s="6"/>
      <c r="S511" s="167"/>
      <c r="T511" s="14"/>
      <c r="U511" s="14"/>
      <c r="V511" s="14"/>
      <c r="W511" s="14"/>
      <c r="X511" s="14"/>
      <c r="Y511" s="14"/>
      <c r="Z511" s="215"/>
      <c r="AA511" s="14"/>
      <c r="AB511" s="215"/>
      <c r="AC511" s="215"/>
      <c r="AD511" s="215"/>
      <c r="AE511" s="167"/>
      <c r="AF511" s="14"/>
      <c r="AG511" s="14"/>
      <c r="AH511" s="14"/>
      <c r="AI511" s="14"/>
      <c r="AJ511" s="14"/>
      <c r="AK511" s="14"/>
      <c r="AL511" s="215"/>
      <c r="AM511" s="14"/>
      <c r="AN511" s="215"/>
      <c r="AO511" s="215"/>
      <c r="AP511" s="215"/>
      <c r="AQ511" s="14"/>
      <c r="AR511" s="222"/>
      <c r="AS511" s="222"/>
      <c r="AT511" s="135"/>
      <c r="AU511" s="136"/>
      <c r="AV511" s="260"/>
      <c r="AW511" s="139"/>
      <c r="AX511" s="139"/>
      <c r="AY511" s="222"/>
      <c r="AZ511" s="135"/>
      <c r="BA511" s="135"/>
      <c r="BB511" s="135"/>
      <c r="BC511" s="139"/>
      <c r="BD511" s="139"/>
      <c r="BE511" s="138"/>
      <c r="BF511" s="135"/>
      <c r="BG511" s="135"/>
      <c r="BH511" s="139"/>
      <c r="BI511" s="139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</row>
    <row r="512" spans="1:201" ht="12.75" customHeight="1" x14ac:dyDescent="0.2">
      <c r="A512" s="167"/>
      <c r="B512" s="135"/>
      <c r="C512" s="136"/>
      <c r="D512" s="14"/>
      <c r="E512" s="280"/>
      <c r="F512" s="280"/>
      <c r="G512" s="137"/>
      <c r="H512" s="14"/>
      <c r="I512" s="14"/>
      <c r="J512" s="14"/>
      <c r="K512" s="14"/>
      <c r="L512" s="167"/>
      <c r="M512" s="167"/>
      <c r="N512" s="6"/>
      <c r="O512" s="14"/>
      <c r="P512" s="14"/>
      <c r="Q512" s="6"/>
      <c r="R512" s="6"/>
      <c r="S512" s="167"/>
      <c r="T512" s="14"/>
      <c r="U512" s="14"/>
      <c r="V512" s="14"/>
      <c r="W512" s="14"/>
      <c r="X512" s="14"/>
      <c r="Y512" s="14"/>
      <c r="Z512" s="215"/>
      <c r="AA512" s="14"/>
      <c r="AB512" s="215"/>
      <c r="AC512" s="215"/>
      <c r="AD512" s="215"/>
      <c r="AE512" s="167"/>
      <c r="AF512" s="14"/>
      <c r="AG512" s="14"/>
      <c r="AH512" s="14"/>
      <c r="AI512" s="14"/>
      <c r="AJ512" s="14"/>
      <c r="AK512" s="14"/>
      <c r="AL512" s="215"/>
      <c r="AM512" s="14"/>
      <c r="AN512" s="215"/>
      <c r="AO512" s="215"/>
      <c r="AP512" s="215"/>
      <c r="AQ512" s="14"/>
      <c r="AR512" s="222"/>
      <c r="AS512" s="222"/>
      <c r="AT512" s="135"/>
      <c r="AU512" s="136"/>
      <c r="AV512" s="260"/>
      <c r="AW512" s="139"/>
      <c r="AX512" s="139"/>
      <c r="AY512" s="222"/>
      <c r="AZ512" s="135"/>
      <c r="BA512" s="135"/>
      <c r="BB512" s="135"/>
      <c r="BC512" s="139"/>
      <c r="BD512" s="139"/>
      <c r="BE512" s="138"/>
      <c r="BF512" s="135"/>
      <c r="BG512" s="135"/>
      <c r="BH512" s="139"/>
      <c r="BI512" s="139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</row>
    <row r="513" spans="1:201" ht="12.75" customHeight="1" x14ac:dyDescent="0.2">
      <c r="A513" s="167"/>
      <c r="B513" s="135"/>
      <c r="C513" s="136"/>
      <c r="D513" s="14"/>
      <c r="E513" s="280"/>
      <c r="F513" s="280"/>
      <c r="G513" s="137"/>
      <c r="H513" s="14"/>
      <c r="I513" s="14"/>
      <c r="J513" s="14"/>
      <c r="K513" s="14"/>
      <c r="L513" s="167"/>
      <c r="M513" s="167"/>
      <c r="N513" s="6"/>
      <c r="O513" s="14"/>
      <c r="P513" s="14"/>
      <c r="Q513" s="6"/>
      <c r="R513" s="6"/>
      <c r="S513" s="167"/>
      <c r="T513" s="14"/>
      <c r="U513" s="14"/>
      <c r="V513" s="14"/>
      <c r="W513" s="14"/>
      <c r="X513" s="14"/>
      <c r="Y513" s="14"/>
      <c r="Z513" s="215"/>
      <c r="AA513" s="14"/>
      <c r="AB513" s="215"/>
      <c r="AC513" s="215"/>
      <c r="AD513" s="215"/>
      <c r="AE513" s="167"/>
      <c r="AF513" s="14"/>
      <c r="AG513" s="14"/>
      <c r="AH513" s="14"/>
      <c r="AI513" s="14"/>
      <c r="AJ513" s="14"/>
      <c r="AK513" s="14"/>
      <c r="AL513" s="215"/>
      <c r="AM513" s="14"/>
      <c r="AN513" s="215"/>
      <c r="AO513" s="215"/>
      <c r="AP513" s="215"/>
      <c r="AQ513" s="14"/>
      <c r="AR513" s="222"/>
      <c r="AS513" s="222"/>
      <c r="AT513" s="135"/>
      <c r="AU513" s="136"/>
      <c r="AV513" s="260"/>
      <c r="AW513" s="139"/>
      <c r="AX513" s="139"/>
      <c r="AY513" s="222"/>
      <c r="AZ513" s="135"/>
      <c r="BA513" s="135"/>
      <c r="BB513" s="135"/>
      <c r="BC513" s="139"/>
      <c r="BD513" s="139"/>
      <c r="BE513" s="138"/>
      <c r="BF513" s="135"/>
      <c r="BG513" s="135"/>
      <c r="BH513" s="139"/>
      <c r="BI513" s="139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</row>
    <row r="514" spans="1:201" ht="12.75" customHeight="1" x14ac:dyDescent="0.2">
      <c r="A514" s="167"/>
      <c r="B514" s="135"/>
      <c r="C514" s="136"/>
      <c r="D514" s="14"/>
      <c r="E514" s="280"/>
      <c r="F514" s="280"/>
      <c r="G514" s="137"/>
      <c r="H514" s="14"/>
      <c r="I514" s="14"/>
      <c r="J514" s="14"/>
      <c r="K514" s="14"/>
      <c r="L514" s="167"/>
      <c r="M514" s="167"/>
      <c r="N514" s="6"/>
      <c r="O514" s="14"/>
      <c r="P514" s="14"/>
      <c r="Q514" s="6"/>
      <c r="R514" s="6"/>
      <c r="S514" s="167"/>
      <c r="T514" s="14"/>
      <c r="U514" s="14"/>
      <c r="V514" s="14"/>
      <c r="W514" s="14"/>
      <c r="X514" s="14"/>
      <c r="Y514" s="14"/>
      <c r="Z514" s="215"/>
      <c r="AA514" s="14"/>
      <c r="AB514" s="215"/>
      <c r="AC514" s="215"/>
      <c r="AD514" s="215"/>
      <c r="AE514" s="167"/>
      <c r="AF514" s="14"/>
      <c r="AG514" s="14"/>
      <c r="AH514" s="14"/>
      <c r="AI514" s="14"/>
      <c r="AJ514" s="14"/>
      <c r="AK514" s="14"/>
      <c r="AL514" s="215"/>
      <c r="AM514" s="14"/>
      <c r="AN514" s="215"/>
      <c r="AO514" s="215"/>
      <c r="AP514" s="215"/>
      <c r="AQ514" s="14"/>
      <c r="AR514" s="222"/>
      <c r="AS514" s="222"/>
      <c r="AT514" s="135"/>
      <c r="AU514" s="136"/>
      <c r="AV514" s="260"/>
      <c r="AW514" s="139"/>
      <c r="AX514" s="139"/>
      <c r="AY514" s="222"/>
      <c r="AZ514" s="135"/>
      <c r="BA514" s="135"/>
      <c r="BB514" s="135"/>
      <c r="BC514" s="139"/>
      <c r="BD514" s="139"/>
      <c r="BE514" s="138"/>
      <c r="BF514" s="135"/>
      <c r="BG514" s="135"/>
      <c r="BH514" s="139"/>
      <c r="BI514" s="139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</row>
    <row r="515" spans="1:201" ht="12.75" customHeight="1" x14ac:dyDescent="0.2">
      <c r="A515" s="167"/>
      <c r="B515" s="135"/>
      <c r="C515" s="136"/>
      <c r="D515" s="14"/>
      <c r="E515" s="280"/>
      <c r="F515" s="280"/>
      <c r="G515" s="137"/>
      <c r="H515" s="14"/>
      <c r="I515" s="14"/>
      <c r="J515" s="14"/>
      <c r="K515" s="14"/>
      <c r="L515" s="167"/>
      <c r="M515" s="167"/>
      <c r="N515" s="6"/>
      <c r="O515" s="14"/>
      <c r="P515" s="14"/>
      <c r="Q515" s="6"/>
      <c r="R515" s="6"/>
      <c r="S515" s="167"/>
      <c r="T515" s="14"/>
      <c r="U515" s="14"/>
      <c r="V515" s="14"/>
      <c r="W515" s="14"/>
      <c r="X515" s="14"/>
      <c r="Y515" s="14"/>
      <c r="Z515" s="215"/>
      <c r="AA515" s="14"/>
      <c r="AB515" s="215"/>
      <c r="AC515" s="215"/>
      <c r="AD515" s="215"/>
      <c r="AE515" s="167"/>
      <c r="AF515" s="14"/>
      <c r="AG515" s="14"/>
      <c r="AH515" s="14"/>
      <c r="AI515" s="14"/>
      <c r="AJ515" s="14"/>
      <c r="AK515" s="14"/>
      <c r="AL515" s="215"/>
      <c r="AM515" s="14"/>
      <c r="AN515" s="215"/>
      <c r="AO515" s="215"/>
      <c r="AP515" s="215"/>
      <c r="AQ515" s="14"/>
      <c r="AR515" s="222"/>
      <c r="AS515" s="222"/>
      <c r="AT515" s="135"/>
      <c r="AU515" s="136"/>
      <c r="AV515" s="260"/>
      <c r="AW515" s="139"/>
      <c r="AX515" s="139"/>
      <c r="AY515" s="222"/>
      <c r="AZ515" s="135"/>
      <c r="BA515" s="135"/>
      <c r="BB515" s="135"/>
      <c r="BC515" s="139"/>
      <c r="BD515" s="139"/>
      <c r="BE515" s="138"/>
      <c r="BF515" s="135"/>
      <c r="BG515" s="135"/>
      <c r="BH515" s="139"/>
      <c r="BI515" s="139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</row>
    <row r="516" spans="1:201" ht="12.75" customHeight="1" x14ac:dyDescent="0.2">
      <c r="A516" s="167"/>
      <c r="B516" s="135"/>
      <c r="C516" s="136"/>
      <c r="D516" s="14"/>
      <c r="E516" s="280"/>
      <c r="F516" s="280"/>
      <c r="G516" s="137"/>
      <c r="H516" s="14"/>
      <c r="I516" s="14"/>
      <c r="J516" s="14"/>
      <c r="K516" s="14"/>
      <c r="L516" s="167"/>
      <c r="M516" s="167"/>
      <c r="N516" s="6"/>
      <c r="O516" s="14"/>
      <c r="P516" s="14"/>
      <c r="Q516" s="6"/>
      <c r="R516" s="6"/>
      <c r="S516" s="167"/>
      <c r="T516" s="14"/>
      <c r="U516" s="14"/>
      <c r="V516" s="14"/>
      <c r="W516" s="14"/>
      <c r="X516" s="14"/>
      <c r="Y516" s="14"/>
      <c r="Z516" s="215"/>
      <c r="AA516" s="14"/>
      <c r="AB516" s="215"/>
      <c r="AC516" s="215"/>
      <c r="AD516" s="215"/>
      <c r="AE516" s="167"/>
      <c r="AF516" s="14"/>
      <c r="AG516" s="14"/>
      <c r="AH516" s="14"/>
      <c r="AI516" s="14"/>
      <c r="AJ516" s="14"/>
      <c r="AK516" s="14"/>
      <c r="AL516" s="215"/>
      <c r="AM516" s="14"/>
      <c r="AN516" s="215"/>
      <c r="AO516" s="215"/>
      <c r="AP516" s="215"/>
      <c r="AQ516" s="14"/>
      <c r="AR516" s="222"/>
      <c r="AS516" s="222"/>
      <c r="AT516" s="135"/>
      <c r="AU516" s="136"/>
      <c r="AV516" s="260"/>
      <c r="AW516" s="139"/>
      <c r="AX516" s="139"/>
      <c r="AY516" s="222"/>
      <c r="AZ516" s="135"/>
      <c r="BA516" s="135"/>
      <c r="BB516" s="135"/>
      <c r="BC516" s="139"/>
      <c r="BD516" s="139"/>
      <c r="BE516" s="138"/>
      <c r="BF516" s="135"/>
      <c r="BG516" s="135"/>
      <c r="BH516" s="139"/>
      <c r="BI516" s="139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</row>
    <row r="517" spans="1:201" ht="12.75" customHeight="1" x14ac:dyDescent="0.2">
      <c r="A517" s="167"/>
      <c r="B517" s="135"/>
      <c r="C517" s="136"/>
      <c r="D517" s="14"/>
      <c r="E517" s="280"/>
      <c r="F517" s="280"/>
      <c r="G517" s="137"/>
      <c r="H517" s="14"/>
      <c r="I517" s="14"/>
      <c r="J517" s="14"/>
      <c r="K517" s="14"/>
      <c r="L517" s="167"/>
      <c r="M517" s="167"/>
      <c r="N517" s="6"/>
      <c r="O517" s="14"/>
      <c r="P517" s="14"/>
      <c r="Q517" s="6"/>
      <c r="R517" s="6"/>
      <c r="S517" s="167"/>
      <c r="T517" s="14"/>
      <c r="U517" s="14"/>
      <c r="V517" s="14"/>
      <c r="W517" s="14"/>
      <c r="X517" s="14"/>
      <c r="Y517" s="14"/>
      <c r="Z517" s="215"/>
      <c r="AA517" s="14"/>
      <c r="AB517" s="215"/>
      <c r="AC517" s="215"/>
      <c r="AD517" s="215"/>
      <c r="AE517" s="167"/>
      <c r="AF517" s="14"/>
      <c r="AG517" s="14"/>
      <c r="AH517" s="14"/>
      <c r="AI517" s="14"/>
      <c r="AJ517" s="14"/>
      <c r="AK517" s="14"/>
      <c r="AL517" s="215"/>
      <c r="AM517" s="14"/>
      <c r="AN517" s="215"/>
      <c r="AO517" s="215"/>
      <c r="AP517" s="215"/>
      <c r="AQ517" s="14"/>
      <c r="AR517" s="222"/>
      <c r="AS517" s="222"/>
      <c r="AT517" s="135"/>
      <c r="AU517" s="136"/>
      <c r="AV517" s="260"/>
      <c r="AW517" s="139"/>
      <c r="AX517" s="139"/>
      <c r="AY517" s="222"/>
      <c r="AZ517" s="135"/>
      <c r="BA517" s="135"/>
      <c r="BB517" s="135"/>
      <c r="BC517" s="139"/>
      <c r="BD517" s="139"/>
      <c r="BE517" s="138"/>
      <c r="BF517" s="135"/>
      <c r="BG517" s="135"/>
      <c r="BH517" s="139"/>
      <c r="BI517" s="139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</row>
    <row r="518" spans="1:201" ht="12.75" customHeight="1" x14ac:dyDescent="0.2">
      <c r="A518" s="167"/>
      <c r="B518" s="135"/>
      <c r="C518" s="136"/>
      <c r="D518" s="14"/>
      <c r="E518" s="280"/>
      <c r="F518" s="280"/>
      <c r="G518" s="137"/>
      <c r="H518" s="14"/>
      <c r="I518" s="14"/>
      <c r="J518" s="14"/>
      <c r="K518" s="14"/>
      <c r="L518" s="167"/>
      <c r="M518" s="167"/>
      <c r="N518" s="6"/>
      <c r="O518" s="14"/>
      <c r="P518" s="14"/>
      <c r="Q518" s="6"/>
      <c r="R518" s="6"/>
      <c r="S518" s="167"/>
      <c r="T518" s="14"/>
      <c r="U518" s="14"/>
      <c r="V518" s="14"/>
      <c r="W518" s="14"/>
      <c r="X518" s="14"/>
      <c r="Y518" s="14"/>
      <c r="Z518" s="215"/>
      <c r="AA518" s="14"/>
      <c r="AB518" s="215"/>
      <c r="AC518" s="215"/>
      <c r="AD518" s="215"/>
      <c r="AE518" s="167"/>
      <c r="AF518" s="14"/>
      <c r="AG518" s="14"/>
      <c r="AH518" s="14"/>
      <c r="AI518" s="14"/>
      <c r="AJ518" s="14"/>
      <c r="AK518" s="14"/>
      <c r="AL518" s="215"/>
      <c r="AM518" s="14"/>
      <c r="AN518" s="215"/>
      <c r="AO518" s="215"/>
      <c r="AP518" s="215"/>
      <c r="AQ518" s="14"/>
      <c r="AR518" s="222"/>
      <c r="AS518" s="222"/>
      <c r="AT518" s="135"/>
      <c r="AU518" s="136"/>
      <c r="AV518" s="260"/>
      <c r="AW518" s="139"/>
      <c r="AX518" s="139"/>
      <c r="AY518" s="222"/>
      <c r="AZ518" s="135"/>
      <c r="BA518" s="135"/>
      <c r="BB518" s="135"/>
      <c r="BC518" s="139"/>
      <c r="BD518" s="139"/>
      <c r="BE518" s="138"/>
      <c r="BF518" s="135"/>
      <c r="BG518" s="135"/>
      <c r="BH518" s="139"/>
      <c r="BI518" s="139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</row>
    <row r="519" spans="1:201" ht="12.75" customHeight="1" x14ac:dyDescent="0.2">
      <c r="A519" s="167"/>
      <c r="B519" s="135"/>
      <c r="C519" s="136"/>
      <c r="D519" s="14"/>
      <c r="E519" s="280"/>
      <c r="F519" s="280"/>
      <c r="G519" s="137"/>
      <c r="H519" s="14"/>
      <c r="I519" s="14"/>
      <c r="J519" s="14"/>
      <c r="K519" s="14"/>
      <c r="L519" s="167"/>
      <c r="M519" s="167"/>
      <c r="N519" s="6"/>
      <c r="O519" s="14"/>
      <c r="P519" s="14"/>
      <c r="Q519" s="6"/>
      <c r="R519" s="6"/>
      <c r="S519" s="167"/>
      <c r="T519" s="14"/>
      <c r="U519" s="14"/>
      <c r="V519" s="14"/>
      <c r="W519" s="14"/>
      <c r="X519" s="14"/>
      <c r="Y519" s="14"/>
      <c r="Z519" s="215"/>
      <c r="AA519" s="14"/>
      <c r="AB519" s="215"/>
      <c r="AC519" s="215"/>
      <c r="AD519" s="215"/>
      <c r="AE519" s="167"/>
      <c r="AF519" s="14"/>
      <c r="AG519" s="14"/>
      <c r="AH519" s="14"/>
      <c r="AI519" s="14"/>
      <c r="AJ519" s="14"/>
      <c r="AK519" s="14"/>
      <c r="AL519" s="215"/>
      <c r="AM519" s="14"/>
      <c r="AN519" s="215"/>
      <c r="AO519" s="215"/>
      <c r="AP519" s="215"/>
      <c r="AQ519" s="14"/>
      <c r="AR519" s="222"/>
      <c r="AS519" s="222"/>
      <c r="AT519" s="135"/>
      <c r="AU519" s="136"/>
      <c r="AV519" s="260"/>
      <c r="AW519" s="139"/>
      <c r="AX519" s="139"/>
      <c r="AY519" s="222"/>
      <c r="AZ519" s="135"/>
      <c r="BA519" s="135"/>
      <c r="BB519" s="135"/>
      <c r="BC519" s="139"/>
      <c r="BD519" s="139"/>
      <c r="BE519" s="138"/>
      <c r="BF519" s="135"/>
      <c r="BG519" s="135"/>
      <c r="BH519" s="139"/>
      <c r="BI519" s="139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</row>
    <row r="520" spans="1:201" ht="12.75" customHeight="1" x14ac:dyDescent="0.2">
      <c r="A520" s="167"/>
      <c r="B520" s="135"/>
      <c r="C520" s="136"/>
      <c r="D520" s="14"/>
      <c r="E520" s="280"/>
      <c r="F520" s="280"/>
      <c r="G520" s="137"/>
      <c r="H520" s="14"/>
      <c r="I520" s="14"/>
      <c r="J520" s="14"/>
      <c r="K520" s="14"/>
      <c r="L520" s="167"/>
      <c r="M520" s="167"/>
      <c r="N520" s="6"/>
      <c r="O520" s="14"/>
      <c r="P520" s="14"/>
      <c r="Q520" s="6"/>
      <c r="R520" s="6"/>
      <c r="S520" s="167"/>
      <c r="T520" s="14"/>
      <c r="U520" s="14"/>
      <c r="V520" s="14"/>
      <c r="W520" s="14"/>
      <c r="X520" s="14"/>
      <c r="Y520" s="14"/>
      <c r="Z520" s="215"/>
      <c r="AA520" s="14"/>
      <c r="AB520" s="215"/>
      <c r="AC520" s="215"/>
      <c r="AD520" s="215"/>
      <c r="AE520" s="167"/>
      <c r="AF520" s="14"/>
      <c r="AG520" s="14"/>
      <c r="AH520" s="14"/>
      <c r="AI520" s="14"/>
      <c r="AJ520" s="14"/>
      <c r="AK520" s="14"/>
      <c r="AL520" s="215"/>
      <c r="AM520" s="14"/>
      <c r="AN520" s="215"/>
      <c r="AO520" s="215"/>
      <c r="AP520" s="215"/>
      <c r="AQ520" s="14"/>
      <c r="AR520" s="222"/>
      <c r="AS520" s="222"/>
      <c r="AT520" s="135"/>
      <c r="AU520" s="136"/>
      <c r="AV520" s="260"/>
      <c r="AW520" s="139"/>
      <c r="AX520" s="139"/>
      <c r="AY520" s="222"/>
      <c r="AZ520" s="135"/>
      <c r="BA520" s="135"/>
      <c r="BB520" s="135"/>
      <c r="BC520" s="139"/>
      <c r="BD520" s="139"/>
      <c r="BE520" s="138"/>
      <c r="BF520" s="135"/>
      <c r="BG520" s="135"/>
      <c r="BH520" s="139"/>
      <c r="BI520" s="139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</row>
    <row r="521" spans="1:201" ht="12.75" customHeight="1" x14ac:dyDescent="0.2">
      <c r="A521" s="167"/>
      <c r="B521" s="135"/>
      <c r="C521" s="136"/>
      <c r="D521" s="14"/>
      <c r="E521" s="280"/>
      <c r="F521" s="280"/>
      <c r="G521" s="137"/>
      <c r="H521" s="14"/>
      <c r="I521" s="14"/>
      <c r="J521" s="14"/>
      <c r="K521" s="14"/>
      <c r="L521" s="167"/>
      <c r="M521" s="167"/>
      <c r="N521" s="6"/>
      <c r="O521" s="14"/>
      <c r="P521" s="14"/>
      <c r="Q521" s="6"/>
      <c r="R521" s="6"/>
      <c r="S521" s="167"/>
      <c r="T521" s="14"/>
      <c r="U521" s="14"/>
      <c r="V521" s="14"/>
      <c r="W521" s="14"/>
      <c r="X521" s="14"/>
      <c r="Y521" s="14"/>
      <c r="Z521" s="215"/>
      <c r="AA521" s="14"/>
      <c r="AB521" s="215"/>
      <c r="AC521" s="215"/>
      <c r="AD521" s="215"/>
      <c r="AE521" s="167"/>
      <c r="AF521" s="14"/>
      <c r="AG521" s="14"/>
      <c r="AH521" s="14"/>
      <c r="AI521" s="14"/>
      <c r="AJ521" s="14"/>
      <c r="AK521" s="14"/>
      <c r="AL521" s="215"/>
      <c r="AM521" s="14"/>
      <c r="AN521" s="215"/>
      <c r="AO521" s="215"/>
      <c r="AP521" s="215"/>
      <c r="AQ521" s="14"/>
      <c r="AR521" s="222"/>
      <c r="AS521" s="222"/>
      <c r="AT521" s="135"/>
      <c r="AU521" s="136"/>
      <c r="AV521" s="260"/>
      <c r="AW521" s="139"/>
      <c r="AX521" s="139"/>
      <c r="AY521" s="222"/>
      <c r="AZ521" s="135"/>
      <c r="BA521" s="135"/>
      <c r="BB521" s="135"/>
      <c r="BC521" s="139"/>
      <c r="BD521" s="139"/>
      <c r="BE521" s="138"/>
      <c r="BF521" s="135"/>
      <c r="BG521" s="135"/>
      <c r="BH521" s="139"/>
      <c r="BI521" s="139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</row>
    <row r="522" spans="1:201" ht="12.75" customHeight="1" x14ac:dyDescent="0.2">
      <c r="A522" s="167"/>
      <c r="B522" s="135"/>
      <c r="C522" s="136"/>
      <c r="D522" s="14"/>
      <c r="E522" s="280"/>
      <c r="F522" s="280"/>
      <c r="G522" s="137"/>
      <c r="H522" s="14"/>
      <c r="I522" s="14"/>
      <c r="J522" s="14"/>
      <c r="K522" s="14"/>
      <c r="L522" s="167"/>
      <c r="M522" s="167"/>
      <c r="N522" s="6"/>
      <c r="O522" s="14"/>
      <c r="P522" s="14"/>
      <c r="Q522" s="6"/>
      <c r="R522" s="6"/>
      <c r="S522" s="167"/>
      <c r="T522" s="14"/>
      <c r="U522" s="14"/>
      <c r="V522" s="14"/>
      <c r="W522" s="14"/>
      <c r="X522" s="14"/>
      <c r="Y522" s="14"/>
      <c r="Z522" s="215"/>
      <c r="AA522" s="14"/>
      <c r="AB522" s="215"/>
      <c r="AC522" s="215"/>
      <c r="AD522" s="215"/>
      <c r="AE522" s="167"/>
      <c r="AF522" s="14"/>
      <c r="AG522" s="14"/>
      <c r="AH522" s="14"/>
      <c r="AI522" s="14"/>
      <c r="AJ522" s="14"/>
      <c r="AK522" s="14"/>
      <c r="AL522" s="215"/>
      <c r="AM522" s="14"/>
      <c r="AN522" s="215"/>
      <c r="AO522" s="215"/>
      <c r="AP522" s="215"/>
      <c r="AQ522" s="14"/>
      <c r="AR522" s="222"/>
      <c r="AS522" s="222"/>
      <c r="AT522" s="135"/>
      <c r="AU522" s="136"/>
      <c r="AV522" s="260"/>
      <c r="AW522" s="139"/>
      <c r="AX522" s="139"/>
      <c r="AY522" s="222"/>
      <c r="AZ522" s="135"/>
      <c r="BA522" s="135"/>
      <c r="BB522" s="135"/>
      <c r="BC522" s="139"/>
      <c r="BD522" s="139"/>
      <c r="BE522" s="138"/>
      <c r="BF522" s="135"/>
      <c r="BG522" s="135"/>
      <c r="BH522" s="139"/>
      <c r="BI522" s="139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</row>
    <row r="523" spans="1:201" ht="12.75" customHeight="1" x14ac:dyDescent="0.2">
      <c r="A523" s="167"/>
      <c r="B523" s="135"/>
      <c r="C523" s="136"/>
      <c r="D523" s="14"/>
      <c r="E523" s="280"/>
      <c r="F523" s="280"/>
      <c r="G523" s="137"/>
      <c r="H523" s="14"/>
      <c r="I523" s="14"/>
      <c r="J523" s="14"/>
      <c r="K523" s="14"/>
      <c r="L523" s="167"/>
      <c r="M523" s="167"/>
      <c r="N523" s="6"/>
      <c r="O523" s="14"/>
      <c r="P523" s="14"/>
      <c r="Q523" s="6"/>
      <c r="R523" s="6"/>
      <c r="S523" s="167"/>
      <c r="T523" s="14"/>
      <c r="U523" s="14"/>
      <c r="V523" s="14"/>
      <c r="W523" s="14"/>
      <c r="X523" s="14"/>
      <c r="Y523" s="14"/>
      <c r="Z523" s="215"/>
      <c r="AA523" s="14"/>
      <c r="AB523" s="215"/>
      <c r="AC523" s="215"/>
      <c r="AD523" s="215"/>
      <c r="AE523" s="167"/>
      <c r="AF523" s="14"/>
      <c r="AG523" s="14"/>
      <c r="AH523" s="14"/>
      <c r="AI523" s="14"/>
      <c r="AJ523" s="14"/>
      <c r="AK523" s="14"/>
      <c r="AL523" s="215"/>
      <c r="AM523" s="14"/>
      <c r="AN523" s="215"/>
      <c r="AO523" s="215"/>
      <c r="AP523" s="215"/>
      <c r="AQ523" s="14"/>
      <c r="AR523" s="222"/>
      <c r="AS523" s="222"/>
      <c r="AT523" s="135"/>
      <c r="AU523" s="136"/>
      <c r="AV523" s="260"/>
      <c r="AW523" s="139"/>
      <c r="AX523" s="139"/>
      <c r="AY523" s="222"/>
      <c r="AZ523" s="135"/>
      <c r="BA523" s="135"/>
      <c r="BB523" s="135"/>
      <c r="BC523" s="139"/>
      <c r="BD523" s="139"/>
      <c r="BE523" s="138"/>
      <c r="BF523" s="135"/>
      <c r="BG523" s="135"/>
      <c r="BH523" s="139"/>
      <c r="BI523" s="139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</row>
    <row r="524" spans="1:201" ht="12.75" customHeight="1" x14ac:dyDescent="0.2">
      <c r="A524" s="167"/>
      <c r="B524" s="135"/>
      <c r="C524" s="136"/>
      <c r="D524" s="14"/>
      <c r="E524" s="280"/>
      <c r="F524" s="280"/>
      <c r="G524" s="137"/>
      <c r="H524" s="14"/>
      <c r="I524" s="14"/>
      <c r="J524" s="14"/>
      <c r="K524" s="14"/>
      <c r="L524" s="167"/>
      <c r="M524" s="167"/>
      <c r="N524" s="6"/>
      <c r="O524" s="14"/>
      <c r="P524" s="14"/>
      <c r="Q524" s="6"/>
      <c r="R524" s="6"/>
      <c r="S524" s="167"/>
      <c r="T524" s="14"/>
      <c r="U524" s="14"/>
      <c r="V524" s="14"/>
      <c r="W524" s="14"/>
      <c r="X524" s="14"/>
      <c r="Y524" s="14"/>
      <c r="Z524" s="215"/>
      <c r="AA524" s="14"/>
      <c r="AB524" s="215"/>
      <c r="AC524" s="215"/>
      <c r="AD524" s="215"/>
      <c r="AE524" s="167"/>
      <c r="AF524" s="14"/>
      <c r="AG524" s="14"/>
      <c r="AH524" s="14"/>
      <c r="AI524" s="14"/>
      <c r="AJ524" s="14"/>
      <c r="AK524" s="14"/>
      <c r="AL524" s="215"/>
      <c r="AM524" s="14"/>
      <c r="AN524" s="215"/>
      <c r="AO524" s="215"/>
      <c r="AP524" s="215"/>
      <c r="AQ524" s="14"/>
      <c r="AR524" s="222"/>
      <c r="AS524" s="222"/>
      <c r="AT524" s="135"/>
      <c r="AU524" s="136"/>
      <c r="AV524" s="260"/>
      <c r="AW524" s="139"/>
      <c r="AX524" s="139"/>
      <c r="AY524" s="222"/>
      <c r="AZ524" s="135"/>
      <c r="BA524" s="135"/>
      <c r="BB524" s="135"/>
      <c r="BC524" s="139"/>
      <c r="BD524" s="139"/>
      <c r="BE524" s="138"/>
      <c r="BF524" s="135"/>
      <c r="BG524" s="135"/>
      <c r="BH524" s="139"/>
      <c r="BI524" s="139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</row>
    <row r="525" spans="1:201" ht="12.75" customHeight="1" x14ac:dyDescent="0.2">
      <c r="A525" s="167"/>
      <c r="B525" s="135"/>
      <c r="C525" s="136"/>
      <c r="D525" s="14"/>
      <c r="E525" s="280"/>
      <c r="F525" s="280"/>
      <c r="G525" s="137"/>
      <c r="H525" s="14"/>
      <c r="I525" s="14"/>
      <c r="J525" s="14"/>
      <c r="K525" s="14"/>
      <c r="L525" s="167"/>
      <c r="M525" s="167"/>
      <c r="N525" s="6"/>
      <c r="O525" s="14"/>
      <c r="P525" s="14"/>
      <c r="Q525" s="6"/>
      <c r="R525" s="6"/>
      <c r="S525" s="167"/>
      <c r="T525" s="14"/>
      <c r="U525" s="14"/>
      <c r="V525" s="14"/>
      <c r="W525" s="14"/>
      <c r="X525" s="14"/>
      <c r="Y525" s="14"/>
      <c r="Z525" s="215"/>
      <c r="AA525" s="14"/>
      <c r="AB525" s="215"/>
      <c r="AC525" s="215"/>
      <c r="AD525" s="215"/>
      <c r="AE525" s="167"/>
      <c r="AF525" s="14"/>
      <c r="AG525" s="14"/>
      <c r="AH525" s="14"/>
      <c r="AI525" s="14"/>
      <c r="AJ525" s="14"/>
      <c r="AK525" s="14"/>
      <c r="AL525" s="215"/>
      <c r="AM525" s="14"/>
      <c r="AN525" s="215"/>
      <c r="AO525" s="215"/>
      <c r="AP525" s="215"/>
      <c r="AQ525" s="14"/>
      <c r="AR525" s="222"/>
      <c r="AS525" s="222"/>
      <c r="AT525" s="135"/>
      <c r="AU525" s="136"/>
      <c r="AV525" s="260"/>
      <c r="AW525" s="139"/>
      <c r="AX525" s="139"/>
      <c r="AY525" s="222"/>
      <c r="AZ525" s="135"/>
      <c r="BA525" s="135"/>
      <c r="BB525" s="135"/>
      <c r="BC525" s="139"/>
      <c r="BD525" s="139"/>
      <c r="BE525" s="138"/>
      <c r="BF525" s="135"/>
      <c r="BG525" s="135"/>
      <c r="BH525" s="139"/>
      <c r="BI525" s="139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</row>
    <row r="526" spans="1:201" ht="12.75" customHeight="1" x14ac:dyDescent="0.2">
      <c r="A526" s="167"/>
      <c r="B526" s="135"/>
      <c r="C526" s="136"/>
      <c r="D526" s="14"/>
      <c r="E526" s="280"/>
      <c r="F526" s="280"/>
      <c r="G526" s="137"/>
      <c r="H526" s="14"/>
      <c r="I526" s="14"/>
      <c r="J526" s="14"/>
      <c r="K526" s="14"/>
      <c r="L526" s="167"/>
      <c r="M526" s="167"/>
      <c r="N526" s="6"/>
      <c r="O526" s="14"/>
      <c r="P526" s="14"/>
      <c r="Q526" s="6"/>
      <c r="R526" s="6"/>
      <c r="S526" s="167"/>
      <c r="T526" s="14"/>
      <c r="U526" s="14"/>
      <c r="V526" s="14"/>
      <c r="W526" s="14"/>
      <c r="X526" s="14"/>
      <c r="Y526" s="14"/>
      <c r="Z526" s="215"/>
      <c r="AA526" s="14"/>
      <c r="AB526" s="215"/>
      <c r="AC526" s="215"/>
      <c r="AD526" s="215"/>
      <c r="AE526" s="167"/>
      <c r="AF526" s="14"/>
      <c r="AG526" s="14"/>
      <c r="AH526" s="14"/>
      <c r="AI526" s="14"/>
      <c r="AJ526" s="14"/>
      <c r="AK526" s="14"/>
      <c r="AL526" s="215"/>
      <c r="AM526" s="14"/>
      <c r="AN526" s="215"/>
      <c r="AO526" s="215"/>
      <c r="AP526" s="215"/>
      <c r="AQ526" s="14"/>
      <c r="AR526" s="222"/>
      <c r="AS526" s="222"/>
      <c r="AT526" s="135"/>
      <c r="AU526" s="136"/>
      <c r="AV526" s="260"/>
      <c r="AW526" s="139"/>
      <c r="AX526" s="139"/>
      <c r="AY526" s="222"/>
      <c r="AZ526" s="135"/>
      <c r="BA526" s="135"/>
      <c r="BB526" s="135"/>
      <c r="BC526" s="139"/>
      <c r="BD526" s="139"/>
      <c r="BE526" s="138"/>
      <c r="BF526" s="135"/>
      <c r="BG526" s="135"/>
      <c r="BH526" s="139"/>
      <c r="BI526" s="139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</row>
    <row r="527" spans="1:201" ht="12.75" customHeight="1" x14ac:dyDescent="0.2">
      <c r="A527" s="167"/>
      <c r="B527" s="135"/>
      <c r="C527" s="136"/>
      <c r="D527" s="14"/>
      <c r="E527" s="280"/>
      <c r="F527" s="280"/>
      <c r="G527" s="137"/>
      <c r="H527" s="14"/>
      <c r="I527" s="14"/>
      <c r="J527" s="14"/>
      <c r="K527" s="14"/>
      <c r="L527" s="167"/>
      <c r="M527" s="167"/>
      <c r="N527" s="6"/>
      <c r="O527" s="14"/>
      <c r="P527" s="14"/>
      <c r="Q527" s="6"/>
      <c r="R527" s="6"/>
      <c r="S527" s="167"/>
      <c r="T527" s="14"/>
      <c r="U527" s="14"/>
      <c r="V527" s="14"/>
      <c r="W527" s="14"/>
      <c r="X527" s="14"/>
      <c r="Y527" s="14"/>
      <c r="Z527" s="215"/>
      <c r="AA527" s="14"/>
      <c r="AB527" s="215"/>
      <c r="AC527" s="215"/>
      <c r="AD527" s="215"/>
      <c r="AE527" s="167"/>
      <c r="AF527" s="14"/>
      <c r="AG527" s="14"/>
      <c r="AH527" s="14"/>
      <c r="AI527" s="14"/>
      <c r="AJ527" s="14"/>
      <c r="AK527" s="14"/>
      <c r="AL527" s="215"/>
      <c r="AM527" s="14"/>
      <c r="AN527" s="215"/>
      <c r="AO527" s="215"/>
      <c r="AP527" s="215"/>
      <c r="AQ527" s="14"/>
      <c r="AR527" s="222"/>
      <c r="AS527" s="222"/>
      <c r="AT527" s="135"/>
      <c r="AU527" s="136"/>
      <c r="AV527" s="260"/>
      <c r="AW527" s="139"/>
      <c r="AX527" s="139"/>
      <c r="AY527" s="222"/>
      <c r="AZ527" s="135"/>
      <c r="BA527" s="135"/>
      <c r="BB527" s="135"/>
      <c r="BC527" s="139"/>
      <c r="BD527" s="139"/>
      <c r="BE527" s="138"/>
      <c r="BF527" s="135"/>
      <c r="BG527" s="135"/>
      <c r="BH527" s="139"/>
      <c r="BI527" s="139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</row>
    <row r="528" spans="1:201" ht="12.75" customHeight="1" x14ac:dyDescent="0.2">
      <c r="A528" s="167"/>
      <c r="B528" s="135"/>
      <c r="C528" s="136"/>
      <c r="D528" s="14"/>
      <c r="E528" s="280"/>
      <c r="F528" s="280"/>
      <c r="G528" s="137"/>
      <c r="H528" s="14"/>
      <c r="I528" s="14"/>
      <c r="J528" s="14"/>
      <c r="K528" s="14"/>
      <c r="L528" s="167"/>
      <c r="M528" s="167"/>
      <c r="N528" s="6"/>
      <c r="O528" s="14"/>
      <c r="P528" s="14"/>
      <c r="Q528" s="6"/>
      <c r="R528" s="6"/>
      <c r="S528" s="167"/>
      <c r="T528" s="14"/>
      <c r="U528" s="14"/>
      <c r="V528" s="14"/>
      <c r="W528" s="14"/>
      <c r="X528" s="14"/>
      <c r="Y528" s="14"/>
      <c r="Z528" s="215"/>
      <c r="AA528" s="14"/>
      <c r="AB528" s="215"/>
      <c r="AC528" s="215"/>
      <c r="AD528" s="215"/>
      <c r="AE528" s="167"/>
      <c r="AF528" s="14"/>
      <c r="AG528" s="14"/>
      <c r="AH528" s="14"/>
      <c r="AI528" s="14"/>
      <c r="AJ528" s="14"/>
      <c r="AK528" s="14"/>
      <c r="AL528" s="215"/>
      <c r="AM528" s="14"/>
      <c r="AN528" s="215"/>
      <c r="AO528" s="215"/>
      <c r="AP528" s="215"/>
      <c r="AQ528" s="14"/>
      <c r="AR528" s="222"/>
      <c r="AS528" s="222"/>
      <c r="AT528" s="135"/>
      <c r="AU528" s="136"/>
      <c r="AV528" s="260"/>
      <c r="AW528" s="139"/>
      <c r="AX528" s="139"/>
      <c r="AY528" s="222"/>
      <c r="AZ528" s="135"/>
      <c r="BA528" s="135"/>
      <c r="BB528" s="135"/>
      <c r="BC528" s="139"/>
      <c r="BD528" s="139"/>
      <c r="BE528" s="138"/>
      <c r="BF528" s="135"/>
      <c r="BG528" s="135"/>
      <c r="BH528" s="139"/>
      <c r="BI528" s="139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</row>
    <row r="529" spans="1:201" ht="12.75" customHeight="1" x14ac:dyDescent="0.2">
      <c r="A529" s="167"/>
      <c r="B529" s="135"/>
      <c r="C529" s="136"/>
      <c r="D529" s="14"/>
      <c r="E529" s="280"/>
      <c r="F529" s="280"/>
      <c r="G529" s="137"/>
      <c r="H529" s="14"/>
      <c r="I529" s="14"/>
      <c r="J529" s="14"/>
      <c r="K529" s="14"/>
      <c r="L529" s="167"/>
      <c r="M529" s="167"/>
      <c r="N529" s="6"/>
      <c r="O529" s="14"/>
      <c r="P529" s="14"/>
      <c r="Q529" s="6"/>
      <c r="R529" s="6"/>
      <c r="S529" s="167"/>
      <c r="T529" s="14"/>
      <c r="U529" s="14"/>
      <c r="V529" s="14"/>
      <c r="W529" s="14"/>
      <c r="X529" s="14"/>
      <c r="Y529" s="14"/>
      <c r="Z529" s="215"/>
      <c r="AA529" s="14"/>
      <c r="AB529" s="215"/>
      <c r="AC529" s="215"/>
      <c r="AD529" s="215"/>
      <c r="AE529" s="167"/>
      <c r="AF529" s="14"/>
      <c r="AG529" s="14"/>
      <c r="AH529" s="14"/>
      <c r="AI529" s="14"/>
      <c r="AJ529" s="14"/>
      <c r="AK529" s="14"/>
      <c r="AL529" s="215"/>
      <c r="AM529" s="14"/>
      <c r="AN529" s="215"/>
      <c r="AO529" s="215"/>
      <c r="AP529" s="215"/>
      <c r="AQ529" s="14"/>
      <c r="AR529" s="222"/>
      <c r="AS529" s="222"/>
      <c r="AT529" s="135"/>
      <c r="AU529" s="136"/>
      <c r="AV529" s="260"/>
      <c r="AW529" s="139"/>
      <c r="AX529" s="139"/>
      <c r="AY529" s="222"/>
      <c r="AZ529" s="135"/>
      <c r="BA529" s="135"/>
      <c r="BB529" s="135"/>
      <c r="BC529" s="139"/>
      <c r="BD529" s="139"/>
      <c r="BE529" s="138"/>
      <c r="BF529" s="135"/>
      <c r="BG529" s="135"/>
      <c r="BH529" s="139"/>
      <c r="BI529" s="139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</row>
    <row r="530" spans="1:201" ht="12.75" customHeight="1" x14ac:dyDescent="0.2">
      <c r="A530" s="167"/>
      <c r="B530" s="135"/>
      <c r="C530" s="136"/>
      <c r="D530" s="14"/>
      <c r="E530" s="280"/>
      <c r="F530" s="280"/>
      <c r="G530" s="137"/>
      <c r="H530" s="14"/>
      <c r="I530" s="14"/>
      <c r="J530" s="14"/>
      <c r="K530" s="14"/>
      <c r="L530" s="167"/>
      <c r="M530" s="167"/>
      <c r="N530" s="6"/>
      <c r="O530" s="14"/>
      <c r="P530" s="14"/>
      <c r="Q530" s="6"/>
      <c r="R530" s="6"/>
      <c r="S530" s="167"/>
      <c r="T530" s="14"/>
      <c r="U530" s="14"/>
      <c r="V530" s="14"/>
      <c r="W530" s="14"/>
      <c r="X530" s="14"/>
      <c r="Y530" s="14"/>
      <c r="Z530" s="215"/>
      <c r="AA530" s="14"/>
      <c r="AB530" s="215"/>
      <c r="AC530" s="215"/>
      <c r="AD530" s="215"/>
      <c r="AE530" s="167"/>
      <c r="AF530" s="14"/>
      <c r="AG530" s="14"/>
      <c r="AH530" s="14"/>
      <c r="AI530" s="14"/>
      <c r="AJ530" s="14"/>
      <c r="AK530" s="14"/>
      <c r="AL530" s="215"/>
      <c r="AM530" s="14"/>
      <c r="AN530" s="215"/>
      <c r="AO530" s="215"/>
      <c r="AP530" s="215"/>
      <c r="AQ530" s="14"/>
      <c r="AR530" s="222"/>
      <c r="AS530" s="222"/>
      <c r="AT530" s="135"/>
      <c r="AU530" s="136"/>
      <c r="AV530" s="260"/>
      <c r="AW530" s="139"/>
      <c r="AX530" s="139"/>
      <c r="AY530" s="222"/>
      <c r="AZ530" s="135"/>
      <c r="BA530" s="135"/>
      <c r="BB530" s="135"/>
      <c r="BC530" s="139"/>
      <c r="BD530" s="139"/>
      <c r="BE530" s="138"/>
      <c r="BF530" s="135"/>
      <c r="BG530" s="135"/>
      <c r="BH530" s="139"/>
      <c r="BI530" s="139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</row>
    <row r="531" spans="1:201" ht="12.75" customHeight="1" x14ac:dyDescent="0.2">
      <c r="A531" s="167"/>
      <c r="B531" s="135"/>
      <c r="C531" s="136"/>
      <c r="D531" s="14"/>
      <c r="E531" s="280"/>
      <c r="F531" s="280"/>
      <c r="G531" s="137"/>
      <c r="H531" s="14"/>
      <c r="I531" s="14"/>
      <c r="J531" s="14"/>
      <c r="K531" s="14"/>
      <c r="L531" s="167"/>
      <c r="M531" s="167"/>
      <c r="N531" s="6"/>
      <c r="O531" s="14"/>
      <c r="P531" s="14"/>
      <c r="Q531" s="6"/>
      <c r="R531" s="6"/>
      <c r="S531" s="167"/>
      <c r="T531" s="14"/>
      <c r="U531" s="14"/>
      <c r="V531" s="14"/>
      <c r="W531" s="14"/>
      <c r="X531" s="14"/>
      <c r="Y531" s="14"/>
      <c r="Z531" s="215"/>
      <c r="AA531" s="14"/>
      <c r="AB531" s="215"/>
      <c r="AC531" s="215"/>
      <c r="AD531" s="215"/>
      <c r="AE531" s="167"/>
      <c r="AF531" s="14"/>
      <c r="AG531" s="14"/>
      <c r="AH531" s="14"/>
      <c r="AI531" s="14"/>
      <c r="AJ531" s="14"/>
      <c r="AK531" s="14"/>
      <c r="AL531" s="215"/>
      <c r="AM531" s="14"/>
      <c r="AN531" s="215"/>
      <c r="AO531" s="215"/>
      <c r="AP531" s="215"/>
      <c r="AQ531" s="14"/>
      <c r="AR531" s="222"/>
      <c r="AS531" s="222"/>
      <c r="AT531" s="135"/>
      <c r="AU531" s="136"/>
      <c r="AV531" s="260"/>
      <c r="AW531" s="139"/>
      <c r="AX531" s="139"/>
      <c r="AY531" s="222"/>
      <c r="AZ531" s="135"/>
      <c r="BA531" s="135"/>
      <c r="BB531" s="135"/>
      <c r="BC531" s="139"/>
      <c r="BD531" s="139"/>
      <c r="BE531" s="138"/>
      <c r="BF531" s="135"/>
      <c r="BG531" s="135"/>
      <c r="BH531" s="139"/>
      <c r="BI531" s="139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</row>
    <row r="532" spans="1:201" ht="12.75" customHeight="1" x14ac:dyDescent="0.2">
      <c r="A532" s="167"/>
      <c r="B532" s="135"/>
      <c r="C532" s="136"/>
      <c r="D532" s="14"/>
      <c r="E532" s="280"/>
      <c r="F532" s="280"/>
      <c r="G532" s="137"/>
      <c r="H532" s="14"/>
      <c r="I532" s="14"/>
      <c r="J532" s="14"/>
      <c r="K532" s="14"/>
      <c r="L532" s="167"/>
      <c r="M532" s="167"/>
      <c r="N532" s="6"/>
      <c r="O532" s="14"/>
      <c r="P532" s="14"/>
      <c r="Q532" s="6"/>
      <c r="R532" s="6"/>
      <c r="S532" s="167"/>
      <c r="T532" s="14"/>
      <c r="U532" s="14"/>
      <c r="V532" s="14"/>
      <c r="W532" s="14"/>
      <c r="X532" s="14"/>
      <c r="Y532" s="14"/>
      <c r="Z532" s="215"/>
      <c r="AA532" s="14"/>
      <c r="AB532" s="215"/>
      <c r="AC532" s="215"/>
      <c r="AD532" s="215"/>
      <c r="AE532" s="167"/>
      <c r="AF532" s="14"/>
      <c r="AG532" s="14"/>
      <c r="AH532" s="14"/>
      <c r="AI532" s="14"/>
      <c r="AJ532" s="14"/>
      <c r="AK532" s="14"/>
      <c r="AL532" s="215"/>
      <c r="AM532" s="14"/>
      <c r="AN532" s="215"/>
      <c r="AO532" s="215"/>
      <c r="AP532" s="215"/>
      <c r="AQ532" s="14"/>
      <c r="AR532" s="222"/>
      <c r="AS532" s="222"/>
      <c r="AT532" s="135"/>
      <c r="AU532" s="136"/>
      <c r="AV532" s="260"/>
      <c r="AW532" s="139"/>
      <c r="AX532" s="139"/>
      <c r="AY532" s="222"/>
      <c r="AZ532" s="135"/>
      <c r="BA532" s="135"/>
      <c r="BB532" s="135"/>
      <c r="BC532" s="139"/>
      <c r="BD532" s="139"/>
      <c r="BE532" s="138"/>
      <c r="BF532" s="135"/>
      <c r="BG532" s="135"/>
      <c r="BH532" s="139"/>
      <c r="BI532" s="139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</row>
    <row r="533" spans="1:201" ht="12.75" customHeight="1" x14ac:dyDescent="0.2">
      <c r="A533" s="167"/>
      <c r="B533" s="135"/>
      <c r="C533" s="136"/>
      <c r="D533" s="14"/>
      <c r="E533" s="280"/>
      <c r="F533" s="280"/>
      <c r="G533" s="137"/>
      <c r="H533" s="14"/>
      <c r="I533" s="14"/>
      <c r="J533" s="14"/>
      <c r="K533" s="14"/>
      <c r="L533" s="167"/>
      <c r="M533" s="167"/>
      <c r="N533" s="6"/>
      <c r="O533" s="14"/>
      <c r="P533" s="14"/>
      <c r="Q533" s="6"/>
      <c r="R533" s="6"/>
      <c r="S533" s="167"/>
      <c r="T533" s="14"/>
      <c r="U533" s="14"/>
      <c r="V533" s="14"/>
      <c r="W533" s="14"/>
      <c r="X533" s="14"/>
      <c r="Y533" s="14"/>
      <c r="Z533" s="215"/>
      <c r="AA533" s="14"/>
      <c r="AB533" s="215"/>
      <c r="AC533" s="215"/>
      <c r="AD533" s="215"/>
      <c r="AE533" s="167"/>
      <c r="AF533" s="14"/>
      <c r="AG533" s="14"/>
      <c r="AH533" s="14"/>
      <c r="AI533" s="14"/>
      <c r="AJ533" s="14"/>
      <c r="AK533" s="14"/>
      <c r="AL533" s="215"/>
      <c r="AM533" s="14"/>
      <c r="AN533" s="215"/>
      <c r="AO533" s="215"/>
      <c r="AP533" s="215"/>
      <c r="AQ533" s="14"/>
      <c r="AR533" s="222"/>
      <c r="AS533" s="222"/>
      <c r="AT533" s="135"/>
      <c r="AU533" s="136"/>
      <c r="AV533" s="260"/>
      <c r="AW533" s="139"/>
      <c r="AX533" s="139"/>
      <c r="AY533" s="222"/>
      <c r="AZ533" s="135"/>
      <c r="BA533" s="135"/>
      <c r="BB533" s="135"/>
      <c r="BC533" s="139"/>
      <c r="BD533" s="139"/>
      <c r="BE533" s="138"/>
      <c r="BF533" s="135"/>
      <c r="BG533" s="135"/>
      <c r="BH533" s="139"/>
      <c r="BI533" s="139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</row>
    <row r="534" spans="1:201" ht="12.75" customHeight="1" x14ac:dyDescent="0.2">
      <c r="A534" s="167"/>
      <c r="B534" s="135"/>
      <c r="C534" s="136"/>
      <c r="D534" s="14"/>
      <c r="E534" s="280"/>
      <c r="F534" s="280"/>
      <c r="G534" s="137"/>
      <c r="H534" s="14"/>
      <c r="I534" s="14"/>
      <c r="J534" s="14"/>
      <c r="K534" s="14"/>
      <c r="L534" s="167"/>
      <c r="M534" s="167"/>
      <c r="N534" s="6"/>
      <c r="O534" s="14"/>
      <c r="P534" s="14"/>
      <c r="Q534" s="6"/>
      <c r="R534" s="6"/>
      <c r="S534" s="167"/>
      <c r="T534" s="14"/>
      <c r="U534" s="14"/>
      <c r="V534" s="14"/>
      <c r="W534" s="14"/>
      <c r="X534" s="14"/>
      <c r="Y534" s="14"/>
      <c r="Z534" s="215"/>
      <c r="AA534" s="14"/>
      <c r="AB534" s="215"/>
      <c r="AC534" s="215"/>
      <c r="AD534" s="215"/>
      <c r="AE534" s="167"/>
      <c r="AF534" s="14"/>
      <c r="AG534" s="14"/>
      <c r="AH534" s="14"/>
      <c r="AI534" s="14"/>
      <c r="AJ534" s="14"/>
      <c r="AK534" s="14"/>
      <c r="AL534" s="215"/>
      <c r="AM534" s="14"/>
      <c r="AN534" s="215"/>
      <c r="AO534" s="215"/>
      <c r="AP534" s="215"/>
      <c r="AQ534" s="14"/>
      <c r="AR534" s="222"/>
      <c r="AS534" s="222"/>
      <c r="AT534" s="135"/>
      <c r="AU534" s="136"/>
      <c r="AV534" s="260"/>
      <c r="AW534" s="139"/>
      <c r="AX534" s="139"/>
      <c r="AY534" s="222"/>
      <c r="AZ534" s="135"/>
      <c r="BA534" s="135"/>
      <c r="BB534" s="135"/>
      <c r="BC534" s="139"/>
      <c r="BD534" s="139"/>
      <c r="BE534" s="138"/>
      <c r="BF534" s="135"/>
      <c r="BG534" s="135"/>
      <c r="BH534" s="139"/>
      <c r="BI534" s="139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</row>
    <row r="535" spans="1:201" ht="12.75" customHeight="1" x14ac:dyDescent="0.2">
      <c r="A535" s="167"/>
      <c r="B535" s="135"/>
      <c r="C535" s="136"/>
      <c r="D535" s="14"/>
      <c r="E535" s="280"/>
      <c r="F535" s="280"/>
      <c r="G535" s="137"/>
      <c r="H535" s="14"/>
      <c r="I535" s="14"/>
      <c r="J535" s="14"/>
      <c r="K535" s="14"/>
      <c r="L535" s="167"/>
      <c r="M535" s="167"/>
      <c r="N535" s="6"/>
      <c r="O535" s="14"/>
      <c r="P535" s="14"/>
      <c r="Q535" s="6"/>
      <c r="R535" s="6"/>
      <c r="S535" s="167"/>
      <c r="T535" s="14"/>
      <c r="U535" s="14"/>
      <c r="V535" s="14"/>
      <c r="W535" s="14"/>
      <c r="X535" s="14"/>
      <c r="Y535" s="14"/>
      <c r="Z535" s="215"/>
      <c r="AA535" s="14"/>
      <c r="AB535" s="215"/>
      <c r="AC535" s="215"/>
      <c r="AD535" s="215"/>
      <c r="AE535" s="167"/>
      <c r="AF535" s="14"/>
      <c r="AG535" s="14"/>
      <c r="AH535" s="14"/>
      <c r="AI535" s="14"/>
      <c r="AJ535" s="14"/>
      <c r="AK535" s="14"/>
      <c r="AL535" s="215"/>
      <c r="AM535" s="14"/>
      <c r="AN535" s="215"/>
      <c r="AO535" s="215"/>
      <c r="AP535" s="215"/>
      <c r="AQ535" s="14"/>
      <c r="AR535" s="222"/>
      <c r="AS535" s="222"/>
      <c r="AT535" s="135"/>
      <c r="AU535" s="136"/>
      <c r="AV535" s="260"/>
      <c r="AW535" s="139"/>
      <c r="AX535" s="139"/>
      <c r="AY535" s="222"/>
      <c r="AZ535" s="135"/>
      <c r="BA535" s="135"/>
      <c r="BB535" s="135"/>
      <c r="BC535" s="139"/>
      <c r="BD535" s="139"/>
      <c r="BE535" s="138"/>
      <c r="BF535" s="135"/>
      <c r="BG535" s="135"/>
      <c r="BH535" s="139"/>
      <c r="BI535" s="139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</row>
    <row r="536" spans="1:201" ht="12.75" customHeight="1" x14ac:dyDescent="0.2">
      <c r="A536" s="167"/>
      <c r="B536" s="135"/>
      <c r="C536" s="136"/>
      <c r="D536" s="14"/>
      <c r="E536" s="280"/>
      <c r="F536" s="280"/>
      <c r="G536" s="137"/>
      <c r="H536" s="14"/>
      <c r="I536" s="14"/>
      <c r="J536" s="14"/>
      <c r="K536" s="14"/>
      <c r="L536" s="167"/>
      <c r="M536" s="167"/>
      <c r="N536" s="6"/>
      <c r="O536" s="14"/>
      <c r="P536" s="14"/>
      <c r="Q536" s="6"/>
      <c r="R536" s="6"/>
      <c r="S536" s="167"/>
      <c r="T536" s="14"/>
      <c r="U536" s="14"/>
      <c r="V536" s="14"/>
      <c r="W536" s="14"/>
      <c r="X536" s="14"/>
      <c r="Y536" s="14"/>
      <c r="Z536" s="215"/>
      <c r="AA536" s="14"/>
      <c r="AB536" s="215"/>
      <c r="AC536" s="215"/>
      <c r="AD536" s="215"/>
      <c r="AE536" s="167"/>
      <c r="AF536" s="14"/>
      <c r="AG536" s="14"/>
      <c r="AH536" s="14"/>
      <c r="AI536" s="14"/>
      <c r="AJ536" s="14"/>
      <c r="AK536" s="14"/>
      <c r="AL536" s="215"/>
      <c r="AM536" s="14"/>
      <c r="AN536" s="215"/>
      <c r="AO536" s="215"/>
      <c r="AP536" s="215"/>
      <c r="AQ536" s="14"/>
      <c r="AR536" s="222"/>
      <c r="AS536" s="222"/>
      <c r="AT536" s="135"/>
      <c r="AU536" s="136"/>
      <c r="AV536" s="260"/>
      <c r="AW536" s="139"/>
      <c r="AX536" s="139"/>
      <c r="AY536" s="222"/>
      <c r="AZ536" s="135"/>
      <c r="BA536" s="135"/>
      <c r="BB536" s="135"/>
      <c r="BC536" s="139"/>
      <c r="BD536" s="139"/>
      <c r="BE536" s="138"/>
      <c r="BF536" s="135"/>
      <c r="BG536" s="135"/>
      <c r="BH536" s="139"/>
      <c r="BI536" s="139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</row>
    <row r="537" spans="1:201" ht="12.75" customHeight="1" x14ac:dyDescent="0.2">
      <c r="A537" s="167"/>
      <c r="B537" s="135"/>
      <c r="C537" s="136"/>
      <c r="D537" s="14"/>
      <c r="E537" s="280"/>
      <c r="F537" s="280"/>
      <c r="G537" s="137"/>
      <c r="H537" s="14"/>
      <c r="I537" s="14"/>
      <c r="J537" s="14"/>
      <c r="K537" s="14"/>
      <c r="L537" s="167"/>
      <c r="M537" s="167"/>
      <c r="N537" s="6"/>
      <c r="O537" s="14"/>
      <c r="P537" s="14"/>
      <c r="Q537" s="6"/>
      <c r="R537" s="6"/>
      <c r="S537" s="167"/>
      <c r="T537" s="14"/>
      <c r="U537" s="14"/>
      <c r="V537" s="14"/>
      <c r="W537" s="14"/>
      <c r="X537" s="14"/>
      <c r="Y537" s="14"/>
      <c r="Z537" s="215"/>
      <c r="AA537" s="14"/>
      <c r="AB537" s="215"/>
      <c r="AC537" s="215"/>
      <c r="AD537" s="215"/>
      <c r="AE537" s="167"/>
      <c r="AF537" s="14"/>
      <c r="AG537" s="14"/>
      <c r="AH537" s="14"/>
      <c r="AI537" s="14"/>
      <c r="AJ537" s="14"/>
      <c r="AK537" s="14"/>
      <c r="AL537" s="215"/>
      <c r="AM537" s="14"/>
      <c r="AN537" s="215"/>
      <c r="AO537" s="215"/>
      <c r="AP537" s="215"/>
      <c r="AQ537" s="14"/>
      <c r="AR537" s="222"/>
      <c r="AS537" s="222"/>
      <c r="AT537" s="135"/>
      <c r="AU537" s="136"/>
      <c r="AV537" s="260"/>
      <c r="AW537" s="139"/>
      <c r="AX537" s="139"/>
      <c r="AY537" s="222"/>
      <c r="AZ537" s="135"/>
      <c r="BA537" s="135"/>
      <c r="BB537" s="135"/>
      <c r="BC537" s="139"/>
      <c r="BD537" s="139"/>
      <c r="BE537" s="138"/>
      <c r="BF537" s="135"/>
      <c r="BG537" s="135"/>
      <c r="BH537" s="139"/>
      <c r="BI537" s="139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</row>
  </sheetData>
  <mergeCells count="25">
    <mergeCell ref="A73:A75"/>
    <mergeCell ref="N48:P48"/>
    <mergeCell ref="N49:P49"/>
    <mergeCell ref="N50:P50"/>
    <mergeCell ref="N51:P51"/>
    <mergeCell ref="N52:P52"/>
    <mergeCell ref="N53:P53"/>
    <mergeCell ref="S43:AD44"/>
    <mergeCell ref="AE43:AP44"/>
    <mergeCell ref="N44:P44"/>
    <mergeCell ref="N45:P45"/>
    <mergeCell ref="N46:P46"/>
    <mergeCell ref="N47:P47"/>
    <mergeCell ref="N36:P36"/>
    <mergeCell ref="N37:P37"/>
    <mergeCell ref="N38:P38"/>
    <mergeCell ref="N39:P39"/>
    <mergeCell ref="N40:P40"/>
    <mergeCell ref="N42:P42"/>
    <mergeCell ref="L2:M2"/>
    <mergeCell ref="BK2:BN2"/>
    <mergeCell ref="BK3:BL3"/>
    <mergeCell ref="BM3:BN3"/>
    <mergeCell ref="BM6:BM7"/>
    <mergeCell ref="BN6:BN7"/>
  </mergeCells>
  <conditionalFormatting sqref="U3:U42 AG3:AG42">
    <cfRule type="expression" dxfId="562" priority="337">
      <formula>T3&gt;0</formula>
    </cfRule>
  </conditionalFormatting>
  <conditionalFormatting sqref="U3:U42 AG3:AG42">
    <cfRule type="expression" dxfId="561" priority="338">
      <formula>T3&lt;0</formula>
    </cfRule>
  </conditionalFormatting>
  <conditionalFormatting sqref="P3:Q34">
    <cfRule type="cellIs" dxfId="560" priority="339" operator="greaterThan">
      <formula>0</formula>
    </cfRule>
  </conditionalFormatting>
  <conditionalFormatting sqref="P3:Q34">
    <cfRule type="cellIs" dxfId="559" priority="340" operator="lessThan">
      <formula>0</formula>
    </cfRule>
  </conditionalFormatting>
  <conditionalFormatting sqref="AF3 B73:B74 B17:B18 B20:B30">
    <cfRule type="cellIs" dxfId="558" priority="341" operator="greaterThan">
      <formula>0</formula>
    </cfRule>
  </conditionalFormatting>
  <conditionalFormatting sqref="AF3 B73:B74 B17:B18 B20:B30">
    <cfRule type="cellIs" dxfId="557" priority="342" operator="lessThan">
      <formula>0</formula>
    </cfRule>
  </conditionalFormatting>
  <conditionalFormatting sqref="AT217:AT500">
    <cfRule type="cellIs" dxfId="556" priority="343" operator="greaterThan">
      <formula>0</formula>
    </cfRule>
  </conditionalFormatting>
  <conditionalFormatting sqref="AT217:AT500">
    <cfRule type="cellIs" dxfId="555" priority="344" operator="lessThan">
      <formula>0</formula>
    </cfRule>
  </conditionalFormatting>
  <conditionalFormatting sqref="AZ61:AZ500">
    <cfRule type="cellIs" dxfId="554" priority="345" operator="greaterThan">
      <formula>0</formula>
    </cfRule>
  </conditionalFormatting>
  <conditionalFormatting sqref="AZ61:AZ500">
    <cfRule type="cellIs" dxfId="553" priority="346" operator="lessThan">
      <formula>0</formula>
    </cfRule>
  </conditionalFormatting>
  <conditionalFormatting sqref="AZ6:AZ8">
    <cfRule type="cellIs" dxfId="552" priority="347" operator="greaterThan">
      <formula>0</formula>
    </cfRule>
  </conditionalFormatting>
  <conditionalFormatting sqref="AZ6:AZ8">
    <cfRule type="cellIs" dxfId="551" priority="348" operator="lessThan">
      <formula>0</formula>
    </cfRule>
  </conditionalFormatting>
  <conditionalFormatting sqref="T3:T42 AF3:AF42 B43 B17:B18 B41 B20:B30">
    <cfRule type="cellIs" dxfId="550" priority="349" operator="greaterThan">
      <formula>0</formula>
    </cfRule>
  </conditionalFormatting>
  <conditionalFormatting sqref="T3:T42 AF3:AF42 B43 B17:B18 B41 B20:B30">
    <cfRule type="cellIs" dxfId="549" priority="350" operator="lessThan">
      <formula>0</formula>
    </cfRule>
  </conditionalFormatting>
  <conditionalFormatting sqref="B30">
    <cfRule type="cellIs" dxfId="548" priority="351" operator="greaterThan">
      <formula>0</formula>
    </cfRule>
  </conditionalFormatting>
  <conditionalFormatting sqref="B30">
    <cfRule type="cellIs" dxfId="547" priority="352" operator="lessThan">
      <formula>0</formula>
    </cfRule>
  </conditionalFormatting>
  <conditionalFormatting sqref="B75">
    <cfRule type="cellIs" dxfId="546" priority="353" operator="greaterThan">
      <formula>0</formula>
    </cfRule>
  </conditionalFormatting>
  <conditionalFormatting sqref="B75">
    <cfRule type="cellIs" dxfId="545" priority="354" operator="lessThan">
      <formula>0</formula>
    </cfRule>
  </conditionalFormatting>
  <conditionalFormatting sqref="AZ9">
    <cfRule type="cellIs" dxfId="544" priority="355" operator="greaterThan">
      <formula>0</formula>
    </cfRule>
  </conditionalFormatting>
  <conditionalFormatting sqref="AZ9">
    <cfRule type="cellIs" dxfId="543" priority="356" operator="lessThan">
      <formula>0</formula>
    </cfRule>
  </conditionalFormatting>
  <conditionalFormatting sqref="AT14:AT16">
    <cfRule type="cellIs" dxfId="542" priority="357" operator="greaterThan">
      <formula>0</formula>
    </cfRule>
  </conditionalFormatting>
  <conditionalFormatting sqref="AT14:AT16">
    <cfRule type="cellIs" dxfId="541" priority="358" operator="lessThan">
      <formula>0</formula>
    </cfRule>
  </conditionalFormatting>
  <conditionalFormatting sqref="AT132">
    <cfRule type="cellIs" dxfId="540" priority="359" operator="greaterThan">
      <formula>0</formula>
    </cfRule>
  </conditionalFormatting>
  <conditionalFormatting sqref="AT132">
    <cfRule type="cellIs" dxfId="539" priority="360" operator="lessThan">
      <formula>0</formula>
    </cfRule>
  </conditionalFormatting>
  <conditionalFormatting sqref="AT158">
    <cfRule type="cellIs" dxfId="538" priority="361" operator="greaterThan">
      <formula>0</formula>
    </cfRule>
  </conditionalFormatting>
  <conditionalFormatting sqref="AT158">
    <cfRule type="cellIs" dxfId="537" priority="362" operator="lessThan">
      <formula>0</formula>
    </cfRule>
  </conditionalFormatting>
  <conditionalFormatting sqref="AT159:AT163">
    <cfRule type="cellIs" dxfId="536" priority="363" operator="greaterThan">
      <formula>0</formula>
    </cfRule>
  </conditionalFormatting>
  <conditionalFormatting sqref="AT159:AT163">
    <cfRule type="cellIs" dxfId="535" priority="364" operator="lessThan">
      <formula>0</formula>
    </cfRule>
  </conditionalFormatting>
  <conditionalFormatting sqref="AT164:AT170">
    <cfRule type="cellIs" dxfId="534" priority="365" operator="greaterThan">
      <formula>0</formula>
    </cfRule>
  </conditionalFormatting>
  <conditionalFormatting sqref="AT164:AT170">
    <cfRule type="cellIs" dxfId="533" priority="366" operator="lessThan">
      <formula>0</formula>
    </cfRule>
  </conditionalFormatting>
  <conditionalFormatting sqref="AT171:AT180">
    <cfRule type="cellIs" dxfId="532" priority="367" operator="greaterThan">
      <formula>0</formula>
    </cfRule>
  </conditionalFormatting>
  <conditionalFormatting sqref="AT171:AT180">
    <cfRule type="cellIs" dxfId="531" priority="368" operator="lessThan">
      <formula>0</formula>
    </cfRule>
  </conditionalFormatting>
  <conditionalFormatting sqref="AT180">
    <cfRule type="cellIs" dxfId="530" priority="369" operator="greaterThan">
      <formula>0</formula>
    </cfRule>
  </conditionalFormatting>
  <conditionalFormatting sqref="AT180">
    <cfRule type="cellIs" dxfId="529" priority="370" operator="lessThan">
      <formula>0</formula>
    </cfRule>
  </conditionalFormatting>
  <conditionalFormatting sqref="AT181:AT185">
    <cfRule type="cellIs" dxfId="528" priority="371" operator="greaterThan">
      <formula>0</formula>
    </cfRule>
  </conditionalFormatting>
  <conditionalFormatting sqref="AT181:AT185">
    <cfRule type="cellIs" dxfId="527" priority="372" operator="lessThan">
      <formula>0</formula>
    </cfRule>
  </conditionalFormatting>
  <conditionalFormatting sqref="AT186:AT188">
    <cfRule type="cellIs" dxfId="526" priority="373" operator="greaterThan">
      <formula>0</formula>
    </cfRule>
  </conditionalFormatting>
  <conditionalFormatting sqref="AT186:AT188">
    <cfRule type="cellIs" dxfId="525" priority="374" operator="lessThan">
      <formula>0</formula>
    </cfRule>
  </conditionalFormatting>
  <conditionalFormatting sqref="AT189:AT190">
    <cfRule type="cellIs" dxfId="524" priority="375" operator="greaterThan">
      <formula>0</formula>
    </cfRule>
  </conditionalFormatting>
  <conditionalFormatting sqref="AT189:AT190">
    <cfRule type="cellIs" dxfId="523" priority="376" operator="lessThan">
      <formula>0</formula>
    </cfRule>
  </conditionalFormatting>
  <conditionalFormatting sqref="AT191:AT199 AT201 AT203:AT216">
    <cfRule type="cellIs" dxfId="522" priority="377" operator="greaterThan">
      <formula>0</formula>
    </cfRule>
  </conditionalFormatting>
  <conditionalFormatting sqref="AT191:AT199 AT201 AT203:AT216">
    <cfRule type="cellIs" dxfId="521" priority="378" operator="lessThan">
      <formula>0</formula>
    </cfRule>
  </conditionalFormatting>
  <conditionalFormatting sqref="AT200:AT206">
    <cfRule type="cellIs" dxfId="520" priority="379" operator="greaterThan">
      <formula>0</formula>
    </cfRule>
  </conditionalFormatting>
  <conditionalFormatting sqref="AT200:AT206">
    <cfRule type="cellIs" dxfId="519" priority="380" operator="lessThan">
      <formula>0</formula>
    </cfRule>
  </conditionalFormatting>
  <conditionalFormatting sqref="AT93:AT131">
    <cfRule type="cellIs" dxfId="518" priority="381" operator="greaterThan">
      <formula>0</formula>
    </cfRule>
  </conditionalFormatting>
  <conditionalFormatting sqref="AT93:AT131">
    <cfRule type="cellIs" dxfId="517" priority="382" operator="lessThan">
      <formula>0</formula>
    </cfRule>
  </conditionalFormatting>
  <conditionalFormatting sqref="AT133 AT135:AT136">
    <cfRule type="cellIs" dxfId="516" priority="383" operator="greaterThan">
      <formula>0</formula>
    </cfRule>
  </conditionalFormatting>
  <conditionalFormatting sqref="AT133 AT135:AT136">
    <cfRule type="cellIs" dxfId="515" priority="384" operator="lessThan">
      <formula>0</formula>
    </cfRule>
  </conditionalFormatting>
  <conditionalFormatting sqref="AT134">
    <cfRule type="cellIs" dxfId="514" priority="385" operator="greaterThan">
      <formula>0</formula>
    </cfRule>
  </conditionalFormatting>
  <conditionalFormatting sqref="AT134">
    <cfRule type="cellIs" dxfId="513" priority="386" operator="lessThan">
      <formula>0</formula>
    </cfRule>
  </conditionalFormatting>
  <conditionalFormatting sqref="AT137:AT143">
    <cfRule type="cellIs" dxfId="512" priority="387" operator="greaterThan">
      <formula>0</formula>
    </cfRule>
  </conditionalFormatting>
  <conditionalFormatting sqref="AT137:AT143">
    <cfRule type="cellIs" dxfId="511" priority="388" operator="lessThan">
      <formula>0</formula>
    </cfRule>
  </conditionalFormatting>
  <conditionalFormatting sqref="AT144:AT147">
    <cfRule type="cellIs" dxfId="510" priority="389" operator="greaterThan">
      <formula>0</formula>
    </cfRule>
  </conditionalFormatting>
  <conditionalFormatting sqref="AT144:AT147">
    <cfRule type="cellIs" dxfId="509" priority="390" operator="lessThan">
      <formula>0</formula>
    </cfRule>
  </conditionalFormatting>
  <conditionalFormatting sqref="AT148:AT156">
    <cfRule type="cellIs" dxfId="508" priority="391" operator="greaterThan">
      <formula>0</formula>
    </cfRule>
  </conditionalFormatting>
  <conditionalFormatting sqref="AT148:AT156">
    <cfRule type="cellIs" dxfId="507" priority="392" operator="lessThan">
      <formula>0</formula>
    </cfRule>
  </conditionalFormatting>
  <conditionalFormatting sqref="AT157">
    <cfRule type="cellIs" dxfId="506" priority="393" operator="greaterThan">
      <formula>0</formula>
    </cfRule>
  </conditionalFormatting>
  <conditionalFormatting sqref="AT157">
    <cfRule type="cellIs" dxfId="505" priority="394" operator="lessThan">
      <formula>0</formula>
    </cfRule>
  </conditionalFormatting>
  <conditionalFormatting sqref="AT28">
    <cfRule type="cellIs" dxfId="504" priority="395" operator="greaterThan">
      <formula>0</formula>
    </cfRule>
  </conditionalFormatting>
  <conditionalFormatting sqref="AT28">
    <cfRule type="cellIs" dxfId="503" priority="396" operator="lessThan">
      <formula>0</formula>
    </cfRule>
  </conditionalFormatting>
  <conditionalFormatting sqref="AZ27">
    <cfRule type="cellIs" dxfId="502" priority="397" operator="greaterThan">
      <formula>0</formula>
    </cfRule>
  </conditionalFormatting>
  <conditionalFormatting sqref="AZ27">
    <cfRule type="cellIs" dxfId="501" priority="398" operator="lessThan">
      <formula>0</formula>
    </cfRule>
  </conditionalFormatting>
  <conditionalFormatting sqref="AZ22">
    <cfRule type="cellIs" dxfId="500" priority="399" operator="greaterThan">
      <formula>0</formula>
    </cfRule>
  </conditionalFormatting>
  <conditionalFormatting sqref="AZ22">
    <cfRule type="cellIs" dxfId="499" priority="400" operator="lessThan">
      <formula>0</formula>
    </cfRule>
  </conditionalFormatting>
  <conditionalFormatting sqref="AT16:AT42">
    <cfRule type="cellIs" dxfId="498" priority="401" operator="greaterThan">
      <formula>0</formula>
    </cfRule>
  </conditionalFormatting>
  <conditionalFormatting sqref="AT16:AT42">
    <cfRule type="cellIs" dxfId="497" priority="402" operator="lessThan">
      <formula>0</formula>
    </cfRule>
  </conditionalFormatting>
  <conditionalFormatting sqref="AT24:AT27">
    <cfRule type="cellIs" dxfId="496" priority="403" operator="greaterThan">
      <formula>0</formula>
    </cfRule>
  </conditionalFormatting>
  <conditionalFormatting sqref="AT24:AT27">
    <cfRule type="cellIs" dxfId="495" priority="404" operator="lessThan">
      <formula>0</formula>
    </cfRule>
  </conditionalFormatting>
  <conditionalFormatting sqref="AZ10:AZ11 AZ16:AZ18 AZ20:AZ42">
    <cfRule type="cellIs" dxfId="494" priority="405" operator="greaterThan">
      <formula>0</formula>
    </cfRule>
  </conditionalFormatting>
  <conditionalFormatting sqref="AZ10:AZ11 AZ16:AZ18 AZ20:AZ42">
    <cfRule type="cellIs" dxfId="493" priority="406" operator="lessThan">
      <formula>0</formula>
    </cfRule>
  </conditionalFormatting>
  <conditionalFormatting sqref="AZ12:AZ15">
    <cfRule type="cellIs" dxfId="492" priority="407" operator="greaterThan">
      <formula>0</formula>
    </cfRule>
  </conditionalFormatting>
  <conditionalFormatting sqref="AZ12:AZ15">
    <cfRule type="cellIs" dxfId="491" priority="408" operator="lessThan">
      <formula>0</formula>
    </cfRule>
  </conditionalFormatting>
  <conditionalFormatting sqref="AZ19">
    <cfRule type="cellIs" dxfId="490" priority="409" operator="greaterThan">
      <formula>0</formula>
    </cfRule>
  </conditionalFormatting>
  <conditionalFormatting sqref="AZ19">
    <cfRule type="cellIs" dxfId="489" priority="410" operator="lessThan">
      <formula>0</formula>
    </cfRule>
  </conditionalFormatting>
  <conditionalFormatting sqref="AT29:AT36">
    <cfRule type="cellIs" dxfId="488" priority="411" operator="greaterThan">
      <formula>0</formula>
    </cfRule>
  </conditionalFormatting>
  <conditionalFormatting sqref="AT29:AT36">
    <cfRule type="cellIs" dxfId="487" priority="412" operator="lessThan">
      <formula>0</formula>
    </cfRule>
  </conditionalFormatting>
  <conditionalFormatting sqref="AZ23:AZ24">
    <cfRule type="cellIs" dxfId="486" priority="413" operator="greaterThan">
      <formula>0</formula>
    </cfRule>
  </conditionalFormatting>
  <conditionalFormatting sqref="AZ23:AZ24">
    <cfRule type="cellIs" dxfId="485" priority="414" operator="lessThan">
      <formula>0</formula>
    </cfRule>
  </conditionalFormatting>
  <conditionalFormatting sqref="AZ25:AZ26">
    <cfRule type="cellIs" dxfId="484" priority="415" operator="greaterThan">
      <formula>0</formula>
    </cfRule>
  </conditionalFormatting>
  <conditionalFormatting sqref="AZ25:AZ26">
    <cfRule type="cellIs" dxfId="483" priority="416" operator="lessThan">
      <formula>0</formula>
    </cfRule>
  </conditionalFormatting>
  <conditionalFormatting sqref="AT61:AT92">
    <cfRule type="cellIs" dxfId="482" priority="417" operator="greaterThan">
      <formula>0</formula>
    </cfRule>
  </conditionalFormatting>
  <conditionalFormatting sqref="AT61:AT92">
    <cfRule type="cellIs" dxfId="481" priority="418" operator="lessThan">
      <formula>0</formula>
    </cfRule>
  </conditionalFormatting>
  <conditionalFormatting sqref="AT50:AT53 AT55:AT68">
    <cfRule type="cellIs" dxfId="480" priority="419" operator="greaterThan">
      <formula>0</formula>
    </cfRule>
  </conditionalFormatting>
  <conditionalFormatting sqref="AT50:AT53 AT55:AT68">
    <cfRule type="cellIs" dxfId="479" priority="420" operator="lessThan">
      <formula>0</formula>
    </cfRule>
  </conditionalFormatting>
  <conditionalFormatting sqref="AT50">
    <cfRule type="cellIs" dxfId="478" priority="421" operator="greaterThan">
      <formula>0</formula>
    </cfRule>
  </conditionalFormatting>
  <conditionalFormatting sqref="AT50">
    <cfRule type="cellIs" dxfId="477" priority="422" operator="lessThan">
      <formula>0</formula>
    </cfRule>
  </conditionalFormatting>
  <conditionalFormatting sqref="AT70">
    <cfRule type="cellIs" dxfId="476" priority="423" operator="greaterThan">
      <formula>0</formula>
    </cfRule>
  </conditionalFormatting>
  <conditionalFormatting sqref="AT70">
    <cfRule type="cellIs" dxfId="475" priority="424" operator="lessThan">
      <formula>0</formula>
    </cfRule>
  </conditionalFormatting>
  <conditionalFormatting sqref="AT35:AT47 AT50">
    <cfRule type="cellIs" dxfId="474" priority="425" operator="greaterThan">
      <formula>0</formula>
    </cfRule>
  </conditionalFormatting>
  <conditionalFormatting sqref="AT35:AT47 AT50">
    <cfRule type="cellIs" dxfId="473" priority="426" operator="lessThan">
      <formula>0</formula>
    </cfRule>
  </conditionalFormatting>
  <conditionalFormatting sqref="AT43:AT47 AT50">
    <cfRule type="cellIs" dxfId="472" priority="427" operator="greaterThan">
      <formula>0</formula>
    </cfRule>
  </conditionalFormatting>
  <conditionalFormatting sqref="AT43:AT47 AT50">
    <cfRule type="cellIs" dxfId="471" priority="428" operator="lessThan">
      <formula>0</formula>
    </cfRule>
  </conditionalFormatting>
  <conditionalFormatting sqref="AT69">
    <cfRule type="cellIs" dxfId="470" priority="429" operator="greaterThan">
      <formula>0</formula>
    </cfRule>
  </conditionalFormatting>
  <conditionalFormatting sqref="AT69">
    <cfRule type="cellIs" dxfId="469" priority="430" operator="lessThan">
      <formula>0</formula>
    </cfRule>
  </conditionalFormatting>
  <conditionalFormatting sqref="AT59">
    <cfRule type="cellIs" dxfId="468" priority="431" operator="greaterThan">
      <formula>0</formula>
    </cfRule>
  </conditionalFormatting>
  <conditionalFormatting sqref="AT59">
    <cfRule type="cellIs" dxfId="467" priority="432" operator="lessThan">
      <formula>0</formula>
    </cfRule>
  </conditionalFormatting>
  <conditionalFormatting sqref="AT47:AT50">
    <cfRule type="cellIs" dxfId="466" priority="433" operator="greaterThan">
      <formula>0</formula>
    </cfRule>
  </conditionalFormatting>
  <conditionalFormatting sqref="AT47:AT50">
    <cfRule type="cellIs" dxfId="465" priority="434" operator="lessThan">
      <formula>0</formula>
    </cfRule>
  </conditionalFormatting>
  <conditionalFormatting sqref="AT59">
    <cfRule type="cellIs" dxfId="464" priority="435" operator="greaterThan">
      <formula>0</formula>
    </cfRule>
  </conditionalFormatting>
  <conditionalFormatting sqref="AT59">
    <cfRule type="cellIs" dxfId="463" priority="436" operator="lessThan">
      <formula>0</formula>
    </cfRule>
  </conditionalFormatting>
  <conditionalFormatting sqref="AT60">
    <cfRule type="cellIs" dxfId="462" priority="437" operator="greaterThan">
      <formula>0</formula>
    </cfRule>
  </conditionalFormatting>
  <conditionalFormatting sqref="AT60">
    <cfRule type="cellIs" dxfId="461" priority="438" operator="lessThan">
      <formula>0</formula>
    </cfRule>
  </conditionalFormatting>
  <conditionalFormatting sqref="AT61:AT63">
    <cfRule type="cellIs" dxfId="460" priority="439" operator="greaterThan">
      <formula>0</formula>
    </cfRule>
  </conditionalFormatting>
  <conditionalFormatting sqref="AT61:AT63">
    <cfRule type="cellIs" dxfId="459" priority="440" operator="lessThan">
      <formula>0</formula>
    </cfRule>
  </conditionalFormatting>
  <conditionalFormatting sqref="AT63">
    <cfRule type="cellIs" dxfId="458" priority="441" operator="greaterThan">
      <formula>0</formula>
    </cfRule>
  </conditionalFormatting>
  <conditionalFormatting sqref="AT63">
    <cfRule type="cellIs" dxfId="457" priority="442" operator="lessThan">
      <formula>0</formula>
    </cfRule>
  </conditionalFormatting>
  <conditionalFormatting sqref="AT64:AT65">
    <cfRule type="cellIs" dxfId="456" priority="443" operator="greaterThan">
      <formula>0</formula>
    </cfRule>
  </conditionalFormatting>
  <conditionalFormatting sqref="AT64:AT65">
    <cfRule type="cellIs" dxfId="455" priority="444" operator="lessThan">
      <formula>0</formula>
    </cfRule>
  </conditionalFormatting>
  <conditionalFormatting sqref="AT52:AT54">
    <cfRule type="cellIs" dxfId="454" priority="445" operator="greaterThan">
      <formula>0</formula>
    </cfRule>
  </conditionalFormatting>
  <conditionalFormatting sqref="AT52:AT54">
    <cfRule type="cellIs" dxfId="453" priority="446" operator="lessThan">
      <formula>0</formula>
    </cfRule>
  </conditionalFormatting>
  <conditionalFormatting sqref="AT65">
    <cfRule type="cellIs" dxfId="452" priority="447" operator="greaterThan">
      <formula>0</formula>
    </cfRule>
  </conditionalFormatting>
  <conditionalFormatting sqref="AT65">
    <cfRule type="cellIs" dxfId="451" priority="448" operator="lessThan">
      <formula>0</formula>
    </cfRule>
  </conditionalFormatting>
  <conditionalFormatting sqref="AT64">
    <cfRule type="cellIs" dxfId="450" priority="449" operator="greaterThan">
      <formula>0</formula>
    </cfRule>
  </conditionalFormatting>
  <conditionalFormatting sqref="AT64">
    <cfRule type="cellIs" dxfId="449" priority="450" operator="lessThan">
      <formula>0</formula>
    </cfRule>
  </conditionalFormatting>
  <conditionalFormatting sqref="AT54">
    <cfRule type="cellIs" dxfId="448" priority="451" operator="greaterThan">
      <formula>0</formula>
    </cfRule>
  </conditionalFormatting>
  <conditionalFormatting sqref="AT54">
    <cfRule type="cellIs" dxfId="447" priority="452" operator="lessThan">
      <formula>0</formula>
    </cfRule>
  </conditionalFormatting>
  <conditionalFormatting sqref="AT54">
    <cfRule type="cellIs" dxfId="446" priority="453" operator="greaterThan">
      <formula>0</formula>
    </cfRule>
  </conditionalFormatting>
  <conditionalFormatting sqref="AT54">
    <cfRule type="cellIs" dxfId="445" priority="454" operator="lessThan">
      <formula>0</formula>
    </cfRule>
  </conditionalFormatting>
  <conditionalFormatting sqref="AT55:AT68">
    <cfRule type="cellIs" dxfId="444" priority="455" operator="greaterThan">
      <formula>0</formula>
    </cfRule>
  </conditionalFormatting>
  <conditionalFormatting sqref="AT55:AT68">
    <cfRule type="cellIs" dxfId="443" priority="456" operator="lessThan">
      <formula>0</formula>
    </cfRule>
  </conditionalFormatting>
  <conditionalFormatting sqref="AT56:AT58">
    <cfRule type="cellIs" dxfId="442" priority="457" operator="greaterThan">
      <formula>0</formula>
    </cfRule>
  </conditionalFormatting>
  <conditionalFormatting sqref="AT56:AT58">
    <cfRule type="cellIs" dxfId="441" priority="458" operator="lessThan">
      <formula>0</formula>
    </cfRule>
  </conditionalFormatting>
  <conditionalFormatting sqref="AT58">
    <cfRule type="cellIs" dxfId="440" priority="459" operator="greaterThan">
      <formula>0</formula>
    </cfRule>
  </conditionalFormatting>
  <conditionalFormatting sqref="AT58">
    <cfRule type="cellIs" dxfId="439" priority="460" operator="lessThan">
      <formula>0</formula>
    </cfRule>
  </conditionalFormatting>
  <conditionalFormatting sqref="AT59:AT60">
    <cfRule type="cellIs" dxfId="438" priority="461" operator="greaterThan">
      <formula>0</formula>
    </cfRule>
  </conditionalFormatting>
  <conditionalFormatting sqref="AT59:AT60">
    <cfRule type="cellIs" dxfId="437" priority="462" operator="lessThan">
      <formula>0</formula>
    </cfRule>
  </conditionalFormatting>
  <conditionalFormatting sqref="AZ28:AZ29 AZ34:AZ36 AZ38:AZ68">
    <cfRule type="cellIs" dxfId="436" priority="463" operator="greaterThan">
      <formula>0</formula>
    </cfRule>
  </conditionalFormatting>
  <conditionalFormatting sqref="AZ28:AZ29 AZ34:AZ36 AZ38:AZ68">
    <cfRule type="cellIs" dxfId="435" priority="464" operator="lessThan">
      <formula>0</formula>
    </cfRule>
  </conditionalFormatting>
  <conditionalFormatting sqref="AZ30:AZ33">
    <cfRule type="cellIs" dxfId="434" priority="465" operator="greaterThan">
      <formula>0</formula>
    </cfRule>
  </conditionalFormatting>
  <conditionalFormatting sqref="AZ30:AZ33">
    <cfRule type="cellIs" dxfId="433" priority="466" operator="lessThan">
      <formula>0</formula>
    </cfRule>
  </conditionalFormatting>
  <conditionalFormatting sqref="AZ57">
    <cfRule type="cellIs" dxfId="432" priority="467" operator="greaterThan">
      <formula>0</formula>
    </cfRule>
  </conditionalFormatting>
  <conditionalFormatting sqref="AZ57">
    <cfRule type="cellIs" dxfId="431" priority="468" operator="lessThan">
      <formula>0</formula>
    </cfRule>
  </conditionalFormatting>
  <conditionalFormatting sqref="AZ37">
    <cfRule type="cellIs" dxfId="430" priority="469" operator="greaterThan">
      <formula>0</formula>
    </cfRule>
  </conditionalFormatting>
  <conditionalFormatting sqref="AZ37">
    <cfRule type="cellIs" dxfId="429" priority="470" operator="lessThan">
      <formula>0</formula>
    </cfRule>
  </conditionalFormatting>
  <conditionalFormatting sqref="AT5:AT14">
    <cfRule type="cellIs" dxfId="428" priority="471" operator="greaterThan">
      <formula>0</formula>
    </cfRule>
  </conditionalFormatting>
  <conditionalFormatting sqref="AT5:AT14">
    <cfRule type="cellIs" dxfId="427" priority="472" operator="lessThan">
      <formula>0</formula>
    </cfRule>
  </conditionalFormatting>
  <conditionalFormatting sqref="AT13">
    <cfRule type="cellIs" dxfId="426" priority="473" operator="greaterThan">
      <formula>0</formula>
    </cfRule>
  </conditionalFormatting>
  <conditionalFormatting sqref="AT13">
    <cfRule type="cellIs" dxfId="425" priority="474" operator="lessThan">
      <formula>0</formula>
    </cfRule>
  </conditionalFormatting>
  <conditionalFormatting sqref="B65:B72">
    <cfRule type="cellIs" dxfId="424" priority="475" operator="greaterThan">
      <formula>0</formula>
    </cfRule>
  </conditionalFormatting>
  <conditionalFormatting sqref="B65:B72">
    <cfRule type="cellIs" dxfId="423" priority="476" operator="lessThan">
      <formula>0</formula>
    </cfRule>
  </conditionalFormatting>
  <conditionalFormatting sqref="BF3:BF500">
    <cfRule type="cellIs" dxfId="422" priority="477" operator="greaterThan">
      <formula>0</formula>
    </cfRule>
  </conditionalFormatting>
  <conditionalFormatting sqref="BF3:BF500">
    <cfRule type="cellIs" dxfId="421" priority="478" operator="lessThan">
      <formula>0</formula>
    </cfRule>
  </conditionalFormatting>
  <conditionalFormatting sqref="AT21">
    <cfRule type="cellIs" dxfId="420" priority="479" operator="greaterThan">
      <formula>0</formula>
    </cfRule>
  </conditionalFormatting>
  <conditionalFormatting sqref="AT21">
    <cfRule type="cellIs" dxfId="419" priority="480" operator="lessThan">
      <formula>0</formula>
    </cfRule>
  </conditionalFormatting>
  <conditionalFormatting sqref="AT21">
    <cfRule type="cellIs" dxfId="418" priority="481" operator="greaterThan">
      <formula>0</formula>
    </cfRule>
  </conditionalFormatting>
  <conditionalFormatting sqref="AT21">
    <cfRule type="cellIs" dxfId="417" priority="482" operator="lessThan">
      <formula>0</formula>
    </cfRule>
  </conditionalFormatting>
  <conditionalFormatting sqref="AT14">
    <cfRule type="cellIs" dxfId="416" priority="483" operator="greaterThan">
      <formula>0</formula>
    </cfRule>
  </conditionalFormatting>
  <conditionalFormatting sqref="AT14">
    <cfRule type="cellIs" dxfId="415" priority="484" operator="lessThan">
      <formula>0</formula>
    </cfRule>
  </conditionalFormatting>
  <conditionalFormatting sqref="AT22">
    <cfRule type="cellIs" dxfId="414" priority="485" operator="greaterThan">
      <formula>0</formula>
    </cfRule>
  </conditionalFormatting>
  <conditionalFormatting sqref="AT22">
    <cfRule type="cellIs" dxfId="413" priority="486" operator="lessThan">
      <formula>0</formula>
    </cfRule>
  </conditionalFormatting>
  <conditionalFormatting sqref="AT22">
    <cfRule type="cellIs" dxfId="412" priority="487" operator="greaterThan">
      <formula>0</formula>
    </cfRule>
  </conditionalFormatting>
  <conditionalFormatting sqref="AT22">
    <cfRule type="cellIs" dxfId="411" priority="488" operator="lessThan">
      <formula>0</formula>
    </cfRule>
  </conditionalFormatting>
  <conditionalFormatting sqref="B64">
    <cfRule type="cellIs" dxfId="410" priority="489" operator="greaterThan">
      <formula>0</formula>
    </cfRule>
  </conditionalFormatting>
  <conditionalFormatting sqref="B64">
    <cfRule type="cellIs" dxfId="409" priority="490" operator="lessThan">
      <formula>0</formula>
    </cfRule>
  </conditionalFormatting>
  <conditionalFormatting sqref="AF4:AF42 B41 B43:B72">
    <cfRule type="cellIs" dxfId="408" priority="491" operator="greaterThan">
      <formula>0</formula>
    </cfRule>
  </conditionalFormatting>
  <conditionalFormatting sqref="AF4:AF42 B41 B43:B72">
    <cfRule type="cellIs" dxfId="407" priority="492" operator="lessThan">
      <formula>0</formula>
    </cfRule>
  </conditionalFormatting>
  <conditionalFormatting sqref="B41 B43:B72">
    <cfRule type="cellIs" dxfId="406" priority="493" operator="greaterThan">
      <formula>0</formula>
    </cfRule>
  </conditionalFormatting>
  <conditionalFormatting sqref="B41 B43:B72">
    <cfRule type="cellIs" dxfId="405" priority="494" operator="lessThan">
      <formula>0</formula>
    </cfRule>
  </conditionalFormatting>
  <conditionalFormatting sqref="B29">
    <cfRule type="cellIs" dxfId="404" priority="495" operator="greaterThan">
      <formula>0</formula>
    </cfRule>
  </conditionalFormatting>
  <conditionalFormatting sqref="B29">
    <cfRule type="cellIs" dxfId="403" priority="496" operator="lessThan">
      <formula>0</formula>
    </cfRule>
  </conditionalFormatting>
  <conditionalFormatting sqref="AT3">
    <cfRule type="cellIs" dxfId="402" priority="497" operator="greaterThan">
      <formula>0</formula>
    </cfRule>
  </conditionalFormatting>
  <conditionalFormatting sqref="AT3">
    <cfRule type="cellIs" dxfId="401" priority="498" operator="lessThan">
      <formula>0</formula>
    </cfRule>
  </conditionalFormatting>
  <conditionalFormatting sqref="AT4">
    <cfRule type="cellIs" dxfId="400" priority="499" operator="greaterThan">
      <formula>0</formula>
    </cfRule>
  </conditionalFormatting>
  <conditionalFormatting sqref="AT4">
    <cfRule type="cellIs" dxfId="399" priority="500" operator="lessThan">
      <formula>0</formula>
    </cfRule>
  </conditionalFormatting>
  <conditionalFormatting sqref="AZ3">
    <cfRule type="cellIs" dxfId="398" priority="501" operator="greaterThan">
      <formula>0</formula>
    </cfRule>
  </conditionalFormatting>
  <conditionalFormatting sqref="AZ3">
    <cfRule type="cellIs" dxfId="397" priority="502" operator="lessThan">
      <formula>0</formula>
    </cfRule>
  </conditionalFormatting>
  <conditionalFormatting sqref="T3:T42 AF3:AF42">
    <cfRule type="cellIs" dxfId="396" priority="503" operator="greaterThan">
      <formula>0</formula>
    </cfRule>
  </conditionalFormatting>
  <conditionalFormatting sqref="T3:T42 AF3:AF42">
    <cfRule type="cellIs" dxfId="395" priority="504" operator="lessThan">
      <formula>0</formula>
    </cfRule>
  </conditionalFormatting>
  <conditionalFormatting sqref="Q37">
    <cfRule type="cellIs" dxfId="394" priority="505" operator="lessThan">
      <formula>0</formula>
    </cfRule>
  </conditionalFormatting>
  <conditionalFormatting sqref="Q37">
    <cfRule type="cellIs" dxfId="393" priority="506" operator="greaterThan">
      <formula>0</formula>
    </cfRule>
  </conditionalFormatting>
  <conditionalFormatting sqref="I3:I37">
    <cfRule type="cellIs" dxfId="392" priority="335" operator="lessThan">
      <formula>0</formula>
    </cfRule>
    <cfRule type="cellIs" dxfId="391" priority="336" operator="greaterThan">
      <formula>0</formula>
    </cfRule>
  </conditionalFormatting>
  <conditionalFormatting sqref="I41:I72">
    <cfRule type="cellIs" dxfId="390" priority="333" operator="lessThan">
      <formula>0</formula>
    </cfRule>
    <cfRule type="cellIs" dxfId="389" priority="334" operator="greaterThan">
      <formula>0</formula>
    </cfRule>
  </conditionalFormatting>
  <conditionalFormatting sqref="I76">
    <cfRule type="cellIs" dxfId="388" priority="331" operator="lessThan">
      <formula>0</formula>
    </cfRule>
    <cfRule type="cellIs" dxfId="387" priority="332" operator="greaterThan">
      <formula>0</formula>
    </cfRule>
  </conditionalFormatting>
  <conditionalFormatting sqref="B5">
    <cfRule type="cellIs" dxfId="386" priority="327" operator="greaterThan">
      <formula>0</formula>
    </cfRule>
  </conditionalFormatting>
  <conditionalFormatting sqref="B5">
    <cfRule type="cellIs" dxfId="385" priority="328" operator="lessThan">
      <formula>0</formula>
    </cfRule>
  </conditionalFormatting>
  <conditionalFormatting sqref="B5">
    <cfRule type="cellIs" dxfId="384" priority="329" operator="greaterThan">
      <formula>0</formula>
    </cfRule>
  </conditionalFormatting>
  <conditionalFormatting sqref="B5">
    <cfRule type="cellIs" dxfId="383" priority="330" operator="lessThan">
      <formula>0</formula>
    </cfRule>
  </conditionalFormatting>
  <conditionalFormatting sqref="K4:L4 K7:L7 K10:L10 K13:L13 K16:L16 K19:L19 K22:L22 K25:L25 K28:L28 K31:L31 K34:L34">
    <cfRule type="cellIs" dxfId="382" priority="326" operator="greaterThan">
      <formula>J4</formula>
    </cfRule>
  </conditionalFormatting>
  <conditionalFormatting sqref="AP3:AP42">
    <cfRule type="dataBar" priority="3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{F388E520-63A1-43CA-9D2B-B762E270229D}</x14:id>
        </ext>
      </extLst>
    </cfRule>
    <cfRule type="cellIs" dxfId="381" priority="325" operator="greaterThan">
      <formula>0</formula>
    </cfRule>
  </conditionalFormatting>
  <conditionalFormatting sqref="AE43">
    <cfRule type="cellIs" dxfId="380" priority="322" operator="greaterThan">
      <formula>0</formula>
    </cfRule>
  </conditionalFormatting>
  <conditionalFormatting sqref="AE43">
    <cfRule type="cellIs" dxfId="379" priority="323" operator="lessThan">
      <formula>0</formula>
    </cfRule>
  </conditionalFormatting>
  <conditionalFormatting sqref="Q38">
    <cfRule type="cellIs" dxfId="378" priority="321" operator="lessThan">
      <formula>0</formula>
    </cfRule>
  </conditionalFormatting>
  <conditionalFormatting sqref="Q39">
    <cfRule type="cellIs" dxfId="377" priority="320" operator="lessThan">
      <formula>0</formula>
    </cfRule>
  </conditionalFormatting>
  <conditionalFormatting sqref="J4 J7 J10 J13 J16 J19 J22 J25 J28 J31 J34">
    <cfRule type="cellIs" dxfId="376" priority="319" operator="greaterThan">
      <formula>1.49</formula>
    </cfRule>
  </conditionalFormatting>
  <conditionalFormatting sqref="AD3:AD42">
    <cfRule type="cellIs" dxfId="375" priority="318" operator="equal">
      <formula>0</formula>
    </cfRule>
  </conditionalFormatting>
  <conditionalFormatting sqref="AP3:AP42">
    <cfRule type="cellIs" dxfId="374" priority="317" operator="equal">
      <formula>0</formula>
    </cfRule>
  </conditionalFormatting>
  <conditionalFormatting sqref="AP4:AP42">
    <cfRule type="cellIs" dxfId="373" priority="316" operator="equal">
      <formula>0</formula>
    </cfRule>
  </conditionalFormatting>
  <conditionalFormatting sqref="B42">
    <cfRule type="cellIs" dxfId="372" priority="310" operator="greaterThan">
      <formula>0</formula>
    </cfRule>
  </conditionalFormatting>
  <conditionalFormatting sqref="B42">
    <cfRule type="cellIs" dxfId="371" priority="311" operator="lessThan">
      <formula>0</formula>
    </cfRule>
  </conditionalFormatting>
  <conditionalFormatting sqref="B42">
    <cfRule type="cellIs" dxfId="370" priority="312" operator="greaterThan">
      <formula>0</formula>
    </cfRule>
  </conditionalFormatting>
  <conditionalFormatting sqref="B42">
    <cfRule type="cellIs" dxfId="369" priority="313" operator="lessThan">
      <formula>0</formula>
    </cfRule>
  </conditionalFormatting>
  <conditionalFormatting sqref="B42">
    <cfRule type="cellIs" dxfId="368" priority="314" operator="greaterThan">
      <formula>0</formula>
    </cfRule>
  </conditionalFormatting>
  <conditionalFormatting sqref="B42">
    <cfRule type="cellIs" dxfId="367" priority="315" operator="lessThan">
      <formula>0</formula>
    </cfRule>
  </conditionalFormatting>
  <conditionalFormatting sqref="S3:S42">
    <cfRule type="expression" dxfId="366" priority="309">
      <formula>$O$18-$U3&lt;0</formula>
    </cfRule>
  </conditionalFormatting>
  <conditionalFormatting sqref="S3">
    <cfRule type="expression" dxfId="365" priority="308">
      <formula>$O$18-$U3&gt;0</formula>
    </cfRule>
  </conditionalFormatting>
  <conditionalFormatting sqref="AD3:AD42">
    <cfRule type="dataBar" priority="5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{F0067BCE-0FB0-4C3B-A0CD-2F5CAEBF9914}</x14:id>
        </ext>
      </extLst>
    </cfRule>
    <cfRule type="cellIs" dxfId="364" priority="508" operator="greaterThan">
      <formula>0</formula>
    </cfRule>
  </conditionalFormatting>
  <conditionalFormatting sqref="S3:S42">
    <cfRule type="expression" dxfId="363" priority="307">
      <formula>$O$18-$U3&gt;0</formula>
    </cfRule>
  </conditionalFormatting>
  <conditionalFormatting sqref="AA3:AA42">
    <cfRule type="cellIs" dxfId="362" priority="304" operator="greaterThan">
      <formula>V3</formula>
    </cfRule>
    <cfRule type="cellIs" dxfId="361" priority="305" operator="lessThan">
      <formula>V3</formula>
    </cfRule>
    <cfRule type="cellIs" dxfId="360" priority="306" operator="equal">
      <formula>0</formula>
    </cfRule>
  </conditionalFormatting>
  <conditionalFormatting sqref="AM3:AM42">
    <cfRule type="cellIs" dxfId="359" priority="301" operator="greaterThan">
      <formula>AH3</formula>
    </cfRule>
    <cfRule type="cellIs" dxfId="358" priority="302" operator="lessThan">
      <formula>AH3</formula>
    </cfRule>
    <cfRule type="cellIs" dxfId="357" priority="303" operator="equal">
      <formula>0</formula>
    </cfRule>
  </conditionalFormatting>
  <conditionalFormatting sqref="AZ5">
    <cfRule type="cellIs" dxfId="356" priority="299" operator="greaterThan">
      <formula>0</formula>
    </cfRule>
  </conditionalFormatting>
  <conditionalFormatting sqref="AZ5">
    <cfRule type="cellIs" dxfId="355" priority="300" operator="lessThan">
      <formula>0</formula>
    </cfRule>
  </conditionalFormatting>
  <conditionalFormatting sqref="AZ4">
    <cfRule type="cellIs" dxfId="354" priority="297" operator="greaterThan">
      <formula>0</formula>
    </cfRule>
  </conditionalFormatting>
  <conditionalFormatting sqref="AZ4">
    <cfRule type="cellIs" dxfId="353" priority="298" operator="lessThan">
      <formula>0</formula>
    </cfRule>
  </conditionalFormatting>
  <conditionalFormatting sqref="AE3:AE42">
    <cfRule type="expression" dxfId="352" priority="296">
      <formula>$O$18-$U3&gt;0</formula>
    </cfRule>
  </conditionalFormatting>
  <conditionalFormatting sqref="AE3:AE42">
    <cfRule type="expression" dxfId="351" priority="295">
      <formula>$O$18-$U3&lt;0</formula>
    </cfRule>
  </conditionalFormatting>
  <conditionalFormatting sqref="P3:P34">
    <cfRule type="dataBar" priority="29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{A634E9E5-7AB1-4FC4-B8E8-00DE958CF5C2}</x14:id>
        </ext>
      </extLst>
    </cfRule>
  </conditionalFormatting>
  <conditionalFormatting sqref="Y3:Z3 Y4:Y42">
    <cfRule type="cellIs" dxfId="350" priority="293" operator="equal">
      <formula>0</formula>
    </cfRule>
  </conditionalFormatting>
  <conditionalFormatting sqref="Z4:Z42">
    <cfRule type="cellIs" dxfId="349" priority="292" operator="equal">
      <formula>0</formula>
    </cfRule>
  </conditionalFormatting>
  <conditionalFormatting sqref="AB3:AB42">
    <cfRule type="cellIs" dxfId="348" priority="291" operator="equal">
      <formula>0</formula>
    </cfRule>
  </conditionalFormatting>
  <conditionalFormatting sqref="AL3:AL42">
    <cfRule type="cellIs" dxfId="347" priority="290" operator="equal">
      <formula>0</formula>
    </cfRule>
  </conditionalFormatting>
  <conditionalFormatting sqref="AN3:AN42">
    <cfRule type="cellIs" dxfId="346" priority="289" operator="equal">
      <formula>0</formula>
    </cfRule>
  </conditionalFormatting>
  <conditionalFormatting sqref="B14">
    <cfRule type="cellIs" dxfId="345" priority="285" operator="greaterThan">
      <formula>0</formula>
    </cfRule>
  </conditionalFormatting>
  <conditionalFormatting sqref="B14">
    <cfRule type="cellIs" dxfId="344" priority="286" operator="lessThan">
      <formula>0</formula>
    </cfRule>
  </conditionalFormatting>
  <conditionalFormatting sqref="B14">
    <cfRule type="cellIs" dxfId="343" priority="287" operator="greaterThan">
      <formula>0</formula>
    </cfRule>
  </conditionalFormatting>
  <conditionalFormatting sqref="B14">
    <cfRule type="cellIs" dxfId="342" priority="288" operator="lessThan">
      <formula>0</formula>
    </cfRule>
  </conditionalFormatting>
  <conditionalFormatting sqref="B13">
    <cfRule type="cellIs" dxfId="341" priority="281" operator="greaterThan">
      <formula>0</formula>
    </cfRule>
  </conditionalFormatting>
  <conditionalFormatting sqref="B13">
    <cfRule type="cellIs" dxfId="340" priority="282" operator="lessThan">
      <formula>0</formula>
    </cfRule>
  </conditionalFormatting>
  <conditionalFormatting sqref="B13">
    <cfRule type="cellIs" dxfId="339" priority="283" operator="greaterThan">
      <formula>0</formula>
    </cfRule>
  </conditionalFormatting>
  <conditionalFormatting sqref="B13">
    <cfRule type="cellIs" dxfId="338" priority="284" operator="lessThan">
      <formula>0</formula>
    </cfRule>
  </conditionalFormatting>
  <conditionalFormatting sqref="B17:B18">
    <cfRule type="cellIs" dxfId="337" priority="277" operator="greaterThan">
      <formula>0</formula>
    </cfRule>
  </conditionalFormatting>
  <conditionalFormatting sqref="B17:B18">
    <cfRule type="cellIs" dxfId="336" priority="278" operator="lessThan">
      <formula>0</formula>
    </cfRule>
  </conditionalFormatting>
  <conditionalFormatting sqref="B17:B18">
    <cfRule type="cellIs" dxfId="335" priority="279" operator="greaterThan">
      <formula>0</formula>
    </cfRule>
  </conditionalFormatting>
  <conditionalFormatting sqref="B17:B18">
    <cfRule type="cellIs" dxfId="334" priority="280" operator="lessThan">
      <formula>0</formula>
    </cfRule>
  </conditionalFormatting>
  <conditionalFormatting sqref="B13:B14">
    <cfRule type="cellIs" dxfId="333" priority="273" operator="greaterThan">
      <formula>0</formula>
    </cfRule>
  </conditionalFormatting>
  <conditionalFormatting sqref="B13:B14">
    <cfRule type="cellIs" dxfId="332" priority="274" operator="lessThan">
      <formula>0</formula>
    </cfRule>
  </conditionalFormatting>
  <conditionalFormatting sqref="B13:B14">
    <cfRule type="cellIs" dxfId="331" priority="275" operator="greaterThan">
      <formula>0</formula>
    </cfRule>
  </conditionalFormatting>
  <conditionalFormatting sqref="B13:B14">
    <cfRule type="cellIs" dxfId="330" priority="276" operator="lessThan">
      <formula>0</formula>
    </cfRule>
  </conditionalFormatting>
  <conditionalFormatting sqref="B5">
    <cfRule type="cellIs" dxfId="329" priority="269" operator="greaterThan">
      <formula>0</formula>
    </cfRule>
  </conditionalFormatting>
  <conditionalFormatting sqref="B5">
    <cfRule type="cellIs" dxfId="328" priority="270" operator="lessThan">
      <formula>0</formula>
    </cfRule>
  </conditionalFormatting>
  <conditionalFormatting sqref="B5">
    <cfRule type="cellIs" dxfId="327" priority="271" operator="greaterThan">
      <formula>0</formula>
    </cfRule>
  </conditionalFormatting>
  <conditionalFormatting sqref="B5">
    <cfRule type="cellIs" dxfId="326" priority="272" operator="lessThan">
      <formula>0</formula>
    </cfRule>
  </conditionalFormatting>
  <conditionalFormatting sqref="B12">
    <cfRule type="cellIs" dxfId="325" priority="209" operator="greaterThan">
      <formula>0</formula>
    </cfRule>
  </conditionalFormatting>
  <conditionalFormatting sqref="B12">
    <cfRule type="cellIs" dxfId="324" priority="210" operator="lessThan">
      <formula>0</formula>
    </cfRule>
  </conditionalFormatting>
  <conditionalFormatting sqref="B12">
    <cfRule type="cellIs" dxfId="323" priority="211" operator="greaterThan">
      <formula>0</formula>
    </cfRule>
  </conditionalFormatting>
  <conditionalFormatting sqref="B12">
    <cfRule type="cellIs" dxfId="322" priority="212" operator="lessThan">
      <formula>0</formula>
    </cfRule>
  </conditionalFormatting>
  <conditionalFormatting sqref="B15:B16">
    <cfRule type="cellIs" dxfId="321" priority="265" operator="greaterThan">
      <formula>0</formula>
    </cfRule>
  </conditionalFormatting>
  <conditionalFormatting sqref="B15:B16">
    <cfRule type="cellIs" dxfId="320" priority="266" operator="lessThan">
      <formula>0</formula>
    </cfRule>
  </conditionalFormatting>
  <conditionalFormatting sqref="B15:B16">
    <cfRule type="cellIs" dxfId="319" priority="267" operator="greaterThan">
      <formula>0</formula>
    </cfRule>
  </conditionalFormatting>
  <conditionalFormatting sqref="B15:B16">
    <cfRule type="cellIs" dxfId="318" priority="268" operator="lessThan">
      <formula>0</formula>
    </cfRule>
  </conditionalFormatting>
  <conditionalFormatting sqref="B16">
    <cfRule type="cellIs" dxfId="317" priority="261" operator="greaterThan">
      <formula>0</formula>
    </cfRule>
  </conditionalFormatting>
  <conditionalFormatting sqref="B16">
    <cfRule type="cellIs" dxfId="316" priority="262" operator="lessThan">
      <formula>0</formula>
    </cfRule>
  </conditionalFormatting>
  <conditionalFormatting sqref="B16">
    <cfRule type="cellIs" dxfId="315" priority="263" operator="greaterThan">
      <formula>0</formula>
    </cfRule>
  </conditionalFormatting>
  <conditionalFormatting sqref="B16">
    <cfRule type="cellIs" dxfId="314" priority="264" operator="lessThan">
      <formula>0</formula>
    </cfRule>
  </conditionalFormatting>
  <conditionalFormatting sqref="B16">
    <cfRule type="cellIs" dxfId="313" priority="257" operator="greaterThan">
      <formula>0</formula>
    </cfRule>
  </conditionalFormatting>
  <conditionalFormatting sqref="B16">
    <cfRule type="cellIs" dxfId="312" priority="258" operator="lessThan">
      <formula>0</formula>
    </cfRule>
  </conditionalFormatting>
  <conditionalFormatting sqref="B16">
    <cfRule type="cellIs" dxfId="311" priority="259" operator="greaterThan">
      <formula>0</formula>
    </cfRule>
  </conditionalFormatting>
  <conditionalFormatting sqref="B16">
    <cfRule type="cellIs" dxfId="310" priority="260" operator="lessThan">
      <formula>0</formula>
    </cfRule>
  </conditionalFormatting>
  <conditionalFormatting sqref="B15">
    <cfRule type="cellIs" dxfId="309" priority="253" operator="greaterThan">
      <formula>0</formula>
    </cfRule>
  </conditionalFormatting>
  <conditionalFormatting sqref="B15">
    <cfRule type="cellIs" dxfId="308" priority="254" operator="lessThan">
      <formula>0</formula>
    </cfRule>
  </conditionalFormatting>
  <conditionalFormatting sqref="B15">
    <cfRule type="cellIs" dxfId="307" priority="255" operator="greaterThan">
      <formula>0</formula>
    </cfRule>
  </conditionalFormatting>
  <conditionalFormatting sqref="B15">
    <cfRule type="cellIs" dxfId="306" priority="256" operator="lessThan">
      <formula>0</formula>
    </cfRule>
  </conditionalFormatting>
  <conditionalFormatting sqref="B15:B16">
    <cfRule type="cellIs" dxfId="305" priority="249" operator="greaterThan">
      <formula>0</formula>
    </cfRule>
  </conditionalFormatting>
  <conditionalFormatting sqref="B15:B16">
    <cfRule type="cellIs" dxfId="304" priority="250" operator="lessThan">
      <formula>0</formula>
    </cfRule>
  </conditionalFormatting>
  <conditionalFormatting sqref="B15:B16">
    <cfRule type="cellIs" dxfId="303" priority="251" operator="greaterThan">
      <formula>0</formula>
    </cfRule>
  </conditionalFormatting>
  <conditionalFormatting sqref="B15:B16">
    <cfRule type="cellIs" dxfId="302" priority="252" operator="lessThan">
      <formula>0</formula>
    </cfRule>
  </conditionalFormatting>
  <conditionalFormatting sqref="B15:B16">
    <cfRule type="cellIs" dxfId="301" priority="245" operator="greaterThan">
      <formula>0</formula>
    </cfRule>
  </conditionalFormatting>
  <conditionalFormatting sqref="B15:B16">
    <cfRule type="cellIs" dxfId="300" priority="246" operator="lessThan">
      <formula>0</formula>
    </cfRule>
  </conditionalFormatting>
  <conditionalFormatting sqref="B15:B16">
    <cfRule type="cellIs" dxfId="299" priority="247" operator="greaterThan">
      <formula>0</formula>
    </cfRule>
  </conditionalFormatting>
  <conditionalFormatting sqref="B15:B16">
    <cfRule type="cellIs" dxfId="298" priority="248" operator="lessThan">
      <formula>0</formula>
    </cfRule>
  </conditionalFormatting>
  <conditionalFormatting sqref="B11:B12">
    <cfRule type="cellIs" dxfId="297" priority="241" operator="greaterThan">
      <formula>0</formula>
    </cfRule>
  </conditionalFormatting>
  <conditionalFormatting sqref="B11:B12">
    <cfRule type="cellIs" dxfId="296" priority="242" operator="lessThan">
      <formula>0</formula>
    </cfRule>
  </conditionalFormatting>
  <conditionalFormatting sqref="B11:B12">
    <cfRule type="cellIs" dxfId="295" priority="243" operator="greaterThan">
      <formula>0</formula>
    </cfRule>
  </conditionalFormatting>
  <conditionalFormatting sqref="B11:B12">
    <cfRule type="cellIs" dxfId="294" priority="244" operator="lessThan">
      <formula>0</formula>
    </cfRule>
  </conditionalFormatting>
  <conditionalFormatting sqref="B11">
    <cfRule type="cellIs" dxfId="293" priority="237" operator="greaterThan">
      <formula>0</formula>
    </cfRule>
  </conditionalFormatting>
  <conditionalFormatting sqref="B11">
    <cfRule type="cellIs" dxfId="292" priority="238" operator="lessThan">
      <formula>0</formula>
    </cfRule>
  </conditionalFormatting>
  <conditionalFormatting sqref="B11">
    <cfRule type="cellIs" dxfId="291" priority="239" operator="greaterThan">
      <formula>0</formula>
    </cfRule>
  </conditionalFormatting>
  <conditionalFormatting sqref="B11">
    <cfRule type="cellIs" dxfId="290" priority="240" operator="lessThan">
      <formula>0</formula>
    </cfRule>
  </conditionalFormatting>
  <conditionalFormatting sqref="B12">
    <cfRule type="cellIs" dxfId="289" priority="233" operator="greaterThan">
      <formula>0</formula>
    </cfRule>
  </conditionalFormatting>
  <conditionalFormatting sqref="B12">
    <cfRule type="cellIs" dxfId="288" priority="234" operator="lessThan">
      <formula>0</formula>
    </cfRule>
  </conditionalFormatting>
  <conditionalFormatting sqref="B12">
    <cfRule type="cellIs" dxfId="287" priority="235" operator="greaterThan">
      <formula>0</formula>
    </cfRule>
  </conditionalFormatting>
  <conditionalFormatting sqref="B12">
    <cfRule type="cellIs" dxfId="286" priority="236" operator="lessThan">
      <formula>0</formula>
    </cfRule>
  </conditionalFormatting>
  <conditionalFormatting sqref="B5">
    <cfRule type="cellIs" dxfId="285" priority="229" operator="greaterThan">
      <formula>0</formula>
    </cfRule>
  </conditionalFormatting>
  <conditionalFormatting sqref="B5">
    <cfRule type="cellIs" dxfId="284" priority="230" operator="lessThan">
      <formula>0</formula>
    </cfRule>
  </conditionalFormatting>
  <conditionalFormatting sqref="B5">
    <cfRule type="cellIs" dxfId="283" priority="231" operator="greaterThan">
      <formula>0</formula>
    </cfRule>
  </conditionalFormatting>
  <conditionalFormatting sqref="B5">
    <cfRule type="cellIs" dxfId="282" priority="232" operator="lessThan">
      <formula>0</formula>
    </cfRule>
  </conditionalFormatting>
  <conditionalFormatting sqref="B5">
    <cfRule type="cellIs" dxfId="281" priority="225" operator="greaterThan">
      <formula>0</formula>
    </cfRule>
  </conditionalFormatting>
  <conditionalFormatting sqref="B5">
    <cfRule type="cellIs" dxfId="280" priority="226" operator="lessThan">
      <formula>0</formula>
    </cfRule>
  </conditionalFormatting>
  <conditionalFormatting sqref="B5">
    <cfRule type="cellIs" dxfId="279" priority="227" operator="greaterThan">
      <formula>0</formula>
    </cfRule>
  </conditionalFormatting>
  <conditionalFormatting sqref="B5">
    <cfRule type="cellIs" dxfId="278" priority="228" operator="lessThan">
      <formula>0</formula>
    </cfRule>
  </conditionalFormatting>
  <conditionalFormatting sqref="B5">
    <cfRule type="cellIs" dxfId="277" priority="221" operator="greaterThan">
      <formula>0</formula>
    </cfRule>
  </conditionalFormatting>
  <conditionalFormatting sqref="B5">
    <cfRule type="cellIs" dxfId="276" priority="222" operator="lessThan">
      <formula>0</formula>
    </cfRule>
  </conditionalFormatting>
  <conditionalFormatting sqref="B5">
    <cfRule type="cellIs" dxfId="275" priority="223" operator="greaterThan">
      <formula>0</formula>
    </cfRule>
  </conditionalFormatting>
  <conditionalFormatting sqref="B5">
    <cfRule type="cellIs" dxfId="274" priority="224" operator="lessThan">
      <formula>0</formula>
    </cfRule>
  </conditionalFormatting>
  <conditionalFormatting sqref="B11:B12">
    <cfRule type="cellIs" dxfId="273" priority="217" operator="greaterThan">
      <formula>0</formula>
    </cfRule>
  </conditionalFormatting>
  <conditionalFormatting sqref="B11:B12">
    <cfRule type="cellIs" dxfId="272" priority="218" operator="lessThan">
      <formula>0</formula>
    </cfRule>
  </conditionalFormatting>
  <conditionalFormatting sqref="B11:B12">
    <cfRule type="cellIs" dxfId="271" priority="219" operator="greaterThan">
      <formula>0</formula>
    </cfRule>
  </conditionalFormatting>
  <conditionalFormatting sqref="B11:B12">
    <cfRule type="cellIs" dxfId="270" priority="220" operator="lessThan">
      <formula>0</formula>
    </cfRule>
  </conditionalFormatting>
  <conditionalFormatting sqref="B12">
    <cfRule type="cellIs" dxfId="269" priority="213" operator="greaterThan">
      <formula>0</formula>
    </cfRule>
  </conditionalFormatting>
  <conditionalFormatting sqref="B12">
    <cfRule type="cellIs" dxfId="268" priority="214" operator="lessThan">
      <formula>0</formula>
    </cfRule>
  </conditionalFormatting>
  <conditionalFormatting sqref="B12">
    <cfRule type="cellIs" dxfId="267" priority="215" operator="greaterThan">
      <formula>0</formula>
    </cfRule>
  </conditionalFormatting>
  <conditionalFormatting sqref="B12">
    <cfRule type="cellIs" dxfId="266" priority="216" operator="lessThan">
      <formula>0</formula>
    </cfRule>
  </conditionalFormatting>
  <conditionalFormatting sqref="B11">
    <cfRule type="cellIs" dxfId="265" priority="205" operator="greaterThan">
      <formula>0</formula>
    </cfRule>
  </conditionalFormatting>
  <conditionalFormatting sqref="B11">
    <cfRule type="cellIs" dxfId="264" priority="206" operator="lessThan">
      <formula>0</formula>
    </cfRule>
  </conditionalFormatting>
  <conditionalFormatting sqref="B11">
    <cfRule type="cellIs" dxfId="263" priority="207" operator="greaterThan">
      <formula>0</formula>
    </cfRule>
  </conditionalFormatting>
  <conditionalFormatting sqref="B11">
    <cfRule type="cellIs" dxfId="262" priority="208" operator="lessThan">
      <formula>0</formula>
    </cfRule>
  </conditionalFormatting>
  <conditionalFormatting sqref="B11:B12">
    <cfRule type="cellIs" dxfId="261" priority="201" operator="greaterThan">
      <formula>0</formula>
    </cfRule>
  </conditionalFormatting>
  <conditionalFormatting sqref="B11:B12">
    <cfRule type="cellIs" dxfId="260" priority="202" operator="lessThan">
      <formula>0</formula>
    </cfRule>
  </conditionalFormatting>
  <conditionalFormatting sqref="B11:B12">
    <cfRule type="cellIs" dxfId="259" priority="203" operator="greaterThan">
      <formula>0</formula>
    </cfRule>
  </conditionalFormatting>
  <conditionalFormatting sqref="B11:B12">
    <cfRule type="cellIs" dxfId="258" priority="204" operator="lessThan">
      <formula>0</formula>
    </cfRule>
  </conditionalFormatting>
  <conditionalFormatting sqref="B11:B12">
    <cfRule type="cellIs" dxfId="257" priority="197" operator="greaterThan">
      <formula>0</formula>
    </cfRule>
  </conditionalFormatting>
  <conditionalFormatting sqref="B11:B12">
    <cfRule type="cellIs" dxfId="256" priority="198" operator="lessThan">
      <formula>0</formula>
    </cfRule>
  </conditionalFormatting>
  <conditionalFormatting sqref="B11:B12">
    <cfRule type="cellIs" dxfId="255" priority="199" operator="greaterThan">
      <formula>0</formula>
    </cfRule>
  </conditionalFormatting>
  <conditionalFormatting sqref="B11:B12">
    <cfRule type="cellIs" dxfId="254" priority="200" operator="lessThan">
      <formula>0</formula>
    </cfRule>
  </conditionalFormatting>
  <conditionalFormatting sqref="B40">
    <cfRule type="cellIs" dxfId="253" priority="191" operator="greaterThan">
      <formula>0</formula>
    </cfRule>
  </conditionalFormatting>
  <conditionalFormatting sqref="B40">
    <cfRule type="cellIs" dxfId="252" priority="192" operator="lessThan">
      <formula>0</formula>
    </cfRule>
  </conditionalFormatting>
  <conditionalFormatting sqref="B40">
    <cfRule type="cellIs" dxfId="251" priority="193" operator="greaterThan">
      <formula>0</formula>
    </cfRule>
  </conditionalFormatting>
  <conditionalFormatting sqref="B40">
    <cfRule type="cellIs" dxfId="250" priority="194" operator="lessThan">
      <formula>0</formula>
    </cfRule>
  </conditionalFormatting>
  <conditionalFormatting sqref="B40">
    <cfRule type="cellIs" dxfId="249" priority="195" operator="greaterThan">
      <formula>0</formula>
    </cfRule>
  </conditionalFormatting>
  <conditionalFormatting sqref="B40">
    <cfRule type="cellIs" dxfId="248" priority="196" operator="lessThan">
      <formula>0</formula>
    </cfRule>
  </conditionalFormatting>
  <conditionalFormatting sqref="I38:I40">
    <cfRule type="cellIs" dxfId="247" priority="189" operator="lessThan">
      <formula>0</formula>
    </cfRule>
    <cfRule type="cellIs" dxfId="246" priority="190" operator="greaterThan">
      <formula>0</formula>
    </cfRule>
  </conditionalFormatting>
  <conditionalFormatting sqref="B38">
    <cfRule type="cellIs" dxfId="245" priority="183" operator="greaterThan">
      <formula>0</formula>
    </cfRule>
  </conditionalFormatting>
  <conditionalFormatting sqref="B38">
    <cfRule type="cellIs" dxfId="244" priority="184" operator="lessThan">
      <formula>0</formula>
    </cfRule>
  </conditionalFormatting>
  <conditionalFormatting sqref="B38">
    <cfRule type="cellIs" dxfId="243" priority="185" operator="greaterThan">
      <formula>0</formula>
    </cfRule>
  </conditionalFormatting>
  <conditionalFormatting sqref="B38">
    <cfRule type="cellIs" dxfId="242" priority="186" operator="lessThan">
      <formula>0</formula>
    </cfRule>
  </conditionalFormatting>
  <conditionalFormatting sqref="B38">
    <cfRule type="cellIs" dxfId="241" priority="187" operator="greaterThan">
      <formula>0</formula>
    </cfRule>
  </conditionalFormatting>
  <conditionalFormatting sqref="B38">
    <cfRule type="cellIs" dxfId="240" priority="188" operator="lessThan">
      <formula>0</formula>
    </cfRule>
  </conditionalFormatting>
  <conditionalFormatting sqref="B39">
    <cfRule type="cellIs" dxfId="239" priority="177" operator="greaterThan">
      <formula>0</formula>
    </cfRule>
  </conditionalFormatting>
  <conditionalFormatting sqref="B39">
    <cfRule type="cellIs" dxfId="238" priority="178" operator="lessThan">
      <formula>0</formula>
    </cfRule>
  </conditionalFormatting>
  <conditionalFormatting sqref="B39">
    <cfRule type="cellIs" dxfId="237" priority="179" operator="greaterThan">
      <formula>0</formula>
    </cfRule>
  </conditionalFormatting>
  <conditionalFormatting sqref="B39">
    <cfRule type="cellIs" dxfId="236" priority="180" operator="lessThan">
      <formula>0</formula>
    </cfRule>
  </conditionalFormatting>
  <conditionalFormatting sqref="B39">
    <cfRule type="cellIs" dxfId="235" priority="181" operator="greaterThan">
      <formula>0</formula>
    </cfRule>
  </conditionalFormatting>
  <conditionalFormatting sqref="B39">
    <cfRule type="cellIs" dxfId="234" priority="182" operator="lessThan">
      <formula>0</formula>
    </cfRule>
  </conditionalFormatting>
  <conditionalFormatting sqref="B31:B34 B37">
    <cfRule type="cellIs" dxfId="233" priority="173" operator="greaterThan">
      <formula>0</formula>
    </cfRule>
  </conditionalFormatting>
  <conditionalFormatting sqref="B31:B34 B37">
    <cfRule type="cellIs" dxfId="232" priority="174" operator="lessThan">
      <formula>0</formula>
    </cfRule>
  </conditionalFormatting>
  <conditionalFormatting sqref="B31:B34 B37">
    <cfRule type="cellIs" dxfId="231" priority="175" operator="greaterThan">
      <formula>0</formula>
    </cfRule>
  </conditionalFormatting>
  <conditionalFormatting sqref="B31:B34 B37">
    <cfRule type="cellIs" dxfId="230" priority="176" operator="lessThan">
      <formula>0</formula>
    </cfRule>
  </conditionalFormatting>
  <conditionalFormatting sqref="B35:B36">
    <cfRule type="cellIs" dxfId="229" priority="165" operator="greaterThan">
      <formula>0</formula>
    </cfRule>
  </conditionalFormatting>
  <conditionalFormatting sqref="B35:B36">
    <cfRule type="cellIs" dxfId="228" priority="166" operator="lessThan">
      <formula>0</formula>
    </cfRule>
  </conditionalFormatting>
  <conditionalFormatting sqref="B35:B36">
    <cfRule type="cellIs" dxfId="227" priority="167" operator="greaterThan">
      <formula>0</formula>
    </cfRule>
  </conditionalFormatting>
  <conditionalFormatting sqref="B35:B36">
    <cfRule type="cellIs" dxfId="226" priority="168" operator="lessThan">
      <formula>0</formula>
    </cfRule>
  </conditionalFormatting>
  <conditionalFormatting sqref="B36">
    <cfRule type="cellIs" dxfId="225" priority="169" operator="greaterThan">
      <formula>0</formula>
    </cfRule>
  </conditionalFormatting>
  <conditionalFormatting sqref="B36">
    <cfRule type="cellIs" dxfId="224" priority="170" operator="lessThan">
      <formula>0</formula>
    </cfRule>
  </conditionalFormatting>
  <conditionalFormatting sqref="B35">
    <cfRule type="cellIs" dxfId="223" priority="171" operator="greaterThan">
      <formula>0</formula>
    </cfRule>
  </conditionalFormatting>
  <conditionalFormatting sqref="B35">
    <cfRule type="cellIs" dxfId="222" priority="172" operator="lessThan">
      <formula>0</formula>
    </cfRule>
  </conditionalFormatting>
  <conditionalFormatting sqref="K39 K41 K43 K45 K47 K49 K51 K53 K55 K57 K59 K61 K63 K65 K67 K69 K71">
    <cfRule type="cellIs" dxfId="221" priority="164" operator="greaterThan">
      <formula>J39</formula>
    </cfRule>
  </conditionalFormatting>
  <conditionalFormatting sqref="J39 J41 J43 J45 J47 J49 J51 J53 J55 J57 J59 J61 J63 J65 J67 J69 J71">
    <cfRule type="cellIs" dxfId="220" priority="163" operator="greaterThan">
      <formula>1.49</formula>
    </cfRule>
  </conditionalFormatting>
  <conditionalFormatting sqref="L39 L41 L43 L45 L47 L49 L51 L53 L55 L57 L59 L61 L63 L65 L67 L69 L71">
    <cfRule type="cellIs" dxfId="219" priority="162" operator="greaterThan">
      <formula>K39</formula>
    </cfRule>
  </conditionalFormatting>
  <conditionalFormatting sqref="AC3:AC42">
    <cfRule type="cellIs" dxfId="218" priority="161" operator="equal">
      <formula>0</formula>
    </cfRule>
  </conditionalFormatting>
  <conditionalFormatting sqref="AK3:AK42">
    <cfRule type="cellIs" dxfId="217" priority="160" operator="equal">
      <formula>0</formula>
    </cfRule>
  </conditionalFormatting>
  <conditionalFormatting sqref="AO3:AO42">
    <cfRule type="cellIs" dxfId="216" priority="159" operator="equal">
      <formula>0</formula>
    </cfRule>
  </conditionalFormatting>
  <conditionalFormatting sqref="B4">
    <cfRule type="cellIs" dxfId="215" priority="155" operator="greaterThan">
      <formula>0</formula>
    </cfRule>
  </conditionalFormatting>
  <conditionalFormatting sqref="B4">
    <cfRule type="cellIs" dxfId="214" priority="156" operator="lessThan">
      <formula>0</formula>
    </cfRule>
  </conditionalFormatting>
  <conditionalFormatting sqref="B4">
    <cfRule type="cellIs" dxfId="213" priority="157" operator="greaterThan">
      <formula>0</formula>
    </cfRule>
  </conditionalFormatting>
  <conditionalFormatting sqref="B4">
    <cfRule type="cellIs" dxfId="212" priority="158" operator="lessThan">
      <formula>0</formula>
    </cfRule>
  </conditionalFormatting>
  <conditionalFormatting sqref="B4">
    <cfRule type="cellIs" dxfId="211" priority="151" operator="greaterThan">
      <formula>0</formula>
    </cfRule>
  </conditionalFormatting>
  <conditionalFormatting sqref="B4">
    <cfRule type="cellIs" dxfId="210" priority="152" operator="lessThan">
      <formula>0</formula>
    </cfRule>
  </conditionalFormatting>
  <conditionalFormatting sqref="B4">
    <cfRule type="cellIs" dxfId="209" priority="153" operator="greaterThan">
      <formula>0</formula>
    </cfRule>
  </conditionalFormatting>
  <conditionalFormatting sqref="B4">
    <cfRule type="cellIs" dxfId="208" priority="154" operator="lessThan">
      <formula>0</formula>
    </cfRule>
  </conditionalFormatting>
  <conditionalFormatting sqref="B4">
    <cfRule type="cellIs" dxfId="207" priority="147" operator="greaterThan">
      <formula>0</formula>
    </cfRule>
  </conditionalFormatting>
  <conditionalFormatting sqref="B4">
    <cfRule type="cellIs" dxfId="206" priority="148" operator="lessThan">
      <formula>0</formula>
    </cfRule>
  </conditionalFormatting>
  <conditionalFormatting sqref="B4">
    <cfRule type="cellIs" dxfId="205" priority="149" operator="greaterThan">
      <formula>0</formula>
    </cfRule>
  </conditionalFormatting>
  <conditionalFormatting sqref="B4">
    <cfRule type="cellIs" dxfId="204" priority="150" operator="lessThan">
      <formula>0</formula>
    </cfRule>
  </conditionalFormatting>
  <conditionalFormatting sqref="B4">
    <cfRule type="cellIs" dxfId="203" priority="143" operator="greaterThan">
      <formula>0</formula>
    </cfRule>
  </conditionalFormatting>
  <conditionalFormatting sqref="B4">
    <cfRule type="cellIs" dxfId="202" priority="144" operator="lessThan">
      <formula>0</formula>
    </cfRule>
  </conditionalFormatting>
  <conditionalFormatting sqref="B4">
    <cfRule type="cellIs" dxfId="201" priority="145" operator="greaterThan">
      <formula>0</formula>
    </cfRule>
  </conditionalFormatting>
  <conditionalFormatting sqref="B4">
    <cfRule type="cellIs" dxfId="200" priority="146" operator="lessThan">
      <formula>0</formula>
    </cfRule>
  </conditionalFormatting>
  <conditionalFormatting sqref="B4">
    <cfRule type="cellIs" dxfId="199" priority="139" operator="greaterThan">
      <formula>0</formula>
    </cfRule>
  </conditionalFormatting>
  <conditionalFormatting sqref="B4">
    <cfRule type="cellIs" dxfId="198" priority="140" operator="lessThan">
      <formula>0</formula>
    </cfRule>
  </conditionalFormatting>
  <conditionalFormatting sqref="B4">
    <cfRule type="cellIs" dxfId="197" priority="141" operator="greaterThan">
      <formula>0</formula>
    </cfRule>
  </conditionalFormatting>
  <conditionalFormatting sqref="B4">
    <cfRule type="cellIs" dxfId="196" priority="142" operator="lessThan">
      <formula>0</formula>
    </cfRule>
  </conditionalFormatting>
  <conditionalFormatting sqref="B4">
    <cfRule type="cellIs" dxfId="195" priority="135" operator="greaterThan">
      <formula>0</formula>
    </cfRule>
  </conditionalFormatting>
  <conditionalFormatting sqref="B4">
    <cfRule type="cellIs" dxfId="194" priority="136" operator="lessThan">
      <formula>0</formula>
    </cfRule>
  </conditionalFormatting>
  <conditionalFormatting sqref="B4">
    <cfRule type="cellIs" dxfId="193" priority="137" operator="greaterThan">
      <formula>0</formula>
    </cfRule>
  </conditionalFormatting>
  <conditionalFormatting sqref="B4">
    <cfRule type="cellIs" dxfId="192" priority="138" operator="lessThan">
      <formula>0</formula>
    </cfRule>
  </conditionalFormatting>
  <conditionalFormatting sqref="B4">
    <cfRule type="cellIs" dxfId="191" priority="131" operator="greaterThan">
      <formula>0</formula>
    </cfRule>
  </conditionalFormatting>
  <conditionalFormatting sqref="B4">
    <cfRule type="cellIs" dxfId="190" priority="132" operator="lessThan">
      <formula>0</formula>
    </cfRule>
  </conditionalFormatting>
  <conditionalFormatting sqref="B4">
    <cfRule type="cellIs" dxfId="189" priority="133" operator="greaterThan">
      <formula>0</formula>
    </cfRule>
  </conditionalFormatting>
  <conditionalFormatting sqref="B4">
    <cfRule type="cellIs" dxfId="188" priority="134" operator="lessThan">
      <formula>0</formula>
    </cfRule>
  </conditionalFormatting>
  <conditionalFormatting sqref="B4">
    <cfRule type="cellIs" dxfId="187" priority="127" operator="greaterThan">
      <formula>0</formula>
    </cfRule>
  </conditionalFormatting>
  <conditionalFormatting sqref="B4">
    <cfRule type="cellIs" dxfId="186" priority="128" operator="lessThan">
      <formula>0</formula>
    </cfRule>
  </conditionalFormatting>
  <conditionalFormatting sqref="B4">
    <cfRule type="cellIs" dxfId="185" priority="129" operator="greaterThan">
      <formula>0</formula>
    </cfRule>
  </conditionalFormatting>
  <conditionalFormatting sqref="B4">
    <cfRule type="cellIs" dxfId="184" priority="130" operator="lessThan">
      <formula>0</formula>
    </cfRule>
  </conditionalFormatting>
  <conditionalFormatting sqref="B4">
    <cfRule type="cellIs" dxfId="183" priority="123" operator="greaterThan">
      <formula>0</formula>
    </cfRule>
  </conditionalFormatting>
  <conditionalFormatting sqref="B4">
    <cfRule type="cellIs" dxfId="182" priority="124" operator="lessThan">
      <formula>0</formula>
    </cfRule>
  </conditionalFormatting>
  <conditionalFormatting sqref="B4">
    <cfRule type="cellIs" dxfId="181" priority="125" operator="greaterThan">
      <formula>0</formula>
    </cfRule>
  </conditionalFormatting>
  <conditionalFormatting sqref="B4">
    <cfRule type="cellIs" dxfId="180" priority="126" operator="lessThan">
      <formula>0</formula>
    </cfRule>
  </conditionalFormatting>
  <conditionalFormatting sqref="B8">
    <cfRule type="cellIs" dxfId="179" priority="119" operator="greaterThan">
      <formula>0</formula>
    </cfRule>
  </conditionalFormatting>
  <conditionalFormatting sqref="B8">
    <cfRule type="cellIs" dxfId="178" priority="120" operator="lessThan">
      <formula>0</formula>
    </cfRule>
  </conditionalFormatting>
  <conditionalFormatting sqref="B8">
    <cfRule type="cellIs" dxfId="177" priority="121" operator="greaterThan">
      <formula>0</formula>
    </cfRule>
  </conditionalFormatting>
  <conditionalFormatting sqref="B8">
    <cfRule type="cellIs" dxfId="176" priority="122" operator="lessThan">
      <formula>0</formula>
    </cfRule>
  </conditionalFormatting>
  <conditionalFormatting sqref="B8">
    <cfRule type="cellIs" dxfId="175" priority="115" operator="greaterThan">
      <formula>0</formula>
    </cfRule>
  </conditionalFormatting>
  <conditionalFormatting sqref="B8">
    <cfRule type="cellIs" dxfId="174" priority="116" operator="lessThan">
      <formula>0</formula>
    </cfRule>
  </conditionalFormatting>
  <conditionalFormatting sqref="B8">
    <cfRule type="cellIs" dxfId="173" priority="117" operator="greaterThan">
      <formula>0</formula>
    </cfRule>
  </conditionalFormatting>
  <conditionalFormatting sqref="B8">
    <cfRule type="cellIs" dxfId="172" priority="118" operator="lessThan">
      <formula>0</formula>
    </cfRule>
  </conditionalFormatting>
  <conditionalFormatting sqref="B6">
    <cfRule type="cellIs" dxfId="171" priority="71" operator="greaterThan">
      <formula>0</formula>
    </cfRule>
  </conditionalFormatting>
  <conditionalFormatting sqref="B6">
    <cfRule type="cellIs" dxfId="170" priority="72" operator="lessThan">
      <formula>0</formula>
    </cfRule>
  </conditionalFormatting>
  <conditionalFormatting sqref="B6">
    <cfRule type="cellIs" dxfId="169" priority="73" operator="greaterThan">
      <formula>0</formula>
    </cfRule>
  </conditionalFormatting>
  <conditionalFormatting sqref="B6">
    <cfRule type="cellIs" dxfId="168" priority="74" operator="lessThan">
      <formula>0</formula>
    </cfRule>
  </conditionalFormatting>
  <conditionalFormatting sqref="B9:B10">
    <cfRule type="cellIs" dxfId="167" priority="111" operator="greaterThan">
      <formula>0</formula>
    </cfRule>
  </conditionalFormatting>
  <conditionalFormatting sqref="B9:B10">
    <cfRule type="cellIs" dxfId="166" priority="112" operator="lessThan">
      <formula>0</formula>
    </cfRule>
  </conditionalFormatting>
  <conditionalFormatting sqref="B9:B10">
    <cfRule type="cellIs" dxfId="165" priority="113" operator="greaterThan">
      <formula>0</formula>
    </cfRule>
  </conditionalFormatting>
  <conditionalFormatting sqref="B9:B10">
    <cfRule type="cellIs" dxfId="164" priority="114" operator="lessThan">
      <formula>0</formula>
    </cfRule>
  </conditionalFormatting>
  <conditionalFormatting sqref="B10">
    <cfRule type="cellIs" dxfId="163" priority="107" operator="greaterThan">
      <formula>0</formula>
    </cfRule>
  </conditionalFormatting>
  <conditionalFormatting sqref="B10">
    <cfRule type="cellIs" dxfId="162" priority="108" operator="lessThan">
      <formula>0</formula>
    </cfRule>
  </conditionalFormatting>
  <conditionalFormatting sqref="B10">
    <cfRule type="cellIs" dxfId="161" priority="109" operator="greaterThan">
      <formula>0</formula>
    </cfRule>
  </conditionalFormatting>
  <conditionalFormatting sqref="B10">
    <cfRule type="cellIs" dxfId="160" priority="110" operator="lessThan">
      <formula>0</formula>
    </cfRule>
  </conditionalFormatting>
  <conditionalFormatting sqref="B10">
    <cfRule type="cellIs" dxfId="159" priority="103" operator="greaterThan">
      <formula>0</formula>
    </cfRule>
  </conditionalFormatting>
  <conditionalFormatting sqref="B10">
    <cfRule type="cellIs" dxfId="158" priority="104" operator="lessThan">
      <formula>0</formula>
    </cfRule>
  </conditionalFormatting>
  <conditionalFormatting sqref="B10">
    <cfRule type="cellIs" dxfId="157" priority="105" operator="greaterThan">
      <formula>0</formula>
    </cfRule>
  </conditionalFormatting>
  <conditionalFormatting sqref="B10">
    <cfRule type="cellIs" dxfId="156" priority="106" operator="lessThan">
      <formula>0</formula>
    </cfRule>
  </conditionalFormatting>
  <conditionalFormatting sqref="B9">
    <cfRule type="cellIs" dxfId="155" priority="99" operator="greaterThan">
      <formula>0</formula>
    </cfRule>
  </conditionalFormatting>
  <conditionalFormatting sqref="B9">
    <cfRule type="cellIs" dxfId="154" priority="100" operator="lessThan">
      <formula>0</formula>
    </cfRule>
  </conditionalFormatting>
  <conditionalFormatting sqref="B9">
    <cfRule type="cellIs" dxfId="153" priority="101" operator="greaterThan">
      <formula>0</formula>
    </cfRule>
  </conditionalFormatting>
  <conditionalFormatting sqref="B9">
    <cfRule type="cellIs" dxfId="152" priority="102" operator="lessThan">
      <formula>0</formula>
    </cfRule>
  </conditionalFormatting>
  <conditionalFormatting sqref="B9:B10">
    <cfRule type="cellIs" dxfId="151" priority="95" operator="greaterThan">
      <formula>0</formula>
    </cfRule>
  </conditionalFormatting>
  <conditionalFormatting sqref="B9:B10">
    <cfRule type="cellIs" dxfId="150" priority="96" operator="lessThan">
      <formula>0</formula>
    </cfRule>
  </conditionalFormatting>
  <conditionalFormatting sqref="B9:B10">
    <cfRule type="cellIs" dxfId="149" priority="97" operator="greaterThan">
      <formula>0</formula>
    </cfRule>
  </conditionalFormatting>
  <conditionalFormatting sqref="B9:B10">
    <cfRule type="cellIs" dxfId="148" priority="98" operator="lessThan">
      <formula>0</formula>
    </cfRule>
  </conditionalFormatting>
  <conditionalFormatting sqref="B9:B10">
    <cfRule type="cellIs" dxfId="147" priority="91" operator="greaterThan">
      <formula>0</formula>
    </cfRule>
  </conditionalFormatting>
  <conditionalFormatting sqref="B9:B10">
    <cfRule type="cellIs" dxfId="146" priority="92" operator="lessThan">
      <formula>0</formula>
    </cfRule>
  </conditionalFormatting>
  <conditionalFormatting sqref="B9:B10">
    <cfRule type="cellIs" dxfId="145" priority="93" operator="greaterThan">
      <formula>0</formula>
    </cfRule>
  </conditionalFormatting>
  <conditionalFormatting sqref="B9:B10">
    <cfRule type="cellIs" dxfId="144" priority="94" operator="lessThan">
      <formula>0</formula>
    </cfRule>
  </conditionalFormatting>
  <conditionalFormatting sqref="B6">
    <cfRule type="cellIs" dxfId="143" priority="87" operator="greaterThan">
      <formula>0</formula>
    </cfRule>
  </conditionalFormatting>
  <conditionalFormatting sqref="B6">
    <cfRule type="cellIs" dxfId="142" priority="88" operator="lessThan">
      <formula>0</formula>
    </cfRule>
  </conditionalFormatting>
  <conditionalFormatting sqref="B6">
    <cfRule type="cellIs" dxfId="141" priority="89" operator="greaterThan">
      <formula>0</formula>
    </cfRule>
  </conditionalFormatting>
  <conditionalFormatting sqref="B6">
    <cfRule type="cellIs" dxfId="140" priority="90" operator="lessThan">
      <formula>0</formula>
    </cfRule>
  </conditionalFormatting>
  <conditionalFormatting sqref="B6">
    <cfRule type="cellIs" dxfId="139" priority="83" operator="greaterThan">
      <formula>0</formula>
    </cfRule>
  </conditionalFormatting>
  <conditionalFormatting sqref="B6">
    <cfRule type="cellIs" dxfId="138" priority="84" operator="lessThan">
      <formula>0</formula>
    </cfRule>
  </conditionalFormatting>
  <conditionalFormatting sqref="B6">
    <cfRule type="cellIs" dxfId="137" priority="85" operator="greaterThan">
      <formula>0</formula>
    </cfRule>
  </conditionalFormatting>
  <conditionalFormatting sqref="B6">
    <cfRule type="cellIs" dxfId="136" priority="86" operator="lessThan">
      <formula>0</formula>
    </cfRule>
  </conditionalFormatting>
  <conditionalFormatting sqref="B6">
    <cfRule type="cellIs" dxfId="135" priority="79" operator="greaterThan">
      <formula>0</formula>
    </cfRule>
  </conditionalFormatting>
  <conditionalFormatting sqref="B6">
    <cfRule type="cellIs" dxfId="134" priority="80" operator="lessThan">
      <formula>0</formula>
    </cfRule>
  </conditionalFormatting>
  <conditionalFormatting sqref="B6">
    <cfRule type="cellIs" dxfId="133" priority="81" operator="greaterThan">
      <formula>0</formula>
    </cfRule>
  </conditionalFormatting>
  <conditionalFormatting sqref="B6">
    <cfRule type="cellIs" dxfId="132" priority="82" operator="lessThan">
      <formula>0</formula>
    </cfRule>
  </conditionalFormatting>
  <conditionalFormatting sqref="B6">
    <cfRule type="cellIs" dxfId="131" priority="75" operator="greaterThan">
      <formula>0</formula>
    </cfRule>
  </conditionalFormatting>
  <conditionalFormatting sqref="B6">
    <cfRule type="cellIs" dxfId="130" priority="76" operator="lessThan">
      <formula>0</formula>
    </cfRule>
  </conditionalFormatting>
  <conditionalFormatting sqref="B6">
    <cfRule type="cellIs" dxfId="129" priority="77" operator="greaterThan">
      <formula>0</formula>
    </cfRule>
  </conditionalFormatting>
  <conditionalFormatting sqref="B6">
    <cfRule type="cellIs" dxfId="128" priority="78" operator="lessThan">
      <formula>0</formula>
    </cfRule>
  </conditionalFormatting>
  <conditionalFormatting sqref="B6">
    <cfRule type="cellIs" dxfId="127" priority="67" operator="greaterThan">
      <formula>0</formula>
    </cfRule>
  </conditionalFormatting>
  <conditionalFormatting sqref="B6">
    <cfRule type="cellIs" dxfId="126" priority="68" operator="lessThan">
      <formula>0</formula>
    </cfRule>
  </conditionalFormatting>
  <conditionalFormatting sqref="B6">
    <cfRule type="cellIs" dxfId="125" priority="69" operator="greaterThan">
      <formula>0</formula>
    </cfRule>
  </conditionalFormatting>
  <conditionalFormatting sqref="B6">
    <cfRule type="cellIs" dxfId="124" priority="70" operator="lessThan">
      <formula>0</formula>
    </cfRule>
  </conditionalFormatting>
  <conditionalFormatting sqref="B6">
    <cfRule type="cellIs" dxfId="123" priority="63" operator="greaterThan">
      <formula>0</formula>
    </cfRule>
  </conditionalFormatting>
  <conditionalFormatting sqref="B6">
    <cfRule type="cellIs" dxfId="122" priority="64" operator="lessThan">
      <formula>0</formula>
    </cfRule>
  </conditionalFormatting>
  <conditionalFormatting sqref="B6">
    <cfRule type="cellIs" dxfId="121" priority="65" operator="greaterThan">
      <formula>0</formula>
    </cfRule>
  </conditionalFormatting>
  <conditionalFormatting sqref="B6">
    <cfRule type="cellIs" dxfId="120" priority="66" operator="lessThan">
      <formula>0</formula>
    </cfRule>
  </conditionalFormatting>
  <conditionalFormatting sqref="L2:M2">
    <cfRule type="cellIs" dxfId="119" priority="61" operator="lessThan">
      <formula>0</formula>
    </cfRule>
    <cfRule type="cellIs" dxfId="118" priority="62" operator="greaterThan">
      <formula>0</formula>
    </cfRule>
  </conditionalFormatting>
  <conditionalFormatting sqref="B19">
    <cfRule type="cellIs" dxfId="117" priority="57" operator="greaterThan">
      <formula>0</formula>
    </cfRule>
  </conditionalFormatting>
  <conditionalFormatting sqref="B19">
    <cfRule type="cellIs" dxfId="116" priority="58" operator="lessThan">
      <formula>0</formula>
    </cfRule>
  </conditionalFormatting>
  <conditionalFormatting sqref="B19">
    <cfRule type="cellIs" dxfId="115" priority="59" operator="greaterThan">
      <formula>0</formula>
    </cfRule>
  </conditionalFormatting>
  <conditionalFormatting sqref="B19">
    <cfRule type="cellIs" dxfId="114" priority="60" operator="lessThan">
      <formula>0</formula>
    </cfRule>
  </conditionalFormatting>
  <conditionalFormatting sqref="B19">
    <cfRule type="cellIs" dxfId="113" priority="53" operator="greaterThan">
      <formula>0</formula>
    </cfRule>
  </conditionalFormatting>
  <conditionalFormatting sqref="B19">
    <cfRule type="cellIs" dxfId="112" priority="54" operator="lessThan">
      <formula>0</formula>
    </cfRule>
  </conditionalFormatting>
  <conditionalFormatting sqref="B19">
    <cfRule type="cellIs" dxfId="111" priority="55" operator="greaterThan">
      <formula>0</formula>
    </cfRule>
  </conditionalFormatting>
  <conditionalFormatting sqref="B19">
    <cfRule type="cellIs" dxfId="110" priority="56" operator="lessThan">
      <formula>0</formula>
    </cfRule>
  </conditionalFormatting>
  <conditionalFormatting sqref="B3">
    <cfRule type="cellIs" dxfId="109" priority="49" operator="greaterThan">
      <formula>0</formula>
    </cfRule>
  </conditionalFormatting>
  <conditionalFormatting sqref="B3">
    <cfRule type="cellIs" dxfId="108" priority="50" operator="lessThan">
      <formula>0</formula>
    </cfRule>
  </conditionalFormatting>
  <conditionalFormatting sqref="B3">
    <cfRule type="cellIs" dxfId="107" priority="51" operator="greaterThan">
      <formula>0</formula>
    </cfRule>
  </conditionalFormatting>
  <conditionalFormatting sqref="B3">
    <cfRule type="cellIs" dxfId="106" priority="52" operator="lessThan">
      <formula>0</formula>
    </cfRule>
  </conditionalFormatting>
  <conditionalFormatting sqref="B3">
    <cfRule type="cellIs" dxfId="105" priority="45" operator="greaterThan">
      <formula>0</formula>
    </cfRule>
  </conditionalFormatting>
  <conditionalFormatting sqref="B3">
    <cfRule type="cellIs" dxfId="104" priority="46" operator="lessThan">
      <formula>0</formula>
    </cfRule>
  </conditionalFormatting>
  <conditionalFormatting sqref="B3">
    <cfRule type="cellIs" dxfId="103" priority="47" operator="greaterThan">
      <formula>0</formula>
    </cfRule>
  </conditionalFormatting>
  <conditionalFormatting sqref="B3">
    <cfRule type="cellIs" dxfId="102" priority="48" operator="lessThan">
      <formula>0</formula>
    </cfRule>
  </conditionalFormatting>
  <conditionalFormatting sqref="B3">
    <cfRule type="cellIs" dxfId="101" priority="41" operator="greaterThan">
      <formula>0</formula>
    </cfRule>
  </conditionalFormatting>
  <conditionalFormatting sqref="B3">
    <cfRule type="cellIs" dxfId="100" priority="42" operator="lessThan">
      <formula>0</formula>
    </cfRule>
  </conditionalFormatting>
  <conditionalFormatting sqref="B3">
    <cfRule type="cellIs" dxfId="99" priority="43" operator="greaterThan">
      <formula>0</formula>
    </cfRule>
  </conditionalFormatting>
  <conditionalFormatting sqref="B3">
    <cfRule type="cellIs" dxfId="98" priority="44" operator="lessThan">
      <formula>0</formula>
    </cfRule>
  </conditionalFormatting>
  <conditionalFormatting sqref="B3">
    <cfRule type="cellIs" dxfId="97" priority="37" operator="greaterThan">
      <formula>0</formula>
    </cfRule>
  </conditionalFormatting>
  <conditionalFormatting sqref="B3">
    <cfRule type="cellIs" dxfId="96" priority="38" operator="lessThan">
      <formula>0</formula>
    </cfRule>
  </conditionalFormatting>
  <conditionalFormatting sqref="B3">
    <cfRule type="cellIs" dxfId="95" priority="39" operator="greaterThan">
      <formula>0</formula>
    </cfRule>
  </conditionalFormatting>
  <conditionalFormatting sqref="B3">
    <cfRule type="cellIs" dxfId="94" priority="40" operator="lessThan">
      <formula>0</formula>
    </cfRule>
  </conditionalFormatting>
  <conditionalFormatting sqref="B7">
    <cfRule type="cellIs" dxfId="93" priority="33" operator="greaterThan">
      <formula>0</formula>
    </cfRule>
  </conditionalFormatting>
  <conditionalFormatting sqref="B7">
    <cfRule type="cellIs" dxfId="92" priority="34" operator="lessThan">
      <formula>0</formula>
    </cfRule>
  </conditionalFormatting>
  <conditionalFormatting sqref="B7">
    <cfRule type="cellIs" dxfId="91" priority="35" operator="greaterThan">
      <formula>0</formula>
    </cfRule>
  </conditionalFormatting>
  <conditionalFormatting sqref="B7">
    <cfRule type="cellIs" dxfId="90" priority="36" operator="lessThan">
      <formula>0</formula>
    </cfRule>
  </conditionalFormatting>
  <conditionalFormatting sqref="B7">
    <cfRule type="cellIs" dxfId="89" priority="29" operator="greaterThan">
      <formula>0</formula>
    </cfRule>
  </conditionalFormatting>
  <conditionalFormatting sqref="B7">
    <cfRule type="cellIs" dxfId="88" priority="30" operator="lessThan">
      <formula>0</formula>
    </cfRule>
  </conditionalFormatting>
  <conditionalFormatting sqref="B7">
    <cfRule type="cellIs" dxfId="87" priority="31" operator="greaterThan">
      <formula>0</formula>
    </cfRule>
  </conditionalFormatting>
  <conditionalFormatting sqref="B7">
    <cfRule type="cellIs" dxfId="86" priority="32" operator="lessThan">
      <formula>0</formula>
    </cfRule>
  </conditionalFormatting>
  <conditionalFormatting sqref="B7">
    <cfRule type="cellIs" dxfId="85" priority="25" operator="greaterThan">
      <formula>0</formula>
    </cfRule>
  </conditionalFormatting>
  <conditionalFormatting sqref="B7">
    <cfRule type="cellIs" dxfId="84" priority="26" operator="lessThan">
      <formula>0</formula>
    </cfRule>
  </conditionalFormatting>
  <conditionalFormatting sqref="B7">
    <cfRule type="cellIs" dxfId="83" priority="27" operator="greaterThan">
      <formula>0</formula>
    </cfRule>
  </conditionalFormatting>
  <conditionalFormatting sqref="B7">
    <cfRule type="cellIs" dxfId="82" priority="28" operator="lessThan">
      <formula>0</formula>
    </cfRule>
  </conditionalFormatting>
  <conditionalFormatting sqref="B7">
    <cfRule type="cellIs" dxfId="81" priority="21" operator="greaterThan">
      <formula>0</formula>
    </cfRule>
  </conditionalFormatting>
  <conditionalFormatting sqref="B7">
    <cfRule type="cellIs" dxfId="80" priority="22" operator="lessThan">
      <formula>0</formula>
    </cfRule>
  </conditionalFormatting>
  <conditionalFormatting sqref="B7">
    <cfRule type="cellIs" dxfId="79" priority="23" operator="greaterThan">
      <formula>0</formula>
    </cfRule>
  </conditionalFormatting>
  <conditionalFormatting sqref="B7">
    <cfRule type="cellIs" dxfId="78" priority="24" operator="lessThan">
      <formula>0</formula>
    </cfRule>
  </conditionalFormatting>
  <conditionalFormatting sqref="B7">
    <cfRule type="cellIs" dxfId="77" priority="17" operator="greaterThan">
      <formula>0</formula>
    </cfRule>
  </conditionalFormatting>
  <conditionalFormatting sqref="B7">
    <cfRule type="cellIs" dxfId="76" priority="18" operator="lessThan">
      <formula>0</formula>
    </cfRule>
  </conditionalFormatting>
  <conditionalFormatting sqref="B7">
    <cfRule type="cellIs" dxfId="75" priority="19" operator="greaterThan">
      <formula>0</formula>
    </cfRule>
  </conditionalFormatting>
  <conditionalFormatting sqref="B7">
    <cfRule type="cellIs" dxfId="74" priority="20" operator="lessThan">
      <formula>0</formula>
    </cfRule>
  </conditionalFormatting>
  <conditionalFormatting sqref="B7">
    <cfRule type="cellIs" dxfId="73" priority="13" operator="greaterThan">
      <formula>0</formula>
    </cfRule>
  </conditionalFormatting>
  <conditionalFormatting sqref="B7">
    <cfRule type="cellIs" dxfId="72" priority="14" operator="lessThan">
      <formula>0</formula>
    </cfRule>
  </conditionalFormatting>
  <conditionalFormatting sqref="B7">
    <cfRule type="cellIs" dxfId="71" priority="15" operator="greaterThan">
      <formula>0</formula>
    </cfRule>
  </conditionalFormatting>
  <conditionalFormatting sqref="B7">
    <cfRule type="cellIs" dxfId="70" priority="16" operator="lessThan">
      <formula>0</formula>
    </cfRule>
  </conditionalFormatting>
  <conditionalFormatting sqref="B7">
    <cfRule type="cellIs" dxfId="69" priority="9" operator="greaterThan">
      <formula>0</formula>
    </cfRule>
  </conditionalFormatting>
  <conditionalFormatting sqref="B7">
    <cfRule type="cellIs" dxfId="68" priority="10" operator="lessThan">
      <formula>0</formula>
    </cfRule>
  </conditionalFormatting>
  <conditionalFormatting sqref="B7">
    <cfRule type="cellIs" dxfId="67" priority="11" operator="greaterThan">
      <formula>0</formula>
    </cfRule>
  </conditionalFormatting>
  <conditionalFormatting sqref="B7">
    <cfRule type="cellIs" dxfId="66" priority="12" operator="lessThan">
      <formula>0</formula>
    </cfRule>
  </conditionalFormatting>
  <conditionalFormatting sqref="B7">
    <cfRule type="cellIs" dxfId="65" priority="5" operator="greaterThan">
      <formula>0</formula>
    </cfRule>
  </conditionalFormatting>
  <conditionalFormatting sqref="B7">
    <cfRule type="cellIs" dxfId="64" priority="6" operator="lessThan">
      <formula>0</formula>
    </cfRule>
  </conditionalFormatting>
  <conditionalFormatting sqref="B7">
    <cfRule type="cellIs" dxfId="63" priority="7" operator="greaterThan">
      <formula>0</formula>
    </cfRule>
  </conditionalFormatting>
  <conditionalFormatting sqref="B7">
    <cfRule type="cellIs" dxfId="62" priority="8" operator="lessThan">
      <formula>0</formula>
    </cfRule>
  </conditionalFormatting>
  <conditionalFormatting sqref="B7">
    <cfRule type="cellIs" dxfId="61" priority="1" operator="greaterThan">
      <formula>0</formula>
    </cfRule>
  </conditionalFormatting>
  <conditionalFormatting sqref="B7">
    <cfRule type="cellIs" dxfId="60" priority="2" operator="lessThan">
      <formula>0</formula>
    </cfRule>
  </conditionalFormatting>
  <conditionalFormatting sqref="B7">
    <cfRule type="cellIs" dxfId="59" priority="3" operator="greaterThan">
      <formula>0</formula>
    </cfRule>
  </conditionalFormatting>
  <conditionalFormatting sqref="B7">
    <cfRule type="cellIs" dxfId="58" priority="4" operator="lessThan">
      <formula>0</formula>
    </cfRule>
  </conditionalFormatting>
  <pageMargins left="0.75" right="0.75" top="1" bottom="1" header="0" footer="0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88E520-63A1-43CA-9D2B-B762E27022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AP3:AP42</xm:sqref>
        </x14:conditionalFormatting>
        <x14:conditionalFormatting xmlns:xm="http://schemas.microsoft.com/office/excel/2006/main">
          <x14:cfRule type="dataBar" id="{F0067BCE-0FB0-4C3B-A0CD-2F5CAEBF99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AD3:AD42</xm:sqref>
        </x14:conditionalFormatting>
        <x14:conditionalFormatting xmlns:xm="http://schemas.microsoft.com/office/excel/2006/main">
          <x14:cfRule type="dataBar" id="{A634E9E5-7AB1-4FC4-B8E8-00DE958CF5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P3:P34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27A7-6CEF-4ECA-AC52-B4705FD6D6AF}">
  <sheetPr>
    <tabColor rgb="FF7030A0"/>
  </sheetPr>
  <dimension ref="A1:AY58"/>
  <sheetViews>
    <sheetView zoomScale="90" zoomScaleNormal="90" workbookViewId="0">
      <selection activeCell="L14" sqref="L14"/>
    </sheetView>
  </sheetViews>
  <sheetFormatPr baseColWidth="10" defaultRowHeight="14.25" x14ac:dyDescent="0.2"/>
  <cols>
    <col min="1" max="1" width="7" style="315" bestFit="1" customWidth="1"/>
    <col min="2" max="2" width="7.140625" style="315" bestFit="1" customWidth="1"/>
    <col min="3" max="3" width="6.42578125" style="315" bestFit="1" customWidth="1"/>
    <col min="4" max="4" width="7.42578125" style="315" bestFit="1" customWidth="1"/>
    <col min="5" max="5" width="6.140625" style="315" bestFit="1" customWidth="1"/>
    <col min="6" max="6" width="6" style="315" bestFit="1" customWidth="1"/>
    <col min="7" max="7" width="5.5703125" style="315" bestFit="1" customWidth="1"/>
    <col min="8" max="8" width="7.42578125" style="315" bestFit="1" customWidth="1"/>
    <col min="9" max="10" width="7.140625" style="315" bestFit="1" customWidth="1"/>
    <col min="11" max="11" width="6.42578125" style="315" customWidth="1"/>
    <col min="12" max="12" width="9.140625" style="315" bestFit="1" customWidth="1"/>
    <col min="13" max="13" width="8.5703125" style="315" bestFit="1" customWidth="1"/>
    <col min="14" max="14" width="2.140625" style="315" customWidth="1"/>
    <col min="15" max="15" width="7" bestFit="1" customWidth="1"/>
    <col min="16" max="16" width="8.140625" style="315" bestFit="1" customWidth="1"/>
    <col min="17" max="17" width="7" bestFit="1" customWidth="1"/>
    <col min="18" max="18" width="8.28515625" bestFit="1" customWidth="1"/>
    <col min="19" max="19" width="7.28515625" bestFit="1" customWidth="1"/>
    <col min="20" max="20" width="7.28515625" customWidth="1"/>
    <col min="21" max="21" width="5.42578125" customWidth="1"/>
    <col min="22" max="22" width="6.42578125" bestFit="1" customWidth="1"/>
    <col min="23" max="23" width="8.28515625" bestFit="1" customWidth="1"/>
    <col min="24" max="24" width="5.85546875" bestFit="1" customWidth="1"/>
    <col min="25" max="25" width="5.42578125" bestFit="1" customWidth="1"/>
    <col min="26" max="26" width="8.28515625" bestFit="1" customWidth="1"/>
    <col min="27" max="27" width="4.85546875" bestFit="1" customWidth="1"/>
    <col min="28" max="28" width="2.28515625" customWidth="1"/>
    <col min="29" max="29" width="6.42578125" bestFit="1" customWidth="1"/>
    <col min="30" max="30" width="5.5703125" bestFit="1" customWidth="1"/>
    <col min="31" max="31" width="6" bestFit="1" customWidth="1"/>
    <col min="32" max="32" width="7.140625" bestFit="1" customWidth="1"/>
    <col min="33" max="33" width="6.42578125" customWidth="1"/>
    <col min="34" max="34" width="6" bestFit="1" customWidth="1"/>
    <col min="35" max="35" width="4.42578125" bestFit="1" customWidth="1"/>
    <col min="36" max="36" width="5.42578125" bestFit="1" customWidth="1"/>
    <col min="37" max="37" width="8.28515625" bestFit="1" customWidth="1"/>
    <col min="38" max="38" width="9.28515625" bestFit="1" customWidth="1"/>
    <col min="39" max="39" width="5.42578125" bestFit="1" customWidth="1"/>
    <col min="40" max="40" width="8.28515625" bestFit="1" customWidth="1"/>
    <col min="41" max="41" width="7.140625" bestFit="1" customWidth="1"/>
    <col min="42" max="43" width="10" customWidth="1"/>
    <col min="44" max="44" width="5" bestFit="1" customWidth="1"/>
    <col min="45" max="45" width="8.85546875" bestFit="1" customWidth="1"/>
    <col min="46" max="46" width="2.140625" bestFit="1" customWidth="1"/>
    <col min="48" max="49" width="6.85546875" customWidth="1"/>
    <col min="50" max="50" width="9.85546875" bestFit="1" customWidth="1"/>
    <col min="51" max="51" width="8.42578125" bestFit="1" customWidth="1"/>
  </cols>
  <sheetData>
    <row r="1" spans="1:51" ht="21.75" thickTop="1" thickBot="1" x14ac:dyDescent="0.3">
      <c r="A1" s="297" t="s">
        <v>210</v>
      </c>
      <c r="B1" s="298" t="s">
        <v>211</v>
      </c>
      <c r="C1" s="298" t="s">
        <v>212</v>
      </c>
      <c r="D1" s="298" t="s">
        <v>128</v>
      </c>
      <c r="E1" s="299" t="s">
        <v>213</v>
      </c>
      <c r="F1" s="299" t="s">
        <v>214</v>
      </c>
      <c r="G1" s="299" t="s">
        <v>212</v>
      </c>
      <c r="H1" s="300" t="s">
        <v>128</v>
      </c>
      <c r="I1" s="301" t="s">
        <v>215</v>
      </c>
      <c r="J1" s="301" t="s">
        <v>214</v>
      </c>
      <c r="K1" s="301" t="s">
        <v>212</v>
      </c>
      <c r="L1" s="301" t="s">
        <v>128</v>
      </c>
      <c r="M1" s="380"/>
      <c r="N1" s="496">
        <v>3</v>
      </c>
      <c r="O1" s="497">
        <f>VLOOKUP(CONCATENATE($N$1," días"),HomeBroker!$R$2:$Y$100,3,0)*100</f>
        <v>0</v>
      </c>
      <c r="P1" s="498">
        <f>O1/100/365</f>
        <v>0</v>
      </c>
      <c r="Q1" s="397">
        <f>P1*N1</f>
        <v>0</v>
      </c>
      <c r="R1" s="499" t="s">
        <v>233</v>
      </c>
      <c r="S1" s="496">
        <v>100</v>
      </c>
      <c r="T1" s="500"/>
      <c r="U1" s="500"/>
      <c r="V1" s="501">
        <v>0.5</v>
      </c>
      <c r="W1" s="500"/>
      <c r="X1" s="500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557">
        <v>12200.922571845305</v>
      </c>
      <c r="AM1" s="557"/>
      <c r="AN1" s="557"/>
      <c r="AO1" s="557"/>
      <c r="AP1" s="551">
        <v>500000</v>
      </c>
      <c r="AQ1" s="551"/>
      <c r="AR1" s="561">
        <v>0.48299999999999998</v>
      </c>
      <c r="AS1" s="560">
        <v>1.3232876712328766E-3</v>
      </c>
      <c r="AT1" s="559">
        <v>5</v>
      </c>
      <c r="AU1" s="560">
        <v>6.6164383561643832E-3</v>
      </c>
      <c r="AV1" s="552">
        <v>3308.2191780821918</v>
      </c>
      <c r="AW1" s="552"/>
      <c r="AX1" s="564">
        <v>44785</v>
      </c>
      <c r="AY1" s="563">
        <v>661.64383561643831</v>
      </c>
    </row>
    <row r="2" spans="1:51" ht="17.25" thickTop="1" thickBot="1" x14ac:dyDescent="0.25">
      <c r="A2" s="303" t="s">
        <v>236</v>
      </c>
      <c r="B2" s="304">
        <f>IFERROR(VLOOKUP(CONCATENATE($A2," - 48hs"),HomeBroker!$A$2:$O$567,6,0),0)</f>
        <v>6295</v>
      </c>
      <c r="C2" s="316">
        <f>IFERROR(F2*E3,"-")</f>
        <v>6452.807424593967</v>
      </c>
      <c r="D2" s="305">
        <f>IFERROR(B2/C2-1,"-")</f>
        <v>-2.4455622833637669E-2</v>
      </c>
      <c r="E2" s="306">
        <f>IFERROR(B2/F2,"-")</f>
        <v>273.69565217391306</v>
      </c>
      <c r="F2" s="307">
        <f>IFERROR(VLOOKUP(CONCATENATE($A2,"D"," - 48hs"),HomeBroker!$A$2:$O$567,6,0),0)</f>
        <v>23</v>
      </c>
      <c r="G2" s="318">
        <f>IFERROR(B2/E3,"-")</f>
        <v>22.437520674826331</v>
      </c>
      <c r="H2" s="305">
        <f>IFERROR(F2/G2-1,"-")</f>
        <v>2.5068693342965576E-2</v>
      </c>
      <c r="I2" s="403" t="str">
        <f>IFERROR(B2/J2,"-")</f>
        <v>-</v>
      </c>
      <c r="J2" s="308">
        <f>IFERROR(VLOOKUP(CONCATENATE($A2,"C"," - 48hs"),HomeBroker!$A$2:$O$567,6,0),0)</f>
        <v>0</v>
      </c>
      <c r="K2" s="318" t="str">
        <f>IFERROR(B2/I3,"---")</f>
        <v>---</v>
      </c>
      <c r="L2" s="412" t="str">
        <f>IFERROR(J2/K2-1,"-")</f>
        <v>-</v>
      </c>
      <c r="M2" s="302"/>
      <c r="N2" s="399"/>
      <c r="O2" s="502">
        <f>((W2/100)-(R2/100))*$S1</f>
        <v>33.500000000000085</v>
      </c>
      <c r="P2" s="384">
        <f>IFERROR(W2/R2-1,"-")</f>
        <v>5.5675585840120334E-3</v>
      </c>
      <c r="Q2" s="489" t="s">
        <v>216</v>
      </c>
      <c r="R2" s="490">
        <f>IFERROR(VLOOKUP(CONCATENATE($Q2," - spot"),HomeBroker!$A$2:$O$567,4,0),0)</f>
        <v>6017</v>
      </c>
      <c r="S2" s="491">
        <f t="shared" ref="S2:S7" si="0">R2/100*$S$1</f>
        <v>6017</v>
      </c>
      <c r="T2" s="494">
        <f t="shared" ref="T2:T7" si="1">(((R2/100)*(1-$M$1))*$P$1)*$N$1</f>
        <v>0</v>
      </c>
      <c r="U2" s="495">
        <f t="shared" ref="U2:U7" si="2">T2*$S$1</f>
        <v>0</v>
      </c>
      <c r="V2" s="495">
        <f t="shared" ref="V2:V7" si="3">U2*(1+$V$1)</f>
        <v>0</v>
      </c>
      <c r="W2" s="490">
        <f>IFERROR(VLOOKUP(CONCATENATE($X2," - 48hs"),HomeBroker!$A$2:$O$567,3,0),0)</f>
        <v>6050.5</v>
      </c>
      <c r="X2" s="493" t="str">
        <f>Q2</f>
        <v>AL30</v>
      </c>
      <c r="Y2" s="293"/>
      <c r="Z2" s="382"/>
      <c r="AA2" s="293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557"/>
      <c r="AM2" s="557"/>
      <c r="AN2" s="557"/>
      <c r="AO2" s="557"/>
      <c r="AP2" s="558">
        <v>503308.21917808219</v>
      </c>
      <c r="AQ2" s="554"/>
      <c r="AR2" s="566">
        <v>0.4</v>
      </c>
      <c r="AS2" s="560">
        <v>1.0958904109589042E-3</v>
      </c>
      <c r="AT2" s="567">
        <v>1</v>
      </c>
      <c r="AU2" s="560">
        <v>1.0958904109589042E-3</v>
      </c>
      <c r="AV2" s="552">
        <v>551.57065115406272</v>
      </c>
      <c r="AW2" s="552"/>
      <c r="AX2" s="564">
        <v>44790</v>
      </c>
      <c r="AY2" s="563">
        <v>551.57065115406272</v>
      </c>
    </row>
    <row r="3" spans="1:51" ht="17.25" thickTop="1" thickBot="1" x14ac:dyDescent="0.25">
      <c r="A3" s="309" t="s">
        <v>216</v>
      </c>
      <c r="B3" s="304">
        <f>IFERROR(VLOOKUP(CONCATENATE($A3," - 48hs"),HomeBroker!$A$2:$O$567,6,0),0)</f>
        <v>6046</v>
      </c>
      <c r="C3" s="316">
        <f>IFERROR(F3*$E$2,"-")</f>
        <v>5898.1413043478269</v>
      </c>
      <c r="D3" s="305">
        <f>IFERROR(B3/C3-1,"-")</f>
        <v>2.5068693342965354E-2</v>
      </c>
      <c r="E3" s="306">
        <f>IFERROR(B3/F3,"-")</f>
        <v>280.5568445475638</v>
      </c>
      <c r="F3" s="307">
        <f>IFERROR(VLOOKUP(CONCATENATE($A3,"D"," - 48hs"),HomeBroker!$A$2:$O$567,6,0),0)</f>
        <v>21.55</v>
      </c>
      <c r="G3" s="318">
        <f>IFERROR(B3/$E$2,"-")</f>
        <v>22.090230341540906</v>
      </c>
      <c r="H3" s="305">
        <f>IFERROR(F3/G3-1,"-")</f>
        <v>-2.445562283363778E-2</v>
      </c>
      <c r="I3" s="403" t="str">
        <f>IFERROR(B3/J3,"-")</f>
        <v>-</v>
      </c>
      <c r="J3" s="308">
        <f>IFERROR(VLOOKUP(CONCATENATE($A3,"C"," - 48hs"),HomeBroker!$A$2:$O$567,6,0),0)</f>
        <v>0</v>
      </c>
      <c r="K3" s="318" t="str">
        <f>IFERROR(B3/I2,"---")</f>
        <v>---</v>
      </c>
      <c r="L3" s="412" t="str">
        <f>IFERROR(J3/K3-1,"-")</f>
        <v>-</v>
      </c>
      <c r="M3" s="349"/>
      <c r="N3" s="400"/>
      <c r="O3" s="503">
        <f t="shared" ref="O3:O7" si="4">((W3/100)-(R3/100))*$S$1</f>
        <v>-882.99999999999977</v>
      </c>
      <c r="P3" s="385">
        <f t="shared" ref="P3:P7" si="5">IFERROR(W3/R3-1,"-")</f>
        <v>-0.14675087252783781</v>
      </c>
      <c r="Q3" s="340" t="str">
        <f>Q2</f>
        <v>AL30</v>
      </c>
      <c r="R3" s="387">
        <f>IFERROR(VLOOKUP(CONCATENATE($Q3," - spot"),HomeBroker!$A$2:$O$567,4,0),0)</f>
        <v>6017</v>
      </c>
      <c r="S3" s="381">
        <f t="shared" si="0"/>
        <v>6017</v>
      </c>
      <c r="T3" s="343">
        <f t="shared" si="1"/>
        <v>0</v>
      </c>
      <c r="U3" s="341">
        <f t="shared" si="2"/>
        <v>0</v>
      </c>
      <c r="V3" s="341">
        <f t="shared" si="3"/>
        <v>0</v>
      </c>
      <c r="W3" s="387">
        <f>IFERROR(VLOOKUP(CONCATENATE($X3," - 24hs"),HomeBroker!$A$2:$O$567,3,0),0)</f>
        <v>5134</v>
      </c>
      <c r="X3" s="342" t="str">
        <f>Q3</f>
        <v>AL30</v>
      </c>
      <c r="Y3" s="293"/>
      <c r="Z3" s="382"/>
      <c r="AA3" s="293"/>
      <c r="AB3" s="293"/>
      <c r="AC3" s="293"/>
      <c r="AD3" s="293"/>
      <c r="AE3" s="293"/>
      <c r="AF3" s="293"/>
      <c r="AG3" s="293"/>
      <c r="AH3" s="293"/>
      <c r="AI3" s="293"/>
      <c r="AJ3" s="293"/>
      <c r="AK3" s="293"/>
      <c r="AL3" s="557"/>
      <c r="AM3" s="557"/>
      <c r="AN3" s="557"/>
      <c r="AO3" s="557"/>
      <c r="AP3" s="558">
        <v>503859.78982923622</v>
      </c>
      <c r="AQ3" s="554"/>
      <c r="AR3" s="566">
        <v>0.41</v>
      </c>
      <c r="AS3" s="560">
        <v>1.1232876712328767E-3</v>
      </c>
      <c r="AT3" s="567">
        <v>1</v>
      </c>
      <c r="AU3" s="560">
        <v>1.1232876712328767E-3</v>
      </c>
      <c r="AV3" s="552">
        <v>565.97948994516946</v>
      </c>
      <c r="AW3" s="552"/>
      <c r="AX3" s="564">
        <v>44791</v>
      </c>
      <c r="AY3" s="563">
        <v>565.97948994516946</v>
      </c>
    </row>
    <row r="4" spans="1:51" ht="17.25" thickTop="1" thickBot="1" x14ac:dyDescent="0.3">
      <c r="A4" s="297" t="s">
        <v>412</v>
      </c>
      <c r="B4" s="298" t="s">
        <v>211</v>
      </c>
      <c r="C4" s="298" t="s">
        <v>212</v>
      </c>
      <c r="D4" s="298" t="s">
        <v>128</v>
      </c>
      <c r="E4" s="299" t="s">
        <v>213</v>
      </c>
      <c r="F4" s="299" t="s">
        <v>214</v>
      </c>
      <c r="G4" s="299" t="s">
        <v>212</v>
      </c>
      <c r="H4" s="300" t="s">
        <v>128</v>
      </c>
      <c r="I4" s="301" t="s">
        <v>215</v>
      </c>
      <c r="J4" s="301" t="s">
        <v>214</v>
      </c>
      <c r="K4" s="301" t="s">
        <v>212</v>
      </c>
      <c r="L4" s="310" t="s">
        <v>128</v>
      </c>
      <c r="M4" s="302"/>
      <c r="N4" s="401"/>
      <c r="O4" s="504">
        <f t="shared" si="4"/>
        <v>-58.999999999999631</v>
      </c>
      <c r="P4" s="394">
        <f t="shared" si="5"/>
        <v>-9.6570914150093667E-3</v>
      </c>
      <c r="Q4" s="395" t="str">
        <f>Q2</f>
        <v>AL30</v>
      </c>
      <c r="R4" s="396">
        <f>IFERROR(VLOOKUP(CONCATENATE($Q4," - 24hs"),HomeBroker!$A$2:$O$567,4,0),0)</f>
        <v>6109.5</v>
      </c>
      <c r="S4" s="492">
        <f t="shared" si="0"/>
        <v>6109.5</v>
      </c>
      <c r="T4" s="397">
        <f t="shared" si="1"/>
        <v>0</v>
      </c>
      <c r="U4" s="398">
        <f t="shared" si="2"/>
        <v>0</v>
      </c>
      <c r="V4" s="398">
        <f t="shared" si="3"/>
        <v>0</v>
      </c>
      <c r="W4" s="396">
        <f>IFERROR(VLOOKUP(CONCATENATE($X4," - 48hs"),HomeBroker!$A$2:$O$567,3,0),0)</f>
        <v>6050.5</v>
      </c>
      <c r="X4" s="311" t="str">
        <f t="shared" ref="X4:X6" si="6">Q4</f>
        <v>AL30</v>
      </c>
      <c r="Y4" s="293"/>
      <c r="Z4" s="382"/>
      <c r="AA4" s="293"/>
      <c r="AB4" s="293"/>
      <c r="AC4" s="293"/>
      <c r="AD4" s="293"/>
      <c r="AE4" s="293"/>
      <c r="AF4" s="293"/>
      <c r="AG4" s="293"/>
      <c r="AH4" s="293"/>
      <c r="AI4" s="293"/>
      <c r="AJ4" s="293"/>
      <c r="AK4" s="293"/>
      <c r="AL4" s="556" t="s">
        <v>431</v>
      </c>
      <c r="AM4" s="556"/>
      <c r="AN4" s="556"/>
      <c r="AO4" s="565">
        <v>20</v>
      </c>
      <c r="AP4" s="558">
        <v>504425.76931918139</v>
      </c>
      <c r="AQ4" s="554"/>
      <c r="AR4" s="566">
        <v>0.4</v>
      </c>
      <c r="AS4" s="560">
        <v>1.0958904109589042E-3</v>
      </c>
      <c r="AT4" s="567">
        <v>1</v>
      </c>
      <c r="AU4" s="560">
        <v>1.0958904109589042E-3</v>
      </c>
      <c r="AV4" s="552">
        <v>552.7953636374591</v>
      </c>
      <c r="AW4" s="552"/>
      <c r="AX4" s="564">
        <v>44792</v>
      </c>
      <c r="AY4" s="563">
        <v>552.7953636374591</v>
      </c>
    </row>
    <row r="5" spans="1:51" ht="17.25" thickTop="1" thickBot="1" x14ac:dyDescent="0.25">
      <c r="A5" s="303" t="str">
        <f>A2</f>
        <v>GD35</v>
      </c>
      <c r="B5" s="304">
        <f>IFERROR(VLOOKUP(CONCATENATE($A5," - spot"),HomeBroker!$A$2:$O$567,6,0),0)</f>
        <v>6289</v>
      </c>
      <c r="C5" s="316">
        <f>IFERROR(F5*E6,"-")</f>
        <v>6139.8816875289749</v>
      </c>
      <c r="D5" s="305">
        <f>IFERROR(B5/C5-1,"-")</f>
        <v>2.4286838095578744E-2</v>
      </c>
      <c r="E5" s="306">
        <f>IFERROR(B5/F5,"-")</f>
        <v>285.65588662790702</v>
      </c>
      <c r="F5" s="307">
        <f>IFERROR(VLOOKUP(CONCATENATE($A5,"D"," - spot"),HomeBroker!$A$2:$O$567,6,0),0)</f>
        <v>22.015999999999998</v>
      </c>
      <c r="G5" s="318">
        <f>IFERROR(B5/E6,"-")</f>
        <v>22.550699027512263</v>
      </c>
      <c r="H5" s="305">
        <f>IFERROR(F5/G5-1,"-")</f>
        <v>-2.3710973520595591E-2</v>
      </c>
      <c r="I5" s="403">
        <f>IFERROR(B5/J5,"-")</f>
        <v>285.86363636363637</v>
      </c>
      <c r="J5" s="308">
        <f>IFERROR(VLOOKUP(CONCATENATE($A5,"C"," - spot"),HomeBroker!$A$2:$O$567,6,0),0)</f>
        <v>22</v>
      </c>
      <c r="K5" s="318">
        <f>IFERROR(B5/I6,"---")</f>
        <v>22.602972321502783</v>
      </c>
      <c r="L5" s="412">
        <f>IFERROR(J5/K5-1,"-")</f>
        <v>-2.6676682735622292E-2</v>
      </c>
      <c r="M5" s="302"/>
      <c r="N5" s="401"/>
      <c r="O5" s="502">
        <f t="shared" si="4"/>
        <v>26.500000000000057</v>
      </c>
      <c r="P5" s="384">
        <f>IFERROR(W5/R5-1,"-")</f>
        <v>3.9528639618138239E-3</v>
      </c>
      <c r="Q5" s="489" t="s">
        <v>217</v>
      </c>
      <c r="R5" s="490">
        <f>IFERROR(VLOOKUP(CONCATENATE($Q5," - spot"),HomeBroker!$A$2:$O$567,4,0),0)</f>
        <v>6704</v>
      </c>
      <c r="S5" s="491">
        <f t="shared" si="0"/>
        <v>6704.0000000000009</v>
      </c>
      <c r="T5" s="343">
        <f t="shared" si="1"/>
        <v>0</v>
      </c>
      <c r="U5" s="341">
        <f t="shared" si="2"/>
        <v>0</v>
      </c>
      <c r="V5" s="341">
        <f t="shared" si="3"/>
        <v>0</v>
      </c>
      <c r="W5" s="490">
        <f>IFERROR(VLOOKUP(CONCATENATE($X5," - 48hs"),HomeBroker!$A$2:$O$567,3,0),0)</f>
        <v>6730.5</v>
      </c>
      <c r="X5" s="493" t="str">
        <f t="shared" si="6"/>
        <v>GD30</v>
      </c>
      <c r="Y5" s="293"/>
      <c r="Z5" s="382"/>
      <c r="AA5" s="293"/>
      <c r="AB5" s="293"/>
      <c r="AC5" s="293"/>
      <c r="AD5" s="293"/>
      <c r="AE5" s="293"/>
      <c r="AF5" s="293"/>
      <c r="AG5" s="293"/>
      <c r="AH5" s="293"/>
      <c r="AI5" s="293"/>
      <c r="AJ5" s="293"/>
      <c r="AK5" s="293"/>
      <c r="AL5" s="562"/>
      <c r="AM5" s="553">
        <v>610.04612859226529</v>
      </c>
      <c r="AN5" s="555"/>
      <c r="AO5" s="555"/>
      <c r="AP5" s="558">
        <v>504978.56468281883</v>
      </c>
      <c r="AQ5" s="554"/>
      <c r="AR5" s="566">
        <v>0.45</v>
      </c>
      <c r="AS5" s="560">
        <v>1.2328767123287671E-3</v>
      </c>
      <c r="AT5" s="567">
        <v>3</v>
      </c>
      <c r="AU5" s="560">
        <v>3.6986301369863013E-3</v>
      </c>
      <c r="AV5" s="552">
        <v>1867.72893786796</v>
      </c>
      <c r="AW5" s="552"/>
      <c r="AX5" s="564">
        <v>44793</v>
      </c>
      <c r="AY5" s="563">
        <v>622.57631262265329</v>
      </c>
    </row>
    <row r="6" spans="1:51" ht="17.25" thickTop="1" thickBot="1" x14ac:dyDescent="0.25">
      <c r="A6" s="311" t="str">
        <f>A3</f>
        <v>AL30</v>
      </c>
      <c r="B6" s="304">
        <f>IFERROR(VLOOKUP(CONCATENATE($A6," - spot"),HomeBroker!$A$2:$O$567,6,0),0)</f>
        <v>6015.5</v>
      </c>
      <c r="C6" s="317">
        <f>IFERROR(F6*$E$5,"-")</f>
        <v>6161.5974745639542</v>
      </c>
      <c r="D6" s="312">
        <f>IFERROR(B6/C6-1,"-")</f>
        <v>-2.371097352059548E-2</v>
      </c>
      <c r="E6" s="313">
        <f>IFERROR(B6/F6,"-")</f>
        <v>278.88270746407045</v>
      </c>
      <c r="F6" s="307">
        <f>IFERROR(VLOOKUP(CONCATENATE($A6,"D"," - spot"),HomeBroker!$A$2:$O$567,6,0),0)</f>
        <v>21.57</v>
      </c>
      <c r="G6" s="319">
        <f>IFERROR(B6/$E$5,"-")</f>
        <v>21.058554301160754</v>
      </c>
      <c r="H6" s="312">
        <f>IFERROR(F6/G6-1,"-")</f>
        <v>2.4286838095578744E-2</v>
      </c>
      <c r="I6" s="406">
        <f>IFERROR(B6/J6,"-")</f>
        <v>278.23774283071231</v>
      </c>
      <c r="J6" s="361">
        <f>IFERROR(VLOOKUP(CONCATENATE($A6,"C"," - spot"),HomeBroker!$A$2:$O$567,6,0),0)</f>
        <v>21.62</v>
      </c>
      <c r="K6" s="319">
        <f>IFERROR(B6/I5,"---")</f>
        <v>21.043250119255841</v>
      </c>
      <c r="L6" s="413">
        <f>IFERROR(J6/K6-1,"-")</f>
        <v>2.7407832795581344E-2</v>
      </c>
      <c r="M6" s="302"/>
      <c r="N6" s="401"/>
      <c r="O6" s="503">
        <f t="shared" si="4"/>
        <v>-53.000000000000114</v>
      </c>
      <c r="P6" s="385">
        <f t="shared" si="5"/>
        <v>-7.9057279236276479E-3</v>
      </c>
      <c r="Q6" s="340" t="str">
        <f t="shared" ref="Q6" si="7">Q5</f>
        <v>GD30</v>
      </c>
      <c r="R6" s="387">
        <f>IFERROR(VLOOKUP(CONCATENATE($Q6," - spot"),HomeBroker!$A$2:$O$567,4,0),0)</f>
        <v>6704</v>
      </c>
      <c r="S6" s="381">
        <f t="shared" si="0"/>
        <v>6704.0000000000009</v>
      </c>
      <c r="T6" s="343">
        <f t="shared" si="1"/>
        <v>0</v>
      </c>
      <c r="U6" s="341">
        <f t="shared" si="2"/>
        <v>0</v>
      </c>
      <c r="V6" s="341">
        <f t="shared" si="3"/>
        <v>0</v>
      </c>
      <c r="W6" s="387">
        <f>IFERROR(VLOOKUP(CONCATENATE($X6," - 24hs"),HomeBroker!$A$2:$O$567,3,0),0)</f>
        <v>6651</v>
      </c>
      <c r="X6" s="342" t="str">
        <f t="shared" si="6"/>
        <v>GD30</v>
      </c>
      <c r="Y6" s="293"/>
      <c r="Z6" s="382"/>
      <c r="AA6" s="293"/>
      <c r="AB6" s="293"/>
      <c r="AC6" s="293"/>
      <c r="AD6" s="293"/>
      <c r="AE6" s="293"/>
      <c r="AF6" s="293"/>
      <c r="AG6" s="293"/>
      <c r="AH6" s="293"/>
      <c r="AI6" s="293"/>
      <c r="AJ6" s="293"/>
      <c r="AK6" s="293"/>
      <c r="AL6" s="562"/>
      <c r="AM6" s="562"/>
      <c r="AN6" s="562"/>
      <c r="AO6" s="562"/>
      <c r="AP6" s="558">
        <v>506846.2936206868</v>
      </c>
      <c r="AQ6" s="554"/>
      <c r="AR6" s="566">
        <v>0.4</v>
      </c>
      <c r="AS6" s="560">
        <v>1.0958904109589042E-3</v>
      </c>
      <c r="AT6" s="567">
        <v>1</v>
      </c>
      <c r="AU6" s="560">
        <v>1.0958904109589042E-3</v>
      </c>
      <c r="AV6" s="552">
        <v>555.44799300897193</v>
      </c>
      <c r="AW6" s="552"/>
      <c r="AX6" s="564">
        <v>44796</v>
      </c>
      <c r="AY6" s="563">
        <v>555.44799300897193</v>
      </c>
    </row>
    <row r="7" spans="1:51" ht="17.25" thickTop="1" thickBot="1" x14ac:dyDescent="0.3">
      <c r="A7" s="330"/>
      <c r="B7" s="330"/>
      <c r="C7" s="330"/>
      <c r="D7" s="330"/>
      <c r="E7" s="331"/>
      <c r="F7" s="331"/>
      <c r="G7" s="331"/>
      <c r="H7" s="331"/>
      <c r="I7" s="331"/>
      <c r="J7" s="331"/>
      <c r="K7" s="332"/>
      <c r="L7" s="331"/>
      <c r="M7" s="302"/>
      <c r="N7" s="401"/>
      <c r="O7" s="504">
        <f t="shared" si="4"/>
        <v>-55.499999999999261</v>
      </c>
      <c r="P7" s="394">
        <f t="shared" si="5"/>
        <v>-8.1786030061892223E-3</v>
      </c>
      <c r="Q7" s="395" t="str">
        <f t="shared" ref="Q7" si="8">Q5</f>
        <v>GD30</v>
      </c>
      <c r="R7" s="396">
        <f>IFERROR(VLOOKUP(CONCATENATE($Q7," - 24hs"),HomeBroker!$A$2:$O$567,4,0),0)</f>
        <v>6786</v>
      </c>
      <c r="S7" s="492">
        <f t="shared" si="0"/>
        <v>6786</v>
      </c>
      <c r="T7" s="397">
        <f t="shared" si="1"/>
        <v>0</v>
      </c>
      <c r="U7" s="398">
        <f t="shared" si="2"/>
        <v>0</v>
      </c>
      <c r="V7" s="398">
        <f t="shared" si="3"/>
        <v>0</v>
      </c>
      <c r="W7" s="396">
        <f>IFERROR(VLOOKUP(CONCATENATE($X7," - 48hs"),HomeBroker!$A$2:$O$567,3,0),0)</f>
        <v>6730.5</v>
      </c>
      <c r="X7" s="311" t="str">
        <f t="shared" ref="X7:X9" si="9">Q7</f>
        <v>GD30</v>
      </c>
      <c r="Y7" s="293"/>
      <c r="Z7" s="382"/>
      <c r="AA7" s="293"/>
      <c r="AB7" s="293"/>
      <c r="AC7" s="293"/>
      <c r="AD7" s="293"/>
      <c r="AE7" s="293"/>
      <c r="AF7" s="293"/>
      <c r="AG7" s="293"/>
      <c r="AH7" s="293"/>
      <c r="AI7" s="293"/>
      <c r="AJ7" s="293"/>
      <c r="AK7" s="293"/>
      <c r="AL7" s="562"/>
      <c r="AM7" s="562"/>
      <c r="AN7" s="562"/>
      <c r="AO7" s="562"/>
      <c r="AP7" s="558">
        <v>507401.74161369575</v>
      </c>
      <c r="AQ7" s="554"/>
      <c r="AR7" s="566">
        <v>0.4</v>
      </c>
      <c r="AS7" s="560">
        <v>1.0958904109589042E-3</v>
      </c>
      <c r="AT7" s="567">
        <v>1</v>
      </c>
      <c r="AU7" s="560">
        <v>1.0958904109589042E-3</v>
      </c>
      <c r="AV7" s="552">
        <v>556.05670313829683</v>
      </c>
      <c r="AW7" s="552"/>
      <c r="AX7" s="564">
        <v>44797</v>
      </c>
      <c r="AY7" s="563">
        <v>556.05670313829683</v>
      </c>
    </row>
    <row r="8" spans="1:51" ht="17.25" thickTop="1" thickBot="1" x14ac:dyDescent="0.3">
      <c r="A8" s="297" t="s">
        <v>210</v>
      </c>
      <c r="B8" s="298" t="s">
        <v>211</v>
      </c>
      <c r="C8" s="298" t="s">
        <v>212</v>
      </c>
      <c r="D8" s="298" t="s">
        <v>128</v>
      </c>
      <c r="E8" s="299" t="s">
        <v>213</v>
      </c>
      <c r="F8" s="299" t="s">
        <v>214</v>
      </c>
      <c r="G8" s="299" t="s">
        <v>212</v>
      </c>
      <c r="H8" s="300" t="s">
        <v>128</v>
      </c>
      <c r="I8" s="301" t="s">
        <v>215</v>
      </c>
      <c r="J8" s="301" t="s">
        <v>214</v>
      </c>
      <c r="K8" s="301" t="s">
        <v>212</v>
      </c>
      <c r="L8" s="310" t="s">
        <v>128</v>
      </c>
      <c r="M8" s="302"/>
      <c r="N8" s="401"/>
      <c r="O8" s="502">
        <f t="shared" ref="O8:O10" si="10">((W8/100)-(R8/100))*$S$1</f>
        <v>0</v>
      </c>
      <c r="P8" s="384" t="str">
        <f>IFERROR(W8/R8-1,"-")</f>
        <v>-</v>
      </c>
      <c r="Q8" s="489"/>
      <c r="R8" s="490">
        <f>IFERROR(VLOOKUP(CONCATENATE($Q8," - spot"),HomeBroker!$A$2:$O$567,4,0),0)</f>
        <v>0</v>
      </c>
      <c r="S8" s="491">
        <f t="shared" ref="S8:S10" si="11">R8/100*$S$1</f>
        <v>0</v>
      </c>
      <c r="T8" s="343">
        <f t="shared" ref="T8:T10" si="12">(((R8/100)*(1-$M$1))*$P$1)*$N$1</f>
        <v>0</v>
      </c>
      <c r="U8" s="341">
        <f t="shared" ref="U8:U10" si="13">T8*$S$1</f>
        <v>0</v>
      </c>
      <c r="V8" s="341">
        <f t="shared" ref="V8:V10" si="14">U8*(1+$V$1)</f>
        <v>0</v>
      </c>
      <c r="W8" s="490">
        <f>IFERROR(VLOOKUP(CONCATENATE($X8," - 48hs"),HomeBroker!$A$2:$O$567,3,0),0)</f>
        <v>0</v>
      </c>
      <c r="X8" s="493">
        <f t="shared" si="9"/>
        <v>0</v>
      </c>
      <c r="Y8" s="293"/>
      <c r="Z8" s="382"/>
      <c r="AA8" s="293"/>
      <c r="AB8" s="293"/>
      <c r="AC8" s="293"/>
      <c r="AD8" s="293"/>
      <c r="AE8" s="293"/>
      <c r="AF8" s="293"/>
      <c r="AG8" s="293"/>
      <c r="AH8" s="293"/>
      <c r="AI8" s="293"/>
      <c r="AJ8" s="293"/>
      <c r="AK8" s="293"/>
      <c r="AL8" s="562"/>
      <c r="AM8" s="562"/>
      <c r="AN8" s="562"/>
      <c r="AO8" s="562"/>
      <c r="AP8" s="558">
        <v>507957.79831683403</v>
      </c>
      <c r="AQ8" s="554"/>
      <c r="AR8" s="566">
        <v>0.4</v>
      </c>
      <c r="AS8" s="560">
        <v>1.0958904109589042E-3</v>
      </c>
      <c r="AT8" s="567">
        <v>1</v>
      </c>
      <c r="AU8" s="560">
        <v>1.0958904109589042E-3</v>
      </c>
      <c r="AV8" s="552">
        <v>556.66608034721548</v>
      </c>
      <c r="AW8" s="552"/>
      <c r="AX8" s="564">
        <v>44798</v>
      </c>
      <c r="AY8" s="563">
        <v>556.66608034721548</v>
      </c>
    </row>
    <row r="9" spans="1:51" ht="17.25" thickTop="1" thickBot="1" x14ac:dyDescent="0.25">
      <c r="A9" s="303" t="s">
        <v>217</v>
      </c>
      <c r="B9" s="304">
        <f>IFERROR(VLOOKUP(CONCATENATE($A9," - 48hs"),HomeBroker!$A$2:$O$567,6,0),0)</f>
        <v>6739.5</v>
      </c>
      <c r="C9" s="316">
        <f>IFERROR(F9*E10,"-")</f>
        <v>6750.1976798143851</v>
      </c>
      <c r="D9" s="305">
        <f>IFERROR(B9/C9-1,"-")</f>
        <v>-1.5847950418363954E-3</v>
      </c>
      <c r="E9" s="306">
        <f>IFERROR(B9/F9,"-")</f>
        <v>280.11221945137157</v>
      </c>
      <c r="F9" s="307">
        <f>IFERROR(VLOOKUP(CONCATENATE($A9,"D"," - 48hs"),HomeBroker!$A$2:$O$567,6,0),0)</f>
        <v>24.06</v>
      </c>
      <c r="G9" s="318">
        <f>IFERROR(B9/E10,"-")</f>
        <v>24.021869831293419</v>
      </c>
      <c r="H9" s="305">
        <f>IFERROR(F9/G9-1,"-")</f>
        <v>1.5873106038111207E-3</v>
      </c>
      <c r="I9" s="403">
        <f>IFERROR(B9/J9,"-")</f>
        <v>285.08883248730962</v>
      </c>
      <c r="J9" s="308">
        <f>IFERROR(VLOOKUP(CONCATENATE($A9,"C"," - 48hs"),HomeBroker!$A$2:$O$567,6,0),0)</f>
        <v>23.64</v>
      </c>
      <c r="K9" s="318" t="str">
        <f>IFERROR(B9/I10,"---")</f>
        <v>---</v>
      </c>
      <c r="L9" s="412" t="str">
        <f>IFERROR(J9/K9-1,"-")</f>
        <v>-</v>
      </c>
      <c r="M9" s="302"/>
      <c r="N9" s="401"/>
      <c r="O9" s="503">
        <f t="shared" si="10"/>
        <v>0</v>
      </c>
      <c r="P9" s="385" t="str">
        <f t="shared" ref="P9:P10" si="15">IFERROR(W9/R9-1,"-")</f>
        <v>-</v>
      </c>
      <c r="Q9" s="340">
        <f t="shared" ref="Q9" si="16">Q8</f>
        <v>0</v>
      </c>
      <c r="R9" s="387">
        <f>IFERROR(VLOOKUP(CONCATENATE($Q9," - spot"),HomeBroker!$A$2:$O$567,4,0),0)</f>
        <v>0</v>
      </c>
      <c r="S9" s="381">
        <f t="shared" si="11"/>
        <v>0</v>
      </c>
      <c r="T9" s="343">
        <f t="shared" si="12"/>
        <v>0</v>
      </c>
      <c r="U9" s="341">
        <f t="shared" si="13"/>
        <v>0</v>
      </c>
      <c r="V9" s="341">
        <f t="shared" si="14"/>
        <v>0</v>
      </c>
      <c r="W9" s="387">
        <f>IFERROR(VLOOKUP(CONCATENATE($X9," - 24hs"),HomeBroker!$A$2:$O$567,3,0),0)</f>
        <v>0</v>
      </c>
      <c r="X9" s="342">
        <f t="shared" si="9"/>
        <v>0</v>
      </c>
      <c r="Y9" s="293"/>
      <c r="Z9" s="382"/>
      <c r="AA9" s="293"/>
      <c r="AB9" s="293"/>
      <c r="AC9" s="293"/>
      <c r="AD9" s="293"/>
      <c r="AE9" s="293"/>
      <c r="AF9" s="293"/>
      <c r="AG9" s="293"/>
      <c r="AH9" s="293"/>
      <c r="AI9" s="293"/>
      <c r="AJ9" s="293"/>
      <c r="AK9" s="293"/>
      <c r="AL9" s="562"/>
      <c r="AM9" s="562"/>
      <c r="AN9" s="562"/>
      <c r="AO9" s="562"/>
      <c r="AP9" s="558">
        <v>508514.46439718123</v>
      </c>
      <c r="AQ9" s="554"/>
      <c r="AR9" s="566">
        <v>0.4</v>
      </c>
      <c r="AS9" s="560">
        <v>1.0958904109589042E-3</v>
      </c>
      <c r="AT9" s="567">
        <v>1</v>
      </c>
      <c r="AU9" s="560">
        <v>1.0958904109589042E-3</v>
      </c>
      <c r="AV9" s="552">
        <v>557.27612536677407</v>
      </c>
      <c r="AW9" s="552"/>
      <c r="AX9" s="564">
        <v>44799</v>
      </c>
      <c r="AY9" s="563">
        <v>557.27612536677407</v>
      </c>
    </row>
    <row r="10" spans="1:51" ht="17.25" thickTop="1" thickBot="1" x14ac:dyDescent="0.25">
      <c r="A10" s="309" t="s">
        <v>216</v>
      </c>
      <c r="B10" s="304">
        <f>IFERROR(VLOOKUP(CONCATENATE($A10," - 48hs"),HomeBroker!$A$2:$O$567,6,0),0)</f>
        <v>6046</v>
      </c>
      <c r="C10" s="316">
        <f>IFERROR(F10*$E$9,"-")</f>
        <v>6036.4183291770578</v>
      </c>
      <c r="D10" s="305">
        <f>IFERROR(B10/C10-1,"-")</f>
        <v>1.5873106038111207E-3</v>
      </c>
      <c r="E10" s="306">
        <f>IFERROR(B10/F10,"-")</f>
        <v>280.5568445475638</v>
      </c>
      <c r="F10" s="307">
        <f>IFERROR(VLOOKUP(CONCATENATE($A10,"D"," - 48hs"),HomeBroker!$A$2:$O$567,6,0),0)</f>
        <v>21.55</v>
      </c>
      <c r="G10" s="318">
        <f>IFERROR(B10/E9,"-")</f>
        <v>21.584206543512131</v>
      </c>
      <c r="H10" s="305">
        <f>IFERROR(F10/G10-1,"-")</f>
        <v>-1.5847950418363954E-3</v>
      </c>
      <c r="I10" s="403" t="str">
        <f>IFERROR(B10/J10,"-")</f>
        <v>-</v>
      </c>
      <c r="J10" s="308">
        <f>IFERROR(VLOOKUP(CONCATENATE($A10,"C"," - 48hs"),HomeBroker!$A$2:$O$567,6,0),0)</f>
        <v>0</v>
      </c>
      <c r="K10" s="318">
        <f>IFERROR(B10/I9,"---")</f>
        <v>21.207424883151571</v>
      </c>
      <c r="L10" s="412">
        <f>IFERROR(J10/K10-1,"-")</f>
        <v>-1</v>
      </c>
      <c r="M10" s="302"/>
      <c r="N10" s="402"/>
      <c r="O10" s="504">
        <f t="shared" si="10"/>
        <v>0</v>
      </c>
      <c r="P10" s="394" t="str">
        <f t="shared" si="15"/>
        <v>-</v>
      </c>
      <c r="Q10" s="395">
        <f t="shared" ref="Q10" si="17">Q8</f>
        <v>0</v>
      </c>
      <c r="R10" s="396">
        <f>IFERROR(VLOOKUP(CONCATENATE($Q10," - 24hs"),HomeBroker!$A$2:$O$567,4,0),0)</f>
        <v>0</v>
      </c>
      <c r="S10" s="492">
        <f t="shared" si="11"/>
        <v>0</v>
      </c>
      <c r="T10" s="397">
        <f t="shared" si="12"/>
        <v>0</v>
      </c>
      <c r="U10" s="398">
        <f t="shared" si="13"/>
        <v>0</v>
      </c>
      <c r="V10" s="398">
        <f t="shared" si="14"/>
        <v>0</v>
      </c>
      <c r="W10" s="396">
        <f>IFERROR(VLOOKUP(CONCATENATE($X10," - 48hs"),HomeBroker!$A$2:$O$567,3,0),0)</f>
        <v>0</v>
      </c>
      <c r="X10" s="311">
        <f t="shared" ref="X10" si="18">Q10</f>
        <v>0</v>
      </c>
      <c r="Y10" s="293"/>
      <c r="Z10" s="382"/>
      <c r="AA10" s="293"/>
      <c r="AB10" s="293"/>
      <c r="AC10" s="344"/>
      <c r="AD10" s="293"/>
      <c r="AE10" s="293"/>
      <c r="AF10" s="293"/>
      <c r="AG10" s="293"/>
      <c r="AH10" s="293"/>
      <c r="AI10" s="293"/>
      <c r="AJ10" s="293"/>
      <c r="AK10" s="293"/>
      <c r="AL10" s="562"/>
      <c r="AM10" s="562"/>
      <c r="AN10" s="562"/>
      <c r="AO10" s="562"/>
      <c r="AP10" s="558">
        <v>509071.74052254803</v>
      </c>
      <c r="AQ10" s="554"/>
      <c r="AR10" s="566">
        <v>0.48</v>
      </c>
      <c r="AS10" s="560">
        <v>1.315068493150685E-3</v>
      </c>
      <c r="AT10" s="567">
        <v>3</v>
      </c>
      <c r="AU10" s="560">
        <v>3.9452054794520547E-3</v>
      </c>
      <c r="AV10" s="552">
        <v>2008.3926201437512</v>
      </c>
      <c r="AW10" s="552"/>
      <c r="AX10" s="564">
        <v>44800</v>
      </c>
      <c r="AY10" s="563">
        <v>669.46420671458372</v>
      </c>
    </row>
    <row r="11" spans="1:51" ht="17.25" thickTop="1" thickBot="1" x14ac:dyDescent="0.3">
      <c r="A11" s="297" t="s">
        <v>412</v>
      </c>
      <c r="B11" s="298" t="s">
        <v>211</v>
      </c>
      <c r="C11" s="298" t="s">
        <v>212</v>
      </c>
      <c r="D11" s="298" t="s">
        <v>128</v>
      </c>
      <c r="E11" s="299" t="s">
        <v>213</v>
      </c>
      <c r="F11" s="299" t="s">
        <v>214</v>
      </c>
      <c r="G11" s="299" t="s">
        <v>212</v>
      </c>
      <c r="H11" s="300" t="s">
        <v>128</v>
      </c>
      <c r="I11" s="301" t="s">
        <v>215</v>
      </c>
      <c r="J11" s="301" t="s">
        <v>214</v>
      </c>
      <c r="K11" s="301" t="s">
        <v>212</v>
      </c>
      <c r="L11" s="310" t="s">
        <v>128</v>
      </c>
      <c r="M11" s="302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293"/>
      <c r="Z11" s="382"/>
      <c r="AA11" s="293"/>
      <c r="AB11" s="293"/>
      <c r="AC11" s="293"/>
      <c r="AD11" s="293"/>
      <c r="AE11" s="293"/>
      <c r="AF11" s="293"/>
      <c r="AG11" s="293"/>
      <c r="AH11" s="293"/>
      <c r="AI11" s="293"/>
      <c r="AJ11" s="293"/>
      <c r="AK11" s="293"/>
      <c r="AL11" s="562"/>
      <c r="AM11" s="562"/>
      <c r="AN11" s="562"/>
      <c r="AO11" s="562"/>
      <c r="AP11" s="558">
        <v>511080.1331426918</v>
      </c>
      <c r="AQ11" s="554"/>
      <c r="AR11" s="566">
        <v>0.4</v>
      </c>
      <c r="AS11" s="560">
        <v>1.0958904109589042E-3</v>
      </c>
      <c r="AT11" s="567">
        <v>1</v>
      </c>
      <c r="AU11" s="560">
        <v>1.0958904109589042E-3</v>
      </c>
      <c r="AV11" s="552">
        <v>560.08781714267604</v>
      </c>
      <c r="AW11" s="552"/>
      <c r="AX11" s="564">
        <v>44803</v>
      </c>
      <c r="AY11" s="563">
        <v>560.08781714267604</v>
      </c>
    </row>
    <row r="12" spans="1:51" ht="17.25" thickTop="1" thickBot="1" x14ac:dyDescent="0.25">
      <c r="A12" s="303" t="str">
        <f>A9</f>
        <v>GD30</v>
      </c>
      <c r="B12" s="304">
        <f>IFERROR(VLOOKUP(CONCATENATE($A12," - spot"),HomeBroker!$A$2:$O$567,6,0),0)</f>
        <v>6705</v>
      </c>
      <c r="C12" s="316">
        <f>IFERROR(F12*E13,"-")</f>
        <v>6711.3123551228555</v>
      </c>
      <c r="D12" s="305">
        <f>IFERROR(B12/C12-1,"-")</f>
        <v>-9.4055451286467751E-4</v>
      </c>
      <c r="E12" s="306">
        <f>IFERROR(B12/F12,"-")</f>
        <v>278.62040307500519</v>
      </c>
      <c r="F12" s="307">
        <f>IFERROR(VLOOKUP(CONCATENATE($A12,"D"," - spot"),HomeBroker!$A$5:$O$567,6,0),0)</f>
        <v>24.065000000000001</v>
      </c>
      <c r="G12" s="318">
        <f>IFERROR(B12/E13,"-")</f>
        <v>24.042365555647912</v>
      </c>
      <c r="H12" s="305">
        <f>IFERROR(F12/G12-1,"-")</f>
        <v>9.4143998849438582E-4</v>
      </c>
      <c r="I12" s="403">
        <f>IFERROR(B12/J12,"-")</f>
        <v>284.11016949152543</v>
      </c>
      <c r="J12" s="308">
        <f>IFERROR(VLOOKUP(CONCATENATE($A12,"C"," - spot"),HomeBroker!$A$2:$O$567,6,0),0)</f>
        <v>23.6</v>
      </c>
      <c r="K12" s="318">
        <f>IFERROR(B12/I13,"---")</f>
        <v>24.098096583825118</v>
      </c>
      <c r="L12" s="412">
        <f>IFERROR(J12/K12-1,"-")</f>
        <v>-2.0669540521281005E-2</v>
      </c>
      <c r="M12" s="302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293"/>
      <c r="Z12" s="382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562"/>
      <c r="AM12" s="562"/>
      <c r="AN12" s="562"/>
      <c r="AO12" s="562"/>
      <c r="AP12" s="558">
        <v>511640.22095983446</v>
      </c>
      <c r="AQ12" s="554"/>
      <c r="AR12" s="566">
        <v>0.4</v>
      </c>
      <c r="AS12" s="560">
        <v>1.0958904109589042E-3</v>
      </c>
      <c r="AT12" s="567">
        <v>1</v>
      </c>
      <c r="AU12" s="560">
        <v>1.0958904109589042E-3</v>
      </c>
      <c r="AV12" s="552">
        <v>560.70161201077758</v>
      </c>
      <c r="AW12" s="552"/>
      <c r="AX12" s="564">
        <v>44804</v>
      </c>
      <c r="AY12" s="563">
        <v>560.70161201077758</v>
      </c>
    </row>
    <row r="13" spans="1:51" ht="16.5" thickTop="1" x14ac:dyDescent="0.2">
      <c r="A13" s="311" t="str">
        <f>A10</f>
        <v>AL30</v>
      </c>
      <c r="B13" s="304">
        <f>IFERROR(VLOOKUP(CONCATENATE($A13," - spot"),HomeBroker!$A$2:$O$567,6,0),0)</f>
        <v>6015.5</v>
      </c>
      <c r="C13" s="317">
        <f>IFERROR(F13*$E$12,"-")</f>
        <v>6009.8420943278616</v>
      </c>
      <c r="D13" s="312">
        <f>IFERROR(B13/C13-1,"-")</f>
        <v>9.4143998849460786E-4</v>
      </c>
      <c r="E13" s="313">
        <f>IFERROR(B13/F13,"-")</f>
        <v>278.88270746407045</v>
      </c>
      <c r="F13" s="307">
        <f>IFERROR(VLOOKUP(CONCATENATE($A13,"D"," - spot"),HomeBroker!$A$5:$O$567,6,0),0)</f>
        <v>21.57</v>
      </c>
      <c r="G13" s="319">
        <f>IFERROR(B13/E12,"-")</f>
        <v>21.590306860551827</v>
      </c>
      <c r="H13" s="312">
        <f>IFERROR(F13/G13-1,"-")</f>
        <v>-9.4055451286478853E-4</v>
      </c>
      <c r="I13" s="406">
        <f>IFERROR(B13/J13,"-")</f>
        <v>278.23774283071231</v>
      </c>
      <c r="J13" s="361">
        <f>IFERROR(VLOOKUP(CONCATENATE($A13,"C"," - spot"),HomeBroker!$A$2:$O$567,6,0),0)</f>
        <v>21.62</v>
      </c>
      <c r="K13" s="319">
        <f>IFERROR(B13/I12,"---")</f>
        <v>21.173124533929904</v>
      </c>
      <c r="L13" s="413">
        <f>IFERROR(J13/K13-1,"-")</f>
        <v>2.1105787450216962E-2</v>
      </c>
      <c r="M13" s="302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293"/>
      <c r="Z13" s="382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562"/>
      <c r="AM13" s="562"/>
      <c r="AN13" s="562"/>
      <c r="AO13" s="562"/>
      <c r="AP13" s="558">
        <v>512200.92257184524</v>
      </c>
      <c r="AQ13" s="554"/>
      <c r="AR13" s="566">
        <v>0.4</v>
      </c>
      <c r="AS13" s="560">
        <v>1.0958904109589042E-3</v>
      </c>
      <c r="AT13" s="567">
        <v>0</v>
      </c>
      <c r="AU13" s="560">
        <v>0</v>
      </c>
      <c r="AV13" s="552">
        <v>0</v>
      </c>
      <c r="AW13" s="552"/>
      <c r="AX13" s="564">
        <v>44805</v>
      </c>
      <c r="AY13" s="563" t="s">
        <v>432</v>
      </c>
    </row>
    <row r="14" spans="1:51" x14ac:dyDescent="0.2">
      <c r="A14" s="302"/>
      <c r="B14" s="302"/>
      <c r="C14" s="302"/>
      <c r="D14" s="302"/>
      <c r="E14" s="302"/>
      <c r="F14" s="302"/>
      <c r="G14" s="302"/>
      <c r="H14" s="302"/>
      <c r="I14" s="302"/>
      <c r="J14" s="302"/>
      <c r="K14" s="302"/>
      <c r="L14" s="302"/>
      <c r="M14" s="302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293"/>
      <c r="Z14" s="382"/>
      <c r="AA14" s="293"/>
      <c r="AB14" s="293"/>
      <c r="AC14" s="293"/>
      <c r="AD14" s="293"/>
      <c r="AE14" s="293"/>
      <c r="AF14" s="293"/>
      <c r="AG14" s="293"/>
      <c r="AH14" s="293"/>
      <c r="AI14" s="293"/>
      <c r="AJ14" s="293"/>
      <c r="AK14" s="293"/>
      <c r="AL14" s="293"/>
      <c r="AM14" s="293"/>
      <c r="AN14" s="293"/>
      <c r="AO14" s="293"/>
    </row>
    <row r="15" spans="1:51" x14ac:dyDescent="0.2">
      <c r="A15" s="302"/>
      <c r="B15" s="302"/>
      <c r="C15" s="302"/>
      <c r="D15" s="302"/>
      <c r="E15" s="549"/>
      <c r="F15" s="302"/>
      <c r="G15" s="302"/>
      <c r="H15" s="302"/>
      <c r="I15" s="302"/>
      <c r="J15" s="302"/>
      <c r="K15" s="302"/>
      <c r="L15" s="302"/>
      <c r="M15" s="302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293"/>
      <c r="Z15" s="382"/>
      <c r="AA15" s="293"/>
      <c r="AB15" s="293"/>
      <c r="AC15" s="293"/>
      <c r="AD15" s="293"/>
      <c r="AE15" s="293"/>
      <c r="AF15" s="293"/>
      <c r="AG15" s="293"/>
      <c r="AH15" s="293"/>
      <c r="AI15" s="293"/>
      <c r="AJ15" s="293"/>
      <c r="AK15" s="293"/>
      <c r="AL15" s="293"/>
      <c r="AM15" s="293"/>
      <c r="AN15" s="293"/>
      <c r="AO15" s="293"/>
    </row>
    <row r="16" spans="1:51" ht="15" thickBot="1" x14ac:dyDescent="0.25">
      <c r="A16" s="302"/>
      <c r="B16" s="302"/>
      <c r="C16" s="302"/>
      <c r="D16" s="302"/>
      <c r="E16" s="550"/>
      <c r="F16" s="302"/>
      <c r="G16" s="302"/>
      <c r="H16" s="302"/>
      <c r="I16" s="302"/>
      <c r="J16" s="302"/>
      <c r="K16" s="302"/>
      <c r="L16" s="302"/>
      <c r="M16" s="302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293"/>
      <c r="Z16" s="382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  <c r="AN16" s="293"/>
      <c r="AO16" s="293"/>
    </row>
    <row r="17" spans="1:41" ht="16.5" thickTop="1" thickBot="1" x14ac:dyDescent="0.25">
      <c r="A17" s="393" t="s">
        <v>311</v>
      </c>
      <c r="B17" s="350">
        <v>1000</v>
      </c>
      <c r="C17" s="338">
        <f>IFERROR(VLOOKUP(CONCATENATE($A17," - 48hs"),HomeBroker!$A$2:$O$567,3,0),0)</f>
        <v>0</v>
      </c>
      <c r="D17" s="339">
        <f>IFERROR((C17*B17)*(1-0.0026)/100,"-")</f>
        <v>0</v>
      </c>
      <c r="E17" s="393" t="s">
        <v>312</v>
      </c>
      <c r="F17" s="338">
        <f>IFERROR(VLOOKUP(CONCATENATE($E17," - 48hs"),HomeBroker!$A$2:$O$567,4,0),0)</f>
        <v>23.64</v>
      </c>
      <c r="G17" s="351">
        <f>IFERROR((D17*(1-0.0026))/(F17/100),"0")</f>
        <v>0</v>
      </c>
      <c r="H17" s="392" t="s">
        <v>220</v>
      </c>
      <c r="I17" s="338">
        <f>IFERROR(VLOOKUP(CONCATENATE($H17," - 48hs"),HomeBroker!$A$2:$O$567,3,0),0)</f>
        <v>24</v>
      </c>
      <c r="J17" s="354">
        <f>IFERROR((I17*G17)*(1-0.0026)/100,"-")</f>
        <v>0</v>
      </c>
      <c r="K17" s="392" t="s">
        <v>219</v>
      </c>
      <c r="L17" s="339">
        <f>IFERROR(VLOOKUP(CONCATENATE($K17," - 48hs"),HomeBroker!$A$2:$O$567,4,0),0)</f>
        <v>21.59</v>
      </c>
      <c r="M17" s="386">
        <f>IFERROR((J17*(1-0.0026))/(L17/100),"-")</f>
        <v>0</v>
      </c>
      <c r="N17" s="410"/>
      <c r="O17" s="393" t="str">
        <f>A17</f>
        <v>al30c</v>
      </c>
      <c r="P17" s="350">
        <f>B17</f>
        <v>1000</v>
      </c>
      <c r="Q17" s="338">
        <f>IFERROR(VLOOKUP(CONCATENATE($O17," - 48hs"),HomeBroker!$A$2:$O$567,3,0),0)</f>
        <v>0</v>
      </c>
      <c r="R17" s="339">
        <f>IFERROR((Q17*P17)*(1-0.0026)/100,"-")</f>
        <v>0</v>
      </c>
      <c r="S17" s="393" t="str">
        <f>E17</f>
        <v>gd30c</v>
      </c>
      <c r="T17" s="338">
        <f>IFERROR(VLOOKUP(CONCATENATE($E17," - 48hs"),HomeBroker!$A$2:$O$567,4,0),0)</f>
        <v>23.64</v>
      </c>
      <c r="U17" s="351">
        <f>IFERROR((R17*(1-0.0026))/(T17/100),"0")</f>
        <v>0</v>
      </c>
      <c r="V17" s="389" t="s">
        <v>237</v>
      </c>
      <c r="W17" s="353">
        <f>IFERROR(VLOOKUP(CONCATENATE($H17," - 48hs"),HomeBroker!$A$2:$O$567,3,0),0)</f>
        <v>24</v>
      </c>
      <c r="X17" s="354">
        <f>IFERROR((W17*U17)*(1-0.0026)/100,"-")</f>
        <v>0</v>
      </c>
      <c r="Y17" s="389" t="s">
        <v>238</v>
      </c>
      <c r="Z17" s="355">
        <f>IFERROR(VLOOKUP(CONCATENATE($K17," - 48hs"),HomeBroker!$A$2:$O$567,4,0),0)</f>
        <v>21.59</v>
      </c>
      <c r="AA17" s="386">
        <f>IFERROR((X17*(1-0.0026))/(Z17/100),"-")</f>
        <v>0</v>
      </c>
      <c r="AB17" s="410"/>
      <c r="AC17" s="392" t="s">
        <v>219</v>
      </c>
      <c r="AD17" s="350">
        <f>B17</f>
        <v>1000</v>
      </c>
      <c r="AE17" s="338">
        <f>IFERROR(VLOOKUP(CONCATENATE($AC17," - 48hs"),HomeBroker!$A$2:$O$567,3,0),0)</f>
        <v>21.55</v>
      </c>
      <c r="AF17" s="339">
        <f>IFERROR((AE17*AD17)*(1-0.0026)/100,"-")</f>
        <v>214.93969999999999</v>
      </c>
      <c r="AG17" s="392" t="s">
        <v>220</v>
      </c>
      <c r="AH17" s="338">
        <f>IFERROR(VLOOKUP(CONCATENATE($AG17," - 48hs"),HomeBroker!$A$2:$O$567,4,0),0)</f>
        <v>24.06</v>
      </c>
      <c r="AI17" s="351">
        <f>IFERROR((AF17*(1-0.0026))/(AH17/100),"0")</f>
        <v>891.02600490440568</v>
      </c>
      <c r="AJ17" s="389" t="s">
        <v>237</v>
      </c>
      <c r="AK17" s="353">
        <f>IFERROR(VLOOKUP(CONCATENATE($AJ17," - 48hs"),HomeBroker!$A$2:$O$567,3,0),0)</f>
        <v>6730.5</v>
      </c>
      <c r="AL17" s="354">
        <f>IFERROR((AK17*AI17)*(1-0.0026)/100,"-")</f>
        <v>59814.581946414786</v>
      </c>
      <c r="AM17" s="389" t="s">
        <v>238</v>
      </c>
      <c r="AN17" s="355">
        <f>IFERROR(VLOOKUP(CONCATENATE($AM17," - 48hs"),HomeBroker!$A$2:$O$567,4,0),0)</f>
        <v>6063.5</v>
      </c>
      <c r="AO17" s="386">
        <f>IFERROR((AL17*(1-0.0026))/(AN17/100),"-")</f>
        <v>983.90474203602048</v>
      </c>
    </row>
    <row r="18" spans="1:41" ht="16.5" thickTop="1" thickBot="1" x14ac:dyDescent="0.25">
      <c r="A18" s="333" t="str">
        <f>A17</f>
        <v>al30c</v>
      </c>
      <c r="B18" s="350">
        <f>B17</f>
        <v>1000</v>
      </c>
      <c r="C18" s="338">
        <f>IFERROR(VLOOKUP(CONCATENATE($A18," - 48hs"),HomeBroker!$A$2:$O$567,6,0),0)</f>
        <v>0</v>
      </c>
      <c r="D18" s="339">
        <f t="shared" ref="D18:D19" si="19">IFERROR((C18*B18)*(1-0.0026)/100,"-")</f>
        <v>0</v>
      </c>
      <c r="E18" s="333" t="str">
        <f>E17</f>
        <v>gd30c</v>
      </c>
      <c r="F18" s="338">
        <f>IFERROR(VLOOKUP(CONCATENATE($E18," - 48hs"),HomeBroker!$A$2:$O$567,6,0),0)</f>
        <v>23.64</v>
      </c>
      <c r="G18" s="351">
        <f t="shared" ref="G18:G19" si="20">IFERROR((D18*(1-0.0026))/(F18/100),"0")</f>
        <v>0</v>
      </c>
      <c r="H18" s="388" t="str">
        <f>H17</f>
        <v>gd30d</v>
      </c>
      <c r="I18" s="338">
        <f>IFERROR(VLOOKUP(CONCATENATE($H18," - 48hs"),HomeBroker!$A$63:$O$288,6,0),0)</f>
        <v>0</v>
      </c>
      <c r="J18" s="354">
        <f t="shared" ref="J18:J19" si="21">IFERROR((I18*G18)*(1-0.0026)/100,"-")</f>
        <v>0</v>
      </c>
      <c r="K18" s="388" t="str">
        <f>K17</f>
        <v>al30d</v>
      </c>
      <c r="L18" s="339">
        <f>IFERROR(VLOOKUP(CONCATENATE($K18," - 48hs"),HomeBroker!$A$2:$O$567,6,0),0)</f>
        <v>21.55</v>
      </c>
      <c r="M18" s="383">
        <f t="shared" ref="M18:M19" si="22">IFERROR((J18*(1-0.0026))/(L18/100),"-")</f>
        <v>0</v>
      </c>
      <c r="N18" s="410"/>
      <c r="O18" s="333" t="str">
        <f>A18</f>
        <v>al30c</v>
      </c>
      <c r="P18" s="350">
        <f>P17</f>
        <v>1000</v>
      </c>
      <c r="Q18" s="338">
        <f>IFERROR(VLOOKUP(CONCATENATE($O18," - 48hs"),HomeBroker!$A$2:$O$567,3,0),0)</f>
        <v>0</v>
      </c>
      <c r="R18" s="339">
        <f t="shared" ref="R18:R24" si="23">IFERROR((Q18*P18)*(1-0.0026)/100,"-")</f>
        <v>0</v>
      </c>
      <c r="S18" s="333" t="str">
        <f>E18</f>
        <v>gd30c</v>
      </c>
      <c r="T18" s="338">
        <f>IFERROR(VLOOKUP(CONCATENATE($E18," - 48hs"),HomeBroker!$A$2:$O$567,6,0),0)</f>
        <v>23.64</v>
      </c>
      <c r="U18" s="351">
        <f t="shared" ref="U18:U24" si="24">IFERROR((R18*(1-0.0026))/(T18/100),"0")</f>
        <v>0</v>
      </c>
      <c r="V18" s="390" t="str">
        <f>V17</f>
        <v>gd30</v>
      </c>
      <c r="W18" s="353">
        <f>IFERROR(VLOOKUP(CONCATENATE($H18," - 48hs"),HomeBroker!$A$63:$O$288,6,0),0)</f>
        <v>0</v>
      </c>
      <c r="X18" s="354">
        <f t="shared" ref="X18:X24" si="25">IFERROR((W18*U18)*(1-0.0026)/100,"-")</f>
        <v>0</v>
      </c>
      <c r="Y18" s="390" t="str">
        <f>Y17</f>
        <v>al30</v>
      </c>
      <c r="Z18" s="355">
        <f>IFERROR(VLOOKUP(CONCATENATE($K18," - 48hs"),HomeBroker!$A$2:$O$567,6,0),0)</f>
        <v>21.55</v>
      </c>
      <c r="AA18" s="383">
        <f t="shared" ref="AA18:AA24" si="26">IFERROR((X18*(1-0.0026))/(Z18/100),"-")</f>
        <v>0</v>
      </c>
      <c r="AB18" s="410"/>
      <c r="AC18" s="388" t="str">
        <f>AC17</f>
        <v>al30d</v>
      </c>
      <c r="AD18" s="350">
        <f>AD17</f>
        <v>1000</v>
      </c>
      <c r="AE18" s="338">
        <f>IFERROR(VLOOKUP(CONCATENATE($AC18," - 48hs"),HomeBroker!$A$2:$O$567,6,0),0)</f>
        <v>21.55</v>
      </c>
      <c r="AF18" s="339">
        <f t="shared" ref="AF18:AF24" si="27">IFERROR((AE18*AD18)*(1-0.0026)/100,"-")</f>
        <v>214.93969999999999</v>
      </c>
      <c r="AG18" s="388" t="str">
        <f>AG17</f>
        <v>gd30d</v>
      </c>
      <c r="AH18" s="338">
        <f>IFERROR(VLOOKUP(CONCATENATE($AG18," - 48hs"),HomeBroker!$A$2:$O$567,6,0),0)</f>
        <v>24.06</v>
      </c>
      <c r="AI18" s="351">
        <f t="shared" ref="AI18:AI24" si="28">IFERROR((AF18*(1-0.0026))/(AH18/100),"0")</f>
        <v>891.02600490440568</v>
      </c>
      <c r="AJ18" s="390" t="str">
        <f>AJ17</f>
        <v>gd30</v>
      </c>
      <c r="AK18" s="353">
        <f>IFERROR(VLOOKUP(CONCATENATE($AJ18," - 48hs"),HomeBroker!$A$2:$O$567,6,0),0)</f>
        <v>6739.5</v>
      </c>
      <c r="AL18" s="354">
        <f t="shared" ref="AL18:AL24" si="29">IFERROR((AK18*AI18)*(1-0.0026)/100,"-")</f>
        <v>59894.565786771032</v>
      </c>
      <c r="AM18" s="390" t="str">
        <f>AM17</f>
        <v>al30</v>
      </c>
      <c r="AN18" s="355">
        <f>IFERROR(VLOOKUP(CONCATENATE($AM18," - 48hs"),HomeBroker!$A$2:$O$567,6,0),0)</f>
        <v>6046</v>
      </c>
      <c r="AO18" s="383">
        <f t="shared" ref="AO18:AO24" si="30">IFERROR((AL18*(1-0.0026))/(AN18/100),"-")</f>
        <v>988.07211240035429</v>
      </c>
    </row>
    <row r="19" spans="1:41" ht="16.5" thickTop="1" thickBot="1" x14ac:dyDescent="0.25">
      <c r="A19" s="393" t="s">
        <v>311</v>
      </c>
      <c r="B19" s="350">
        <f>B18</f>
        <v>1000</v>
      </c>
      <c r="C19" s="338">
        <f>IFERROR(VLOOKUP(CONCATENATE($A19," - 48hs"),HomeBroker!$A$2:$O$567,3,0),0)</f>
        <v>0</v>
      </c>
      <c r="D19" s="339">
        <f t="shared" si="19"/>
        <v>0</v>
      </c>
      <c r="E19" s="393" t="s">
        <v>313</v>
      </c>
      <c r="F19" s="338">
        <f>IFERROR(VLOOKUP(CONCATENATE($E19," - 48hs"),HomeBroker!$A$2:$O$567,4,0),0)</f>
        <v>0</v>
      </c>
      <c r="G19" s="351" t="str">
        <f t="shared" si="20"/>
        <v>0</v>
      </c>
      <c r="H19" s="392" t="s">
        <v>245</v>
      </c>
      <c r="I19" s="338">
        <f>IFERROR(VLOOKUP(CONCATENATE($H19," - 48hs"),HomeBroker!$A$2:$O$567,3,0),0)</f>
        <v>22.061</v>
      </c>
      <c r="J19" s="354">
        <f t="shared" si="21"/>
        <v>0</v>
      </c>
      <c r="K19" s="392" t="s">
        <v>219</v>
      </c>
      <c r="L19" s="339">
        <f>IFERROR(VLOOKUP(CONCATENATE($K19," - 48hs"),HomeBroker!$A$2:$O$567,4,0),0)</f>
        <v>21.59</v>
      </c>
      <c r="M19" s="386">
        <f t="shared" si="22"/>
        <v>0</v>
      </c>
      <c r="N19" s="410"/>
      <c r="O19" s="393" t="str">
        <f t="shared" ref="O19:O40" si="31">A19</f>
        <v>al30c</v>
      </c>
      <c r="P19" s="350">
        <f>P18</f>
        <v>1000</v>
      </c>
      <c r="Q19" s="338">
        <f>IFERROR(VLOOKUP(CONCATENATE($O19," - 48hs"),HomeBroker!$A$2:$O$567,3,0),0)</f>
        <v>0</v>
      </c>
      <c r="R19" s="339">
        <f t="shared" si="23"/>
        <v>0</v>
      </c>
      <c r="S19" s="393" t="str">
        <f t="shared" ref="S19:S40" si="32">E19</f>
        <v>gd35c</v>
      </c>
      <c r="T19" s="338">
        <f>IFERROR(VLOOKUP(CONCATENATE($E19," - 48hs"),HomeBroker!$A$2:$O$567,4,0),0)</f>
        <v>0</v>
      </c>
      <c r="U19" s="351" t="str">
        <f t="shared" si="24"/>
        <v>0</v>
      </c>
      <c r="V19" s="389" t="s">
        <v>246</v>
      </c>
      <c r="W19" s="353">
        <f>IFERROR(VLOOKUP(CONCATENATE($H19," - 48hs"),HomeBroker!$A$2:$O$567,3,0),0)</f>
        <v>22.061</v>
      </c>
      <c r="X19" s="354">
        <f t="shared" si="25"/>
        <v>0</v>
      </c>
      <c r="Y19" s="389" t="s">
        <v>238</v>
      </c>
      <c r="Z19" s="355">
        <f>IFERROR(VLOOKUP(CONCATENATE($K19," - 48hs"),HomeBroker!$A$2:$O$567,4,0),0)</f>
        <v>21.59</v>
      </c>
      <c r="AA19" s="386">
        <f t="shared" si="26"/>
        <v>0</v>
      </c>
      <c r="AB19" s="410"/>
      <c r="AC19" s="392" t="s">
        <v>219</v>
      </c>
      <c r="AD19" s="350">
        <f>AD18</f>
        <v>1000</v>
      </c>
      <c r="AE19" s="338">
        <f>IFERROR(VLOOKUP(CONCATENATE($AC19," - 48hs"),HomeBroker!$A$2:$O$567,3,0),0)</f>
        <v>21.55</v>
      </c>
      <c r="AF19" s="339">
        <f t="shared" si="27"/>
        <v>214.93969999999999</v>
      </c>
      <c r="AG19" s="392" t="s">
        <v>245</v>
      </c>
      <c r="AH19" s="338">
        <f>IFERROR(VLOOKUP(CONCATENATE($AG19," - 48hs"),HomeBroker!$A$2:$O$567,4,0),0)</f>
        <v>22.56</v>
      </c>
      <c r="AI19" s="351">
        <f t="shared" si="28"/>
        <v>950.26975523049646</v>
      </c>
      <c r="AJ19" s="389" t="s">
        <v>246</v>
      </c>
      <c r="AK19" s="353">
        <f>IFERROR(VLOOKUP(CONCATENATE($AJ19," - 48hs"),HomeBroker!$A$2:$O$567,3,0),0)</f>
        <v>6270</v>
      </c>
      <c r="AL19" s="354">
        <f t="shared" si="29"/>
        <v>59427.000677454453</v>
      </c>
      <c r="AM19" s="389" t="s">
        <v>238</v>
      </c>
      <c r="AN19" s="355">
        <f>IFERROR(VLOOKUP(CONCATENATE($AM19," - 48hs"),HomeBroker!$A$2:$O$567,4,0),0)</f>
        <v>6063.5</v>
      </c>
      <c r="AO19" s="386">
        <f t="shared" si="30"/>
        <v>977.52932259739543</v>
      </c>
    </row>
    <row r="20" spans="1:41" ht="16.5" thickTop="1" thickBot="1" x14ac:dyDescent="0.25">
      <c r="A20" s="333" t="str">
        <f t="shared" ref="A20" si="33">A19</f>
        <v>al30c</v>
      </c>
      <c r="B20" s="350">
        <f t="shared" ref="B20" si="34">B19</f>
        <v>1000</v>
      </c>
      <c r="C20" s="338">
        <f>IFERROR(VLOOKUP(CONCATENATE($A20," - 48hs"),HomeBroker!$A$2:$O$567,6,0),0)</f>
        <v>0</v>
      </c>
      <c r="D20" s="339">
        <f t="shared" ref="D20:D24" si="35">IFERROR((C20*B20)*(1-0.0026)/100,"-")</f>
        <v>0</v>
      </c>
      <c r="E20" s="333" t="str">
        <f t="shared" ref="E20" si="36">E19</f>
        <v>gd35c</v>
      </c>
      <c r="F20" s="338">
        <f>IFERROR(VLOOKUP(CONCATENATE($E20," - 48hs"),HomeBroker!$A$2:$O$567,6,0),0)</f>
        <v>0</v>
      </c>
      <c r="G20" s="351" t="str">
        <f t="shared" ref="G20:G24" si="37">IFERROR((D20*(1-0.0026))/(F20/100),"0")</f>
        <v>0</v>
      </c>
      <c r="H20" s="388" t="str">
        <f t="shared" ref="H20" si="38">H19</f>
        <v>gd35d</v>
      </c>
      <c r="I20" s="338">
        <f>IFERROR(VLOOKUP(CONCATENATE($H20," - 48hs"),HomeBroker!$A$63:$O$288,6,0),0)</f>
        <v>23</v>
      </c>
      <c r="J20" s="354">
        <f t="shared" ref="J20:J24" si="39">IFERROR((I20*G20)*(1-0.0026)/100,"-")</f>
        <v>0</v>
      </c>
      <c r="K20" s="388" t="str">
        <f t="shared" ref="K20" si="40">K19</f>
        <v>al30d</v>
      </c>
      <c r="L20" s="339">
        <f>IFERROR(VLOOKUP(CONCATENATE($K20," - 48hs"),HomeBroker!$A$2:$O$567,6,0),0)</f>
        <v>21.55</v>
      </c>
      <c r="M20" s="383">
        <f t="shared" ref="M20:M24" si="41">IFERROR((J20*(1-0.0026))/(L20/100),"-")</f>
        <v>0</v>
      </c>
      <c r="N20" s="410"/>
      <c r="O20" s="333" t="str">
        <f t="shared" si="31"/>
        <v>al30c</v>
      </c>
      <c r="P20" s="350">
        <f t="shared" ref="P20" si="42">P19</f>
        <v>1000</v>
      </c>
      <c r="Q20" s="338">
        <f>IFERROR(VLOOKUP(CONCATENATE($O20," - 48hs"),HomeBroker!$A$2:$O$567,3,0),0)</f>
        <v>0</v>
      </c>
      <c r="R20" s="339">
        <f t="shared" si="23"/>
        <v>0</v>
      </c>
      <c r="S20" s="333" t="str">
        <f t="shared" si="32"/>
        <v>gd35c</v>
      </c>
      <c r="T20" s="338">
        <f>IFERROR(VLOOKUP(CONCATENATE($E20," - 48hs"),HomeBroker!$A$2:$O$567,6,0),0)</f>
        <v>0</v>
      </c>
      <c r="U20" s="351" t="str">
        <f t="shared" si="24"/>
        <v>0</v>
      </c>
      <c r="V20" s="390" t="str">
        <f t="shared" ref="V20" si="43">V19</f>
        <v>gd35</v>
      </c>
      <c r="W20" s="353">
        <f>IFERROR(VLOOKUP(CONCATENATE($H20," - 48hs"),HomeBroker!$A$63:$O$288,6,0),0)</f>
        <v>23</v>
      </c>
      <c r="X20" s="354">
        <f t="shared" si="25"/>
        <v>0</v>
      </c>
      <c r="Y20" s="390" t="str">
        <f t="shared" ref="Y20" si="44">Y19</f>
        <v>al30</v>
      </c>
      <c r="Z20" s="355">
        <f>IFERROR(VLOOKUP(CONCATENATE($K20," - 48hs"),HomeBroker!$A$2:$O$567,6,0),0)</f>
        <v>21.55</v>
      </c>
      <c r="AA20" s="383">
        <f t="shared" si="26"/>
        <v>0</v>
      </c>
      <c r="AB20" s="410"/>
      <c r="AC20" s="388" t="str">
        <f>AC19</f>
        <v>al30d</v>
      </c>
      <c r="AD20" s="350">
        <f t="shared" ref="AD20" si="45">AD19</f>
        <v>1000</v>
      </c>
      <c r="AE20" s="338">
        <f>IFERROR(VLOOKUP(CONCATENATE($AC20," - 48hs"),HomeBroker!$A$2:$O$567,6,0),0)</f>
        <v>21.55</v>
      </c>
      <c r="AF20" s="339">
        <f t="shared" si="27"/>
        <v>214.93969999999999</v>
      </c>
      <c r="AG20" s="388" t="str">
        <f t="shared" ref="AG20" si="46">AG19</f>
        <v>gd35d</v>
      </c>
      <c r="AH20" s="338">
        <f>IFERROR(VLOOKUP(CONCATENATE($AG20," - 48hs"),HomeBroker!$A$2:$O$567,6,0),0)</f>
        <v>23</v>
      </c>
      <c r="AI20" s="351">
        <f t="shared" si="28"/>
        <v>932.09068165217377</v>
      </c>
      <c r="AJ20" s="390" t="str">
        <f t="shared" ref="AJ20" si="47">AJ19</f>
        <v>gd35</v>
      </c>
      <c r="AK20" s="353">
        <f>IFERROR(VLOOKUP(CONCATENATE($AJ20," - 48hs"),HomeBroker!$A$2:$O$567,6,0),0)</f>
        <v>6295</v>
      </c>
      <c r="AL20" s="354">
        <f t="shared" si="29"/>
        <v>58522.553128138323</v>
      </c>
      <c r="AM20" s="390" t="str">
        <f t="shared" ref="AM20" si="48">AM19</f>
        <v>al30</v>
      </c>
      <c r="AN20" s="355">
        <f>IFERROR(VLOOKUP(CONCATENATE($AM20," - 48hs"),HomeBroker!$A$2:$O$567,6,0),0)</f>
        <v>6046</v>
      </c>
      <c r="AO20" s="383">
        <f t="shared" si="30"/>
        <v>965.4382151836777</v>
      </c>
    </row>
    <row r="21" spans="1:41" ht="16.5" thickTop="1" thickBot="1" x14ac:dyDescent="0.25">
      <c r="A21" s="393" t="s">
        <v>312</v>
      </c>
      <c r="B21" s="350">
        <f>B19</f>
        <v>1000</v>
      </c>
      <c r="C21" s="338">
        <f>IFERROR(VLOOKUP(CONCATENATE($A21," - 48hs"),HomeBroker!$A$2:$O$567,3,0),0)</f>
        <v>23.56</v>
      </c>
      <c r="D21" s="339">
        <f t="shared" si="35"/>
        <v>234.98743999999999</v>
      </c>
      <c r="E21" s="393" t="s">
        <v>313</v>
      </c>
      <c r="F21" s="338">
        <f>IFERROR(VLOOKUP(CONCATENATE($E21," - 48hs"),HomeBroker!$A$2:$O$567,4,0),0)</f>
        <v>0</v>
      </c>
      <c r="G21" s="351" t="str">
        <f t="shared" si="37"/>
        <v>0</v>
      </c>
      <c r="H21" s="392" t="s">
        <v>245</v>
      </c>
      <c r="I21" s="338">
        <f>IFERROR(VLOOKUP(CONCATENATE($H21," - 48hs"),HomeBroker!$A$2:$O$567,3,0),0)</f>
        <v>22.061</v>
      </c>
      <c r="J21" s="354">
        <f t="shared" si="39"/>
        <v>0</v>
      </c>
      <c r="K21" s="392" t="s">
        <v>220</v>
      </c>
      <c r="L21" s="339">
        <f>IFERROR(VLOOKUP(CONCATENATE($K21," - 48hs"),HomeBroker!$A$2:$O$567,4,0),0)</f>
        <v>24.06</v>
      </c>
      <c r="M21" s="386">
        <f t="shared" si="41"/>
        <v>0</v>
      </c>
      <c r="N21" s="410"/>
      <c r="O21" s="393" t="str">
        <f t="shared" si="31"/>
        <v>gd30c</v>
      </c>
      <c r="P21" s="350">
        <f>P19</f>
        <v>1000</v>
      </c>
      <c r="Q21" s="338">
        <f>IFERROR(VLOOKUP(CONCATENATE($O21," - 48hs"),HomeBroker!$A$2:$O$567,3,0),0)</f>
        <v>23.56</v>
      </c>
      <c r="R21" s="339">
        <f t="shared" si="23"/>
        <v>234.98743999999999</v>
      </c>
      <c r="S21" s="393" t="str">
        <f t="shared" si="32"/>
        <v>gd35c</v>
      </c>
      <c r="T21" s="338">
        <f>IFERROR(VLOOKUP(CONCATENATE($E21," - 48hs"),HomeBroker!$A$2:$O$567,4,0),0)</f>
        <v>0</v>
      </c>
      <c r="U21" s="351" t="str">
        <f t="shared" si="24"/>
        <v>0</v>
      </c>
      <c r="V21" s="389"/>
      <c r="W21" s="353">
        <f>IFERROR(VLOOKUP(CONCATENATE($H21," - 48hs"),HomeBroker!$A$2:$O$567,3,0),0)</f>
        <v>22.061</v>
      </c>
      <c r="X21" s="354">
        <f t="shared" si="25"/>
        <v>0</v>
      </c>
      <c r="Y21" s="389" t="s">
        <v>238</v>
      </c>
      <c r="Z21" s="355">
        <f>IFERROR(VLOOKUP(CONCATENATE($K21," - 48hs"),HomeBroker!$A$2:$O$567,4,0),0)</f>
        <v>24.06</v>
      </c>
      <c r="AA21" s="386">
        <f t="shared" si="26"/>
        <v>0</v>
      </c>
      <c r="AB21" s="410"/>
      <c r="AC21" s="392" t="s">
        <v>220</v>
      </c>
      <c r="AD21" s="350">
        <f>AD19</f>
        <v>1000</v>
      </c>
      <c r="AE21" s="338">
        <f>IFERROR(VLOOKUP(CONCATENATE($AC21," - 48hs"),HomeBroker!$A$2:$O$567,3,0),0)</f>
        <v>24</v>
      </c>
      <c r="AF21" s="339">
        <f t="shared" si="27"/>
        <v>239.37599999999998</v>
      </c>
      <c r="AG21" s="392"/>
      <c r="AH21" s="338">
        <f>IFERROR(VLOOKUP(CONCATENATE($AG21," - 48hs"),HomeBroker!$A$2:$O$567,4,0),0)</f>
        <v>0</v>
      </c>
      <c r="AI21" s="351" t="str">
        <f t="shared" si="28"/>
        <v>0</v>
      </c>
      <c r="AJ21" s="389"/>
      <c r="AK21" s="353">
        <f>IFERROR(VLOOKUP(CONCATENATE($AJ21," - 48hs"),HomeBroker!$A$2:$O$567,3,0),0)</f>
        <v>0</v>
      </c>
      <c r="AL21" s="354">
        <f t="shared" si="29"/>
        <v>0</v>
      </c>
      <c r="AM21" s="389" t="s">
        <v>238</v>
      </c>
      <c r="AN21" s="355">
        <f>IFERROR(VLOOKUP(CONCATENATE($AM21," - 48hs"),HomeBroker!$A$2:$O$567,4,0),0)</f>
        <v>6063.5</v>
      </c>
      <c r="AO21" s="386">
        <f t="shared" si="30"/>
        <v>0</v>
      </c>
    </row>
    <row r="22" spans="1:41" ht="16.5" thickTop="1" thickBot="1" x14ac:dyDescent="0.25">
      <c r="A22" s="333" t="str">
        <f t="shared" ref="A22" si="49">A21</f>
        <v>gd30c</v>
      </c>
      <c r="B22" s="350">
        <f t="shared" ref="B22" si="50">B21</f>
        <v>1000</v>
      </c>
      <c r="C22" s="338">
        <f>IFERROR(VLOOKUP(CONCATENATE($A22," - 48hs"),HomeBroker!$A$2:$O$567,6,0),0)</f>
        <v>23.64</v>
      </c>
      <c r="D22" s="339">
        <f t="shared" si="35"/>
        <v>235.78536</v>
      </c>
      <c r="E22" s="333" t="str">
        <f>E21</f>
        <v>gd35c</v>
      </c>
      <c r="F22" s="338">
        <f>IFERROR(VLOOKUP(CONCATENATE($E22," - 48hs"),HomeBroker!$A$2:$O$567,6,0),0)</f>
        <v>0</v>
      </c>
      <c r="G22" s="351" t="str">
        <f t="shared" si="37"/>
        <v>0</v>
      </c>
      <c r="H22" s="388" t="str">
        <f>H21</f>
        <v>gd35d</v>
      </c>
      <c r="I22" s="338">
        <f>IFERROR(VLOOKUP(CONCATENATE($H22," - 48hs"),HomeBroker!$A$63:$O$288,6,0),0)</f>
        <v>23</v>
      </c>
      <c r="J22" s="354">
        <f t="shared" si="39"/>
        <v>0</v>
      </c>
      <c r="K22" s="388" t="str">
        <f t="shared" ref="K22" si="51">K21</f>
        <v>gd30d</v>
      </c>
      <c r="L22" s="339">
        <f>IFERROR(VLOOKUP(CONCATENATE($K22," - 48hs"),HomeBroker!$A$2:$O$567,6,0),0)</f>
        <v>24.06</v>
      </c>
      <c r="M22" s="383">
        <f t="shared" si="41"/>
        <v>0</v>
      </c>
      <c r="N22" s="410"/>
      <c r="O22" s="333" t="str">
        <f t="shared" si="31"/>
        <v>gd30c</v>
      </c>
      <c r="P22" s="350">
        <f t="shared" ref="P22" si="52">P21</f>
        <v>1000</v>
      </c>
      <c r="Q22" s="338">
        <f>IFERROR(VLOOKUP(CONCATENATE($O22," - 48hs"),HomeBroker!$A$2:$O$567,3,0),0)</f>
        <v>23.56</v>
      </c>
      <c r="R22" s="339">
        <f t="shared" si="23"/>
        <v>234.98743999999999</v>
      </c>
      <c r="S22" s="333" t="str">
        <f t="shared" si="32"/>
        <v>gd35c</v>
      </c>
      <c r="T22" s="338">
        <f>IFERROR(VLOOKUP(CONCATENATE($E22," - 48hs"),HomeBroker!$A$2:$O$567,6,0),0)</f>
        <v>0</v>
      </c>
      <c r="U22" s="351" t="str">
        <f t="shared" si="24"/>
        <v>0</v>
      </c>
      <c r="V22" s="390"/>
      <c r="W22" s="353">
        <f>IFERROR(VLOOKUP(CONCATENATE($H22," - 48hs"),HomeBroker!$A$63:$O$288,6,0),0)</f>
        <v>23</v>
      </c>
      <c r="X22" s="354">
        <f t="shared" si="25"/>
        <v>0</v>
      </c>
      <c r="Y22" s="390" t="str">
        <f t="shared" ref="Y22" si="53">Y21</f>
        <v>al30</v>
      </c>
      <c r="Z22" s="355">
        <f>IFERROR(VLOOKUP(CONCATENATE($K22," - 48hs"),HomeBroker!$A$2:$O$567,6,0),0)</f>
        <v>24.06</v>
      </c>
      <c r="AA22" s="383">
        <f t="shared" si="26"/>
        <v>0</v>
      </c>
      <c r="AB22" s="410"/>
      <c r="AC22" s="388" t="str">
        <f>AC21</f>
        <v>gd30d</v>
      </c>
      <c r="AD22" s="350">
        <f t="shared" ref="AD22" si="54">AD21</f>
        <v>1000</v>
      </c>
      <c r="AE22" s="338">
        <f>IFERROR(VLOOKUP(CONCATENATE($AC22," - 48hs"),HomeBroker!$A$2:$O$567,6,0),0)</f>
        <v>24.06</v>
      </c>
      <c r="AF22" s="339">
        <f t="shared" si="27"/>
        <v>239.97443999999999</v>
      </c>
      <c r="AG22" s="388"/>
      <c r="AH22" s="338">
        <f>IFERROR(VLOOKUP(CONCATENATE($AG22," - 48hs"),HomeBroker!$A$2:$O$567,6,0),0)</f>
        <v>0</v>
      </c>
      <c r="AI22" s="351" t="str">
        <f t="shared" si="28"/>
        <v>0</v>
      </c>
      <c r="AJ22" s="390"/>
      <c r="AK22" s="353">
        <f>IFERROR(VLOOKUP(CONCATENATE($AJ22," - 48hs"),HomeBroker!$A$2:$O$567,6,0),0)</f>
        <v>0</v>
      </c>
      <c r="AL22" s="354">
        <f t="shared" si="29"/>
        <v>0</v>
      </c>
      <c r="AM22" s="390" t="str">
        <f t="shared" ref="AM22" si="55">AM21</f>
        <v>al30</v>
      </c>
      <c r="AN22" s="355">
        <f>IFERROR(VLOOKUP(CONCATENATE($AM22," - 48hs"),HomeBroker!$A$2:$O$567,6,0),0)</f>
        <v>6046</v>
      </c>
      <c r="AO22" s="383">
        <f t="shared" si="30"/>
        <v>0</v>
      </c>
    </row>
    <row r="23" spans="1:41" ht="16.5" thickTop="1" thickBot="1" x14ac:dyDescent="0.25">
      <c r="A23" s="393" t="s">
        <v>313</v>
      </c>
      <c r="B23" s="350">
        <f>B22</f>
        <v>1000</v>
      </c>
      <c r="C23" s="338">
        <f>IFERROR(VLOOKUP(CONCATENATE($A23," - 48hs"),HomeBroker!$A$2:$O$567,3,0),0)</f>
        <v>0</v>
      </c>
      <c r="D23" s="339">
        <f t="shared" si="35"/>
        <v>0</v>
      </c>
      <c r="E23" s="393" t="s">
        <v>311</v>
      </c>
      <c r="F23" s="338">
        <f>IFERROR(VLOOKUP(CONCATENATE($E23," - 48hs"),HomeBroker!$A$2:$O$567,4,0),0)</f>
        <v>0</v>
      </c>
      <c r="G23" s="351" t="str">
        <f t="shared" si="37"/>
        <v>0</v>
      </c>
      <c r="H23" s="392" t="s">
        <v>219</v>
      </c>
      <c r="I23" s="338">
        <f>IFERROR(VLOOKUP(CONCATENATE($H23," - 48hs"),HomeBroker!$A$2:$O$567,3,0),0)</f>
        <v>21.55</v>
      </c>
      <c r="J23" s="354">
        <f t="shared" si="39"/>
        <v>0</v>
      </c>
      <c r="K23" s="392" t="s">
        <v>245</v>
      </c>
      <c r="L23" s="339">
        <f>IFERROR(VLOOKUP(CONCATENATE($K23," - 48hs"),HomeBroker!$A$2:$O$567,4,0),0)</f>
        <v>22.56</v>
      </c>
      <c r="M23" s="386">
        <f t="shared" si="41"/>
        <v>0</v>
      </c>
      <c r="N23" s="411"/>
      <c r="O23" s="393" t="str">
        <f t="shared" si="31"/>
        <v>gd35c</v>
      </c>
      <c r="P23" s="350">
        <f>P22</f>
        <v>1000</v>
      </c>
      <c r="Q23" s="338">
        <f>IFERROR(VLOOKUP(CONCATENATE($O23," - 48hs"),HomeBroker!$A$2:$O$567,3,0),0)</f>
        <v>0</v>
      </c>
      <c r="R23" s="339">
        <f t="shared" si="23"/>
        <v>0</v>
      </c>
      <c r="S23" s="393" t="str">
        <f t="shared" si="32"/>
        <v>al30c</v>
      </c>
      <c r="T23" s="338">
        <f>IFERROR(VLOOKUP(CONCATENATE($E23," - 48hs"),HomeBroker!$A$2:$O$567,4,0),0)</f>
        <v>0</v>
      </c>
      <c r="U23" s="351" t="str">
        <f t="shared" si="24"/>
        <v>0</v>
      </c>
      <c r="V23" s="389"/>
      <c r="W23" s="353">
        <f>IFERROR(VLOOKUP(CONCATENATE($H23," - 48hs"),HomeBroker!$A$2:$O$567,3,0),0)</f>
        <v>21.55</v>
      </c>
      <c r="X23" s="354">
        <f t="shared" si="25"/>
        <v>0</v>
      </c>
      <c r="Y23" s="389" t="s">
        <v>238</v>
      </c>
      <c r="Z23" s="355">
        <f>IFERROR(VLOOKUP(CONCATENATE($K23," - 48hs"),HomeBroker!$A$2:$O$567,4,0),0)</f>
        <v>22.56</v>
      </c>
      <c r="AA23" s="386">
        <f t="shared" si="26"/>
        <v>0</v>
      </c>
      <c r="AB23" s="411"/>
      <c r="AC23" s="392" t="s">
        <v>220</v>
      </c>
      <c r="AD23" s="350">
        <f>AD22</f>
        <v>1000</v>
      </c>
      <c r="AE23" s="338">
        <f>IFERROR(VLOOKUP(CONCATENATE($AC23," - 48hs"),HomeBroker!$A$2:$O$567,3,0),0)</f>
        <v>24</v>
      </c>
      <c r="AF23" s="339">
        <f t="shared" si="27"/>
        <v>239.37599999999998</v>
      </c>
      <c r="AG23" s="392"/>
      <c r="AH23" s="338">
        <f>IFERROR(VLOOKUP(CONCATENATE($AG23," - 48hs"),HomeBroker!$A$2:$O$567,4,0),0)</f>
        <v>0</v>
      </c>
      <c r="AI23" s="351" t="str">
        <f t="shared" si="28"/>
        <v>0</v>
      </c>
      <c r="AJ23" s="389"/>
      <c r="AK23" s="353">
        <f>IFERROR(VLOOKUP(CONCATENATE($AJ23," - 48hs"),HomeBroker!$A$2:$O$567,3,0),0)</f>
        <v>0</v>
      </c>
      <c r="AL23" s="354">
        <f t="shared" si="29"/>
        <v>0</v>
      </c>
      <c r="AM23" s="389" t="s">
        <v>238</v>
      </c>
      <c r="AN23" s="355">
        <f>IFERROR(VLOOKUP(CONCATENATE($AM23," - 48hs"),HomeBroker!$A$2:$O$567,4,0),0)</f>
        <v>6063.5</v>
      </c>
      <c r="AO23" s="386">
        <f t="shared" si="30"/>
        <v>0</v>
      </c>
    </row>
    <row r="24" spans="1:41" ht="16.5" thickTop="1" thickBot="1" x14ac:dyDescent="0.25">
      <c r="A24" s="333" t="str">
        <f>A23</f>
        <v>gd35c</v>
      </c>
      <c r="B24" s="350">
        <f t="shared" ref="B24" si="56">B23</f>
        <v>1000</v>
      </c>
      <c r="C24" s="338">
        <f>IFERROR(VLOOKUP(CONCATENATE($A24," - 48hs"),HomeBroker!$A$2:$O$567,6,0),0)</f>
        <v>0</v>
      </c>
      <c r="D24" s="339">
        <f t="shared" si="35"/>
        <v>0</v>
      </c>
      <c r="E24" s="333" t="str">
        <f>E23</f>
        <v>al30c</v>
      </c>
      <c r="F24" s="338">
        <f>IFERROR(VLOOKUP(CONCATENATE($E24," - 48hs"),HomeBroker!$A$2:$O$567,6,0),0)</f>
        <v>0</v>
      </c>
      <c r="G24" s="351" t="str">
        <f t="shared" si="37"/>
        <v>0</v>
      </c>
      <c r="H24" s="388" t="str">
        <f>H23</f>
        <v>al30d</v>
      </c>
      <c r="I24" s="338">
        <f>IFERROR(VLOOKUP(CONCATENATE($H24," - 48hs"),HomeBroker!$A$63:$O$288,6,0),0)</f>
        <v>0</v>
      </c>
      <c r="J24" s="354">
        <f t="shared" si="39"/>
        <v>0</v>
      </c>
      <c r="K24" s="388" t="str">
        <f t="shared" ref="K24" si="57">K23</f>
        <v>gd35d</v>
      </c>
      <c r="L24" s="339">
        <f>IFERROR(VLOOKUP(CONCATENATE($K24," - 48hs"),HomeBroker!$A$2:$O$567,6,0),0)</f>
        <v>23</v>
      </c>
      <c r="M24" s="383">
        <f t="shared" si="41"/>
        <v>0</v>
      </c>
      <c r="N24" s="411"/>
      <c r="O24" s="333" t="str">
        <f t="shared" si="31"/>
        <v>gd35c</v>
      </c>
      <c r="P24" s="350">
        <f t="shared" ref="P24" si="58">P23</f>
        <v>1000</v>
      </c>
      <c r="Q24" s="338">
        <f>IFERROR(VLOOKUP(CONCATENATE($O24," - 48hs"),HomeBroker!$A$2:$O$567,3,0),0)</f>
        <v>0</v>
      </c>
      <c r="R24" s="339">
        <f t="shared" si="23"/>
        <v>0</v>
      </c>
      <c r="S24" s="333" t="str">
        <f t="shared" si="32"/>
        <v>al30c</v>
      </c>
      <c r="T24" s="338">
        <f>IFERROR(VLOOKUP(CONCATENATE($E24," - 48hs"),HomeBroker!$A$2:$O$567,6,0),0)</f>
        <v>0</v>
      </c>
      <c r="U24" s="351" t="str">
        <f t="shared" si="24"/>
        <v>0</v>
      </c>
      <c r="V24" s="390"/>
      <c r="W24" s="353">
        <f>IFERROR(VLOOKUP(CONCATENATE($H24," - 48hs"),HomeBroker!$A$63:$O$288,6,0),0)</f>
        <v>0</v>
      </c>
      <c r="X24" s="354">
        <f t="shared" si="25"/>
        <v>0</v>
      </c>
      <c r="Y24" s="390" t="str">
        <f t="shared" ref="Y24" si="59">Y23</f>
        <v>al30</v>
      </c>
      <c r="Z24" s="355">
        <f>IFERROR(VLOOKUP(CONCATENATE($K24," - 48hs"),HomeBroker!$A$2:$O$567,6,0),0)</f>
        <v>23</v>
      </c>
      <c r="AA24" s="383">
        <f t="shared" si="26"/>
        <v>0</v>
      </c>
      <c r="AB24" s="411"/>
      <c r="AC24" s="388" t="str">
        <f>AC23</f>
        <v>gd30d</v>
      </c>
      <c r="AD24" s="350">
        <f t="shared" ref="AD24" si="60">AD23</f>
        <v>1000</v>
      </c>
      <c r="AE24" s="338">
        <f>IFERROR(VLOOKUP(CONCATENATE($AC24," - 48hs"),HomeBroker!$A$2:$O$567,6,0),0)</f>
        <v>24.06</v>
      </c>
      <c r="AF24" s="339">
        <f t="shared" si="27"/>
        <v>239.97443999999999</v>
      </c>
      <c r="AG24" s="388"/>
      <c r="AH24" s="338">
        <f>IFERROR(VLOOKUP(CONCATENATE($AG24," - 48hs"),HomeBroker!$A$2:$O$567,6,0),0)</f>
        <v>0</v>
      </c>
      <c r="AI24" s="351" t="str">
        <f t="shared" si="28"/>
        <v>0</v>
      </c>
      <c r="AJ24" s="390"/>
      <c r="AK24" s="353">
        <f>IFERROR(VLOOKUP(CONCATENATE($AJ24," - 48hs"),HomeBroker!$A$2:$O$567,6,0),0)</f>
        <v>0</v>
      </c>
      <c r="AL24" s="354">
        <f t="shared" si="29"/>
        <v>0</v>
      </c>
      <c r="AM24" s="390" t="str">
        <f t="shared" ref="AM24" si="61">AM23</f>
        <v>al30</v>
      </c>
      <c r="AN24" s="355">
        <f>IFERROR(VLOOKUP(CONCATENATE($AM24," - 48hs"),HomeBroker!$A$2:$O$567,6,0),0)</f>
        <v>6046</v>
      </c>
      <c r="AO24" s="383">
        <f t="shared" si="30"/>
        <v>0</v>
      </c>
    </row>
    <row r="25" spans="1:41" ht="16.5" thickTop="1" thickBot="1" x14ac:dyDescent="0.25">
      <c r="A25" s="391"/>
      <c r="B25" s="314"/>
      <c r="C25" s="314"/>
      <c r="D25" s="314"/>
      <c r="E25" s="391"/>
      <c r="F25" s="314"/>
      <c r="G25" s="314"/>
      <c r="H25" s="391"/>
      <c r="I25" s="314"/>
      <c r="J25" s="314"/>
      <c r="K25" s="391"/>
      <c r="L25" s="314"/>
      <c r="M25" s="314"/>
      <c r="N25" s="314"/>
      <c r="O25" s="314"/>
      <c r="P25" s="314"/>
      <c r="Q25" s="314"/>
      <c r="R25" s="314"/>
      <c r="S25" s="393">
        <f t="shared" si="32"/>
        <v>0</v>
      </c>
      <c r="T25" s="314"/>
      <c r="U25" s="314"/>
      <c r="V25" s="391"/>
      <c r="W25" s="314"/>
      <c r="X25" s="314"/>
      <c r="Y25" s="391"/>
      <c r="Z25" s="314"/>
      <c r="AA25" s="314"/>
      <c r="AB25" s="314"/>
      <c r="AC25" s="314"/>
      <c r="AD25" s="314"/>
      <c r="AE25" s="314"/>
      <c r="AF25" s="314"/>
      <c r="AG25" s="391"/>
      <c r="AH25" s="314"/>
      <c r="AI25" s="314"/>
      <c r="AJ25" s="391"/>
      <c r="AK25" s="314"/>
      <c r="AL25" s="314"/>
      <c r="AM25" s="391"/>
      <c r="AN25" s="314"/>
      <c r="AO25" s="314"/>
    </row>
    <row r="26" spans="1:41" ht="16.5" thickTop="1" thickBot="1" x14ac:dyDescent="0.25">
      <c r="A26" s="391"/>
      <c r="B26" s="314"/>
      <c r="C26" s="314"/>
      <c r="D26" s="314"/>
      <c r="E26" s="391"/>
      <c r="F26" s="314"/>
      <c r="G26" s="314"/>
      <c r="H26" s="391"/>
      <c r="I26" s="314"/>
      <c r="J26" s="314"/>
      <c r="K26" s="391"/>
      <c r="L26" s="314"/>
      <c r="M26" s="314"/>
      <c r="N26" s="314"/>
      <c r="O26" s="314"/>
      <c r="P26" s="314"/>
      <c r="Q26" s="314"/>
      <c r="R26" s="314"/>
      <c r="S26" s="333">
        <f t="shared" si="32"/>
        <v>0</v>
      </c>
      <c r="T26" s="314"/>
      <c r="U26" s="314"/>
      <c r="V26" s="391"/>
      <c r="W26" s="314"/>
      <c r="X26" s="314"/>
      <c r="Y26" s="391"/>
      <c r="Z26" s="314"/>
      <c r="AA26" s="314"/>
      <c r="AB26" s="314"/>
      <c r="AC26" s="314"/>
      <c r="AD26" s="314"/>
      <c r="AE26" s="314"/>
      <c r="AF26" s="314"/>
      <c r="AG26" s="391"/>
      <c r="AH26" s="314"/>
      <c r="AI26" s="314"/>
      <c r="AJ26" s="391"/>
      <c r="AK26" s="314"/>
      <c r="AL26" s="314"/>
      <c r="AM26" s="391"/>
      <c r="AN26" s="314"/>
      <c r="AO26" s="314"/>
    </row>
    <row r="27" spans="1:41" ht="16.5" customHeight="1" thickTop="1" thickBot="1" x14ac:dyDescent="0.25">
      <c r="A27" s="393" t="s">
        <v>311</v>
      </c>
      <c r="B27" s="350">
        <f>B24</f>
        <v>1000</v>
      </c>
      <c r="C27" s="338">
        <f>IFERROR(VLOOKUP(CONCATENATE($A27," - spot"),HomeBroker!$A$2:$O$567,3,0),0)</f>
        <v>21.113</v>
      </c>
      <c r="D27" s="339">
        <f t="shared" ref="D27:D34" si="62">IFERROR((C27*B27)*(1-0.0026)/100,"-")</f>
        <v>210.58106199999997</v>
      </c>
      <c r="E27" s="393" t="s">
        <v>312</v>
      </c>
      <c r="F27" s="338">
        <f>IFERROR(VLOOKUP(CONCATENATE($E27," - spot"),HomeBroker!$A$2:$O$567,4,0),0)</f>
        <v>23.6</v>
      </c>
      <c r="G27" s="414">
        <f t="shared" ref="G27:G34" si="63">IFERROR((D27*(1-0.0026))/(F27/100),"0")</f>
        <v>889.97267474067769</v>
      </c>
      <c r="H27" s="392" t="s">
        <v>220</v>
      </c>
      <c r="I27" s="338">
        <f>IFERROR(VLOOKUP(CONCATENATE($H27," - spot"),HomeBroker!$A$2:$O$567,3,0),0)</f>
        <v>24.030999999999999</v>
      </c>
      <c r="J27" s="339">
        <f t="shared" ref="J27:J34" si="64">IFERROR((I27*G27)*(1-0.0026)/100,"-")</f>
        <v>213.31327319991823</v>
      </c>
      <c r="K27" s="392" t="s">
        <v>219</v>
      </c>
      <c r="L27" s="339">
        <f>IFERROR(VLOOKUP(CONCATENATE($K27," - spot"),HomeBroker!$A$2:$O$567,4,0),0)</f>
        <v>21.57</v>
      </c>
      <c r="M27" s="386">
        <f t="shared" ref="M27:M34" si="65">IFERROR((J27*(1-0.0026))/(L27/100),"-")</f>
        <v>986.36373986832837</v>
      </c>
      <c r="N27" s="410"/>
      <c r="O27" s="393" t="str">
        <f t="shared" si="31"/>
        <v>al30c</v>
      </c>
      <c r="P27" s="350">
        <f>P24</f>
        <v>1000</v>
      </c>
      <c r="Q27" s="338">
        <f>IFERROR(VLOOKUP(CONCATENATE($O27," - spot"),HomeBroker!$A$2:$O$567,3,0),0)</f>
        <v>21.113</v>
      </c>
      <c r="R27" s="339">
        <f t="shared" ref="R27:R40" si="66">IFERROR((Q27*P27)*(1-0.0026)/100,"-")</f>
        <v>210.58106199999997</v>
      </c>
      <c r="S27" s="393" t="str">
        <f t="shared" si="32"/>
        <v>gd30c</v>
      </c>
      <c r="T27" s="338">
        <f>IFERROR(VLOOKUP(CONCATENATE($S27," - spot"),HomeBroker!$A$2:$O$567,4,0),0)</f>
        <v>23.6</v>
      </c>
      <c r="U27" s="351">
        <f t="shared" ref="U27:U40" si="67">IFERROR((R27*(1-0.0026))/(T27/100),"0")</f>
        <v>889.97267474067769</v>
      </c>
      <c r="V27" s="389" t="s">
        <v>237</v>
      </c>
      <c r="W27" s="338">
        <f>IFERROR(VLOOKUP(CONCATENATE($V27," - spot"),HomeBroker!$A$2:$O$567,3,0),0)</f>
        <v>6700.5</v>
      </c>
      <c r="X27" s="352">
        <f t="shared" ref="X27:X40" si="68">IFERROR((W27*U27)*(1-0.0026)/100,"-")</f>
        <v>59477.574261414513</v>
      </c>
      <c r="Y27" s="389" t="s">
        <v>238</v>
      </c>
      <c r="Z27" s="339">
        <f>IFERROR(VLOOKUP(CONCATENATE($Y27," - spot"),HomeBroker!$A$2:$O$567,4,0),0)</f>
        <v>6017</v>
      </c>
      <c r="AA27" s="386">
        <f t="shared" ref="AA27:AA40" si="69">IFERROR((X27*(1-0.0026))/(Z27/100),"-")</f>
        <v>985.92209686446449</v>
      </c>
      <c r="AB27" s="410"/>
      <c r="AC27" s="392" t="s">
        <v>219</v>
      </c>
      <c r="AD27" s="350">
        <f>AD24</f>
        <v>1000</v>
      </c>
      <c r="AE27" s="338">
        <f>IFERROR(VLOOKUP(CONCATENATE($AC27," - spot"),HomeBroker!$A$2:$O$567,3,0),0)</f>
        <v>21.55</v>
      </c>
      <c r="AF27" s="339">
        <f t="shared" ref="AF27:AF40" si="70">IFERROR((AE27*AD27)*(1-0.0026)/100,"-")</f>
        <v>214.93969999999999</v>
      </c>
      <c r="AG27" s="392" t="s">
        <v>220</v>
      </c>
      <c r="AH27" s="338">
        <f>IFERROR(VLOOKUP(CONCATENATE($AG27," - spot"),HomeBroker!$A$2:$O$567,4,0),0)</f>
        <v>24.062000000000001</v>
      </c>
      <c r="AI27" s="351">
        <f t="shared" ref="AI27:AI40" si="71">IFERROR((AF27*(1-0.0026))/(AH27/100),"0")</f>
        <v>890.95194406117525</v>
      </c>
      <c r="AJ27" s="389" t="s">
        <v>237</v>
      </c>
      <c r="AK27" s="338">
        <f>IFERROR(VLOOKUP(CONCATENATE($AJ27," - spot"),HomeBroker!$A$2:$O$567,3,0),0)</f>
        <v>6700.5</v>
      </c>
      <c r="AL27" s="352">
        <f t="shared" ref="AL27:AL40" si="72">IFERROR((AK27*AI27)*(1-0.0026)/100,"-")</f>
        <v>59543.019600788321</v>
      </c>
      <c r="AM27" s="389" t="s">
        <v>238</v>
      </c>
      <c r="AN27" s="339">
        <f>IFERROR(VLOOKUP(CONCATENATE($AM27," - spot"),HomeBroker!$A$2:$O$567,4,0),0)</f>
        <v>6017</v>
      </c>
      <c r="AO27" s="386">
        <f t="shared" ref="AO27:AO40" si="73">IFERROR((AL27*(1-0.0026))/(AN27/100),"-")</f>
        <v>987.00694282576478</v>
      </c>
    </row>
    <row r="28" spans="1:41" ht="16.5" thickTop="1" thickBot="1" x14ac:dyDescent="0.25">
      <c r="A28" s="333" t="str">
        <f>A27</f>
        <v>al30c</v>
      </c>
      <c r="B28" s="350">
        <f t="shared" ref="B28:B34" si="74">B27</f>
        <v>1000</v>
      </c>
      <c r="C28" s="338">
        <f>IFERROR(VLOOKUP(CONCATENATE($A28," - spot"),HomeBroker!$A$2:$O$567,6,0),0)</f>
        <v>21.62</v>
      </c>
      <c r="D28" s="339">
        <f t="shared" si="62"/>
        <v>215.63788</v>
      </c>
      <c r="E28" s="333" t="str">
        <f>E27</f>
        <v>gd30c</v>
      </c>
      <c r="F28" s="338">
        <f>IFERROR(VLOOKUP(CONCATENATE($E28," - spot"),HomeBroker!$A$2:$O$567,6,0),0)</f>
        <v>23.6</v>
      </c>
      <c r="G28" s="414">
        <f t="shared" si="63"/>
        <v>911.34415894915242</v>
      </c>
      <c r="H28" s="388" t="str">
        <f>H27</f>
        <v>gd30d</v>
      </c>
      <c r="I28" s="338">
        <f>IFERROR(VLOOKUP(CONCATENATE($H28," - spot"),HomeBroker!$A$2:$O$567,6,0),0)</f>
        <v>24.065000000000001</v>
      </c>
      <c r="J28" s="339">
        <f t="shared" si="64"/>
        <v>218.74475292430063</v>
      </c>
      <c r="K28" s="388" t="str">
        <f>K27</f>
        <v>al30d</v>
      </c>
      <c r="L28" s="339">
        <f>IFERROR(VLOOKUP(CONCATENATE($K28," - spot"),HomeBroker!$A$2:$O$567,6,0),0)</f>
        <v>21.57</v>
      </c>
      <c r="M28" s="383">
        <f t="shared" si="65"/>
        <v>1011.4789826921531</v>
      </c>
      <c r="N28" s="410"/>
      <c r="O28" s="333" t="str">
        <f t="shared" si="31"/>
        <v>al30c</v>
      </c>
      <c r="P28" s="350">
        <f t="shared" ref="P28:P40" si="75">P27</f>
        <v>1000</v>
      </c>
      <c r="Q28" s="338">
        <f>IFERROR(VLOOKUP(CONCATENATE($O28," - spot"),HomeBroker!$A$2:$O$567,6,0),0)</f>
        <v>21.62</v>
      </c>
      <c r="R28" s="339">
        <f t="shared" si="66"/>
        <v>215.63788</v>
      </c>
      <c r="S28" s="333" t="str">
        <f t="shared" si="32"/>
        <v>gd30c</v>
      </c>
      <c r="T28" s="338">
        <f>IFERROR(VLOOKUP(CONCATENATE($S28," - spot"),HomeBroker!$A$2:$O$567,6,0),0)</f>
        <v>23.6</v>
      </c>
      <c r="U28" s="351">
        <f t="shared" si="67"/>
        <v>911.34415894915242</v>
      </c>
      <c r="V28" s="390" t="str">
        <f>V27</f>
        <v>gd30</v>
      </c>
      <c r="W28" s="338">
        <f>IFERROR(VLOOKUP(CONCATENATE($V28," - spot"),HomeBroker!$A$2:$O$567,6,0),0)</f>
        <v>6705</v>
      </c>
      <c r="X28" s="352">
        <f t="shared" si="68"/>
        <v>60946.751230311056</v>
      </c>
      <c r="Y28" s="390" t="s">
        <v>238</v>
      </c>
      <c r="Z28" s="339">
        <f>IFERROR(VLOOKUP(CONCATENATE($Y28," - spot"),HomeBroker!$A$2:$O$567,6,0),0)</f>
        <v>6015.5</v>
      </c>
      <c r="AA28" s="383">
        <f t="shared" si="69"/>
        <v>1010.5276315703142</v>
      </c>
      <c r="AB28" s="410"/>
      <c r="AC28" s="388" t="str">
        <f>AC27</f>
        <v>al30d</v>
      </c>
      <c r="AD28" s="350">
        <f t="shared" ref="AD28:AD40" si="76">AD27</f>
        <v>1000</v>
      </c>
      <c r="AE28" s="338">
        <f>IFERROR(VLOOKUP(CONCATENATE($AC28," - spot"),HomeBroker!$A$2:$O$567,6,0),0)</f>
        <v>21.57</v>
      </c>
      <c r="AF28" s="339">
        <f t="shared" si="70"/>
        <v>215.13917999999998</v>
      </c>
      <c r="AG28" s="388" t="str">
        <f>AG27</f>
        <v>gd30d</v>
      </c>
      <c r="AH28" s="338">
        <f>IFERROR(VLOOKUP(CONCATENATE($AG28," - spot"),HomeBroker!$A$2:$O$567,6,0),0)</f>
        <v>24.065000000000001</v>
      </c>
      <c r="AI28" s="351">
        <f t="shared" si="71"/>
        <v>891.66764235196331</v>
      </c>
      <c r="AJ28" s="390" t="str">
        <f>AJ27</f>
        <v>gd30</v>
      </c>
      <c r="AK28" s="338">
        <f>IFERROR(VLOOKUP(CONCATENATE($AJ28," - spot"),HomeBroker!$A$2:$O$567,6,0),0)</f>
        <v>6705</v>
      </c>
      <c r="AL28" s="352">
        <f t="shared" si="72"/>
        <v>59630.87099960792</v>
      </c>
      <c r="AM28" s="390" t="s">
        <v>238</v>
      </c>
      <c r="AN28" s="339">
        <f>IFERROR(VLOOKUP(CONCATENATE($AM28," - spot"),HomeBroker!$A$2:$O$567,6,0),0)</f>
        <v>6015.5</v>
      </c>
      <c r="AO28" s="383">
        <f t="shared" si="73"/>
        <v>988.70967891295709</v>
      </c>
    </row>
    <row r="29" spans="1:41" ht="16.5" thickTop="1" thickBot="1" x14ac:dyDescent="0.25">
      <c r="A29" s="393" t="s">
        <v>311</v>
      </c>
      <c r="B29" s="350">
        <f t="shared" si="74"/>
        <v>1000</v>
      </c>
      <c r="C29" s="338">
        <f>IFERROR(VLOOKUP(CONCATENATE($A29," - spot"),HomeBroker!$A$2:$O$567,3,0),0)</f>
        <v>21.113</v>
      </c>
      <c r="D29" s="339">
        <f t="shared" si="62"/>
        <v>210.58106199999997</v>
      </c>
      <c r="E29" s="393" t="s">
        <v>313</v>
      </c>
      <c r="F29" s="338">
        <f>IFERROR(VLOOKUP(CONCATENATE($E29," - spot"),HomeBroker!$A$2:$O$567,4,0),0)</f>
        <v>0</v>
      </c>
      <c r="G29" s="414" t="str">
        <f t="shared" si="63"/>
        <v>0</v>
      </c>
      <c r="H29" s="392" t="s">
        <v>245</v>
      </c>
      <c r="I29" s="338">
        <f>IFERROR(VLOOKUP(CONCATENATE($H29," - spot"),HomeBroker!$A$2:$O$567,3,0),0)</f>
        <v>22.03</v>
      </c>
      <c r="J29" s="339">
        <f t="shared" si="64"/>
        <v>0</v>
      </c>
      <c r="K29" s="392" t="s">
        <v>219</v>
      </c>
      <c r="L29" s="339">
        <f>IFERROR(VLOOKUP(CONCATENATE($K29," - spot"),HomeBroker!$A$2:$O$567,4,0),0)</f>
        <v>21.57</v>
      </c>
      <c r="M29" s="386">
        <f t="shared" si="65"/>
        <v>0</v>
      </c>
      <c r="N29" s="410"/>
      <c r="O29" s="393" t="str">
        <f t="shared" si="31"/>
        <v>al30c</v>
      </c>
      <c r="P29" s="350">
        <f t="shared" si="75"/>
        <v>1000</v>
      </c>
      <c r="Q29" s="338">
        <f>IFERROR(VLOOKUP(CONCATENATE($O29," - spot"),HomeBroker!$A$2:$O$567,3,0),0)</f>
        <v>21.113</v>
      </c>
      <c r="R29" s="339">
        <f t="shared" si="66"/>
        <v>210.58106199999997</v>
      </c>
      <c r="S29" s="393" t="str">
        <f t="shared" si="32"/>
        <v>gd35c</v>
      </c>
      <c r="T29" s="338">
        <f>IFERROR(VLOOKUP(CONCATENATE($S29," - spot"),HomeBroker!$A$2:$O$567,4,0),0)</f>
        <v>0</v>
      </c>
      <c r="U29" s="351" t="str">
        <f t="shared" si="67"/>
        <v>0</v>
      </c>
      <c r="V29" s="389" t="s">
        <v>246</v>
      </c>
      <c r="W29" s="338">
        <f>IFERROR(VLOOKUP(CONCATENATE($V29," - spot"),HomeBroker!$A$2:$O$567,3,0),0)</f>
        <v>6230</v>
      </c>
      <c r="X29" s="352">
        <f t="shared" si="68"/>
        <v>0</v>
      </c>
      <c r="Y29" s="389" t="s">
        <v>238</v>
      </c>
      <c r="Z29" s="339">
        <f>IFERROR(VLOOKUP(CONCATENATE($Y29," - spot"),HomeBroker!$A$2:$O$567,4,0),0)</f>
        <v>6017</v>
      </c>
      <c r="AA29" s="386">
        <f t="shared" si="69"/>
        <v>0</v>
      </c>
      <c r="AB29" s="410"/>
      <c r="AC29" s="392" t="s">
        <v>219</v>
      </c>
      <c r="AD29" s="350">
        <f t="shared" si="76"/>
        <v>1000</v>
      </c>
      <c r="AE29" s="338">
        <f>IFERROR(VLOOKUP(CONCATENATE($AC29," - spot"),HomeBroker!$A$2:$O$567,3,0),0)</f>
        <v>21.55</v>
      </c>
      <c r="AF29" s="339">
        <f t="shared" si="70"/>
        <v>214.93969999999999</v>
      </c>
      <c r="AG29" s="392" t="s">
        <v>245</v>
      </c>
      <c r="AH29" s="338">
        <f>IFERROR(VLOOKUP(CONCATENATE($AG29," - spot"),HomeBroker!$A$2:$O$567,4,0),0)</f>
        <v>22.66</v>
      </c>
      <c r="AI29" s="351">
        <f t="shared" si="71"/>
        <v>946.07615525154449</v>
      </c>
      <c r="AJ29" s="389" t="s">
        <v>246</v>
      </c>
      <c r="AK29" s="338">
        <f>IFERROR(VLOOKUP(CONCATENATE($AJ29," - spot"),HomeBroker!$A$2:$O$567,3,0),0)</f>
        <v>6230</v>
      </c>
      <c r="AL29" s="352">
        <f t="shared" si="72"/>
        <v>58787.299056543568</v>
      </c>
      <c r="AM29" s="389" t="s">
        <v>238</v>
      </c>
      <c r="AN29" s="339">
        <f>IFERROR(VLOOKUP(CONCATENATE($AM29," - spot"),HomeBroker!$A$2:$O$567,4,0),0)</f>
        <v>6017</v>
      </c>
      <c r="AO29" s="386">
        <f t="shared" si="73"/>
        <v>974.47984176494185</v>
      </c>
    </row>
    <row r="30" spans="1:41" ht="16.5" thickTop="1" thickBot="1" x14ac:dyDescent="0.25">
      <c r="A30" s="333" t="str">
        <f t="shared" ref="A30" si="77">A29</f>
        <v>al30c</v>
      </c>
      <c r="B30" s="350">
        <f t="shared" si="74"/>
        <v>1000</v>
      </c>
      <c r="C30" s="338">
        <f>IFERROR(VLOOKUP(CONCATENATE($A30," - spot"),HomeBroker!$A$2:$O$567,6,0),0)</f>
        <v>21.62</v>
      </c>
      <c r="D30" s="339">
        <f t="shared" si="62"/>
        <v>215.63788</v>
      </c>
      <c r="E30" s="333" t="str">
        <f t="shared" ref="E30" si="78">E29</f>
        <v>gd35c</v>
      </c>
      <c r="F30" s="338">
        <f>IFERROR(VLOOKUP(CONCATENATE($E30," - spot"),HomeBroker!$A$2:$O$567,6,0),0)</f>
        <v>22</v>
      </c>
      <c r="G30" s="414">
        <f t="shared" si="63"/>
        <v>977.62373414545448</v>
      </c>
      <c r="H30" s="388" t="str">
        <f t="shared" ref="H30" si="79">H29</f>
        <v>gd35d</v>
      </c>
      <c r="I30" s="338">
        <f>IFERROR(VLOOKUP(CONCATENATE($H30," - spot"),HomeBroker!$A$2:$O$567,6,0),0)</f>
        <v>22.015999999999998</v>
      </c>
      <c r="J30" s="339">
        <f t="shared" si="64"/>
        <v>214.67403384205863</v>
      </c>
      <c r="K30" s="388" t="str">
        <f t="shared" ref="K30" si="80">K29</f>
        <v>al30d</v>
      </c>
      <c r="L30" s="339">
        <f>IFERROR(VLOOKUP(CONCATENATE($K30," - spot"),HomeBroker!$A$2:$O$567,6,0),0)</f>
        <v>21.57</v>
      </c>
      <c r="M30" s="383">
        <f t="shared" si="65"/>
        <v>992.65591726504067</v>
      </c>
      <c r="N30" s="410"/>
      <c r="O30" s="333" t="str">
        <f t="shared" si="31"/>
        <v>al30c</v>
      </c>
      <c r="P30" s="350">
        <f t="shared" si="75"/>
        <v>1000</v>
      </c>
      <c r="Q30" s="338">
        <f>IFERROR(VLOOKUP(CONCATENATE($O30," - spot"),HomeBroker!$A$2:$O$567,6,0),0)</f>
        <v>21.62</v>
      </c>
      <c r="R30" s="339">
        <f t="shared" si="66"/>
        <v>215.63788</v>
      </c>
      <c r="S30" s="333" t="str">
        <f t="shared" si="32"/>
        <v>gd35c</v>
      </c>
      <c r="T30" s="338">
        <f>IFERROR(VLOOKUP(CONCATENATE($S30," - spot"),HomeBroker!$A$2:$O$567,6,0),0)</f>
        <v>22</v>
      </c>
      <c r="U30" s="351">
        <f t="shared" si="67"/>
        <v>977.62373414545448</v>
      </c>
      <c r="V30" s="390" t="str">
        <f t="shared" ref="V30" si="81">V29</f>
        <v>gd35</v>
      </c>
      <c r="W30" s="338">
        <f>IFERROR(VLOOKUP(CONCATENATE($V30," - spot"),HomeBroker!$A$2:$O$567,6,0),0)</f>
        <v>6289</v>
      </c>
      <c r="X30" s="352">
        <f t="shared" si="68"/>
        <v>61322.90147314257</v>
      </c>
      <c r="Y30" s="390" t="s">
        <v>238</v>
      </c>
      <c r="Z30" s="339">
        <f>IFERROR(VLOOKUP(CONCATENATE($Y30," - spot"),HomeBroker!$A$2:$O$567,6,0),0)</f>
        <v>6015.5</v>
      </c>
      <c r="AA30" s="383">
        <f t="shared" si="69"/>
        <v>1016.7643908122749</v>
      </c>
      <c r="AB30" s="410"/>
      <c r="AC30" s="388" t="str">
        <f>AC29</f>
        <v>al30d</v>
      </c>
      <c r="AD30" s="350">
        <f t="shared" si="76"/>
        <v>1000</v>
      </c>
      <c r="AE30" s="338">
        <f>IFERROR(VLOOKUP(CONCATENATE($AC30," - spot"),HomeBroker!$A$2:$O$567,6,0),0)</f>
        <v>21.57</v>
      </c>
      <c r="AF30" s="339">
        <f t="shared" si="70"/>
        <v>215.13917999999998</v>
      </c>
      <c r="AG30" s="388" t="str">
        <f>AG29</f>
        <v>gd35d</v>
      </c>
      <c r="AH30" s="338">
        <f>IFERROR(VLOOKUP(CONCATENATE($AG30," - spot"),HomeBroker!$A$2:$O$567,6,0),0)</f>
        <v>22.015999999999998</v>
      </c>
      <c r="AI30" s="351">
        <f t="shared" si="71"/>
        <v>974.65397043968017</v>
      </c>
      <c r="AJ30" s="390" t="str">
        <f t="shared" ref="AJ30" si="82">AJ29</f>
        <v>gd35</v>
      </c>
      <c r="AK30" s="338">
        <f>IFERROR(VLOOKUP(CONCATENATE($AJ30," - spot"),HomeBroker!$A$2:$O$567,6,0),0)</f>
        <v>6289</v>
      </c>
      <c r="AL30" s="352">
        <f t="shared" si="72"/>
        <v>61136.618631629011</v>
      </c>
      <c r="AM30" s="390" t="s">
        <v>238</v>
      </c>
      <c r="AN30" s="339">
        <f>IFERROR(VLOOKUP(CONCATENATE($AM30," - spot"),HomeBroker!$A$2:$O$567,6,0),0)</f>
        <v>6015.5</v>
      </c>
      <c r="AO30" s="383">
        <f t="shared" si="73"/>
        <v>1013.6757280888833</v>
      </c>
    </row>
    <row r="31" spans="1:41" ht="16.5" thickTop="1" thickBot="1" x14ac:dyDescent="0.25">
      <c r="A31" s="393" t="s">
        <v>313</v>
      </c>
      <c r="B31" s="350">
        <f t="shared" si="74"/>
        <v>1000</v>
      </c>
      <c r="C31" s="338">
        <f>IFERROR(VLOOKUP(CONCATENATE($A31," - spot"),HomeBroker!$A$2:$O$567,3,0),0)</f>
        <v>0</v>
      </c>
      <c r="D31" s="339">
        <f t="shared" si="62"/>
        <v>0</v>
      </c>
      <c r="E31" s="393" t="s">
        <v>311</v>
      </c>
      <c r="F31" s="338">
        <f>IFERROR(VLOOKUP(CONCATENATE($E31," - spot"),HomeBroker!$A$2:$O$567,4,0),0)</f>
        <v>21.62</v>
      </c>
      <c r="G31" s="414">
        <f t="shared" si="63"/>
        <v>0</v>
      </c>
      <c r="H31" s="392" t="s">
        <v>219</v>
      </c>
      <c r="I31" s="338">
        <f>IFERROR(VLOOKUP(CONCATENATE($H31," - spot"),HomeBroker!$A$2:$O$567,3,0),0)</f>
        <v>21.55</v>
      </c>
      <c r="J31" s="339">
        <f t="shared" si="64"/>
        <v>0</v>
      </c>
      <c r="K31" s="392" t="s">
        <v>245</v>
      </c>
      <c r="L31" s="339">
        <f>IFERROR(VLOOKUP(CONCATENATE($K31," - spot"),HomeBroker!$A$2:$O$567,4,0),0)</f>
        <v>22.66</v>
      </c>
      <c r="M31" s="386">
        <f t="shared" si="65"/>
        <v>0</v>
      </c>
      <c r="N31" s="410"/>
      <c r="O31" s="393" t="str">
        <f t="shared" si="31"/>
        <v>gd35c</v>
      </c>
      <c r="P31" s="350">
        <f t="shared" si="75"/>
        <v>1000</v>
      </c>
      <c r="Q31" s="338">
        <f>IFERROR(VLOOKUP(CONCATENATE($O31," - spot"),HomeBroker!$A$2:$O$567,3,0),0)</f>
        <v>0</v>
      </c>
      <c r="R31" s="339">
        <f t="shared" si="66"/>
        <v>0</v>
      </c>
      <c r="S31" s="393" t="str">
        <f t="shared" si="32"/>
        <v>al30c</v>
      </c>
      <c r="T31" s="338">
        <f>IFERROR(VLOOKUP(CONCATENATE($S31," - spot"),HomeBroker!$A$2:$O$567,4,0),0)</f>
        <v>21.62</v>
      </c>
      <c r="U31" s="351">
        <f t="shared" si="67"/>
        <v>0</v>
      </c>
      <c r="V31" s="389"/>
      <c r="W31" s="338">
        <f>IFERROR(VLOOKUP(CONCATENATE($V31," - spot"),HomeBroker!$A$2:$O$567,3,0),0)</f>
        <v>0</v>
      </c>
      <c r="X31" s="352">
        <f t="shared" si="68"/>
        <v>0</v>
      </c>
      <c r="Y31" s="389" t="s">
        <v>238</v>
      </c>
      <c r="Z31" s="339">
        <f>IFERROR(VLOOKUP(CONCATENATE($Y31," - spot"),HomeBroker!$A$2:$O$567,4,0),0)</f>
        <v>6017</v>
      </c>
      <c r="AA31" s="386">
        <f t="shared" si="69"/>
        <v>0</v>
      </c>
      <c r="AB31" s="410"/>
      <c r="AC31" s="392" t="str">
        <f t="shared" ref="AC31:AC40" si="83">A31</f>
        <v>gd35c</v>
      </c>
      <c r="AD31" s="350">
        <f t="shared" si="76"/>
        <v>1000</v>
      </c>
      <c r="AE31" s="338">
        <f>IFERROR(VLOOKUP(CONCATENATE($AC31," - spot"),HomeBroker!$A$2:$O$567,3,0),0)</f>
        <v>0</v>
      </c>
      <c r="AF31" s="339">
        <f t="shared" si="70"/>
        <v>0</v>
      </c>
      <c r="AG31" s="392"/>
      <c r="AH31" s="338">
        <f>IFERROR(VLOOKUP(CONCATENATE($AG31," - spot"),HomeBroker!$A$2:$O$567,4,0),0)</f>
        <v>0</v>
      </c>
      <c r="AI31" s="351" t="str">
        <f t="shared" si="71"/>
        <v>0</v>
      </c>
      <c r="AJ31" s="389"/>
      <c r="AK31" s="338">
        <f>IFERROR(VLOOKUP(CONCATENATE($AJ31," - spot"),HomeBroker!$A$2:$O$567,3,0),0)</f>
        <v>0</v>
      </c>
      <c r="AL31" s="352">
        <f t="shared" si="72"/>
        <v>0</v>
      </c>
      <c r="AM31" s="389" t="s">
        <v>238</v>
      </c>
      <c r="AN31" s="339">
        <f>IFERROR(VLOOKUP(CONCATENATE($AM31," - spot"),HomeBroker!$A$2:$O$567,4,0),0)</f>
        <v>6017</v>
      </c>
      <c r="AO31" s="386">
        <f t="shared" si="73"/>
        <v>0</v>
      </c>
    </row>
    <row r="32" spans="1:41" ht="16.5" thickTop="1" thickBot="1" x14ac:dyDescent="0.25">
      <c r="A32" s="333" t="str">
        <f t="shared" ref="A32" si="84">A31</f>
        <v>gd35c</v>
      </c>
      <c r="B32" s="350">
        <f t="shared" si="74"/>
        <v>1000</v>
      </c>
      <c r="C32" s="338">
        <f>IFERROR(VLOOKUP(CONCATENATE($A32," - spot"),HomeBroker!$A$2:$O$567,6,0),0)</f>
        <v>22</v>
      </c>
      <c r="D32" s="339">
        <f t="shared" si="62"/>
        <v>219.428</v>
      </c>
      <c r="E32" s="333" t="str">
        <f>E31</f>
        <v>al30c</v>
      </c>
      <c r="F32" s="338">
        <f>IFERROR(VLOOKUP(CONCATENATE($E32," - spot"),HomeBroker!$A$2:$O$567,6,0),0)</f>
        <v>21.62</v>
      </c>
      <c r="G32" s="414">
        <f t="shared" si="63"/>
        <v>1012.2918001850138</v>
      </c>
      <c r="H32" s="388" t="str">
        <f>H31</f>
        <v>al30d</v>
      </c>
      <c r="I32" s="338">
        <f>IFERROR(VLOOKUP(CONCATENATE($H32," - spot"),HomeBroker!$A$2:$O$567,6,0),0)</f>
        <v>21.57</v>
      </c>
      <c r="J32" s="339">
        <f t="shared" si="64"/>
        <v>217.7836278125277</v>
      </c>
      <c r="K32" s="388" t="str">
        <f t="shared" ref="K32" si="85">K31</f>
        <v>gd35d</v>
      </c>
      <c r="L32" s="339">
        <f>IFERROR(VLOOKUP(CONCATENATE($K32," - spot"),HomeBroker!$A$2:$O$567,6,0),0)</f>
        <v>22.015999999999998</v>
      </c>
      <c r="M32" s="383">
        <f t="shared" si="65"/>
        <v>986.63422229385503</v>
      </c>
      <c r="N32" s="410"/>
      <c r="O32" s="333" t="str">
        <f t="shared" si="31"/>
        <v>gd35c</v>
      </c>
      <c r="P32" s="350">
        <f t="shared" si="75"/>
        <v>1000</v>
      </c>
      <c r="Q32" s="338">
        <f>IFERROR(VLOOKUP(CONCATENATE($O32," - spot"),HomeBroker!$A$2:$O$567,6,0),0)</f>
        <v>22</v>
      </c>
      <c r="R32" s="339">
        <f t="shared" si="66"/>
        <v>219.428</v>
      </c>
      <c r="S32" s="333" t="str">
        <f t="shared" si="32"/>
        <v>al30c</v>
      </c>
      <c r="T32" s="338">
        <f>IFERROR(VLOOKUP(CONCATENATE($S32," - spot"),HomeBroker!$A$2:$O$567,6,0),0)</f>
        <v>21.62</v>
      </c>
      <c r="U32" s="351">
        <f t="shared" si="67"/>
        <v>1012.2918001850138</v>
      </c>
      <c r="V32" s="390"/>
      <c r="W32" s="338">
        <f>IFERROR(VLOOKUP(CONCATENATE($V32," - spot"),HomeBroker!$A$2:$O$567,6,0),0)</f>
        <v>0</v>
      </c>
      <c r="X32" s="352">
        <f t="shared" si="68"/>
        <v>0</v>
      </c>
      <c r="Y32" s="390" t="s">
        <v>238</v>
      </c>
      <c r="Z32" s="339">
        <f>IFERROR(VLOOKUP(CONCATENATE($Y32," - spot"),HomeBroker!$A$2:$O$567,6,0),0)</f>
        <v>6015.5</v>
      </c>
      <c r="AA32" s="383">
        <f t="shared" si="69"/>
        <v>0</v>
      </c>
      <c r="AB32" s="410"/>
      <c r="AC32" s="388" t="str">
        <f t="shared" si="83"/>
        <v>gd35c</v>
      </c>
      <c r="AD32" s="350">
        <f t="shared" si="76"/>
        <v>1000</v>
      </c>
      <c r="AE32" s="338">
        <f>IFERROR(VLOOKUP(CONCATENATE($AC32," - spot"),HomeBroker!$A$2:$O$567,6,0),0)</f>
        <v>22</v>
      </c>
      <c r="AF32" s="339">
        <f t="shared" si="70"/>
        <v>219.428</v>
      </c>
      <c r="AG32" s="388"/>
      <c r="AH32" s="338">
        <f>IFERROR(VLOOKUP(CONCATENATE($AG32," - spot"),HomeBroker!$A$2:$O$567,6,0),0)</f>
        <v>0</v>
      </c>
      <c r="AI32" s="351" t="str">
        <f t="shared" si="71"/>
        <v>0</v>
      </c>
      <c r="AJ32" s="390"/>
      <c r="AK32" s="338">
        <f>IFERROR(VLOOKUP(CONCATENATE($AJ32," - spot"),HomeBroker!$A$2:$O$567,6,0),0)</f>
        <v>0</v>
      </c>
      <c r="AL32" s="352">
        <f t="shared" si="72"/>
        <v>0</v>
      </c>
      <c r="AM32" s="390" t="s">
        <v>238</v>
      </c>
      <c r="AN32" s="339">
        <f>IFERROR(VLOOKUP(CONCATENATE($AM32," - spot"),HomeBroker!$A$2:$O$567,6,0),0)</f>
        <v>6015.5</v>
      </c>
      <c r="AO32" s="383">
        <f t="shared" si="73"/>
        <v>0</v>
      </c>
    </row>
    <row r="33" spans="1:41" ht="16.5" thickTop="1" thickBot="1" x14ac:dyDescent="0.25">
      <c r="A33" s="393"/>
      <c r="B33" s="350">
        <f t="shared" si="74"/>
        <v>1000</v>
      </c>
      <c r="C33" s="338">
        <f>IFERROR(VLOOKUP(CONCATENATE($A33," - spot"),HomeBroker!$A$2:$O$567,3,0),0)</f>
        <v>0</v>
      </c>
      <c r="D33" s="339">
        <f t="shared" si="62"/>
        <v>0</v>
      </c>
      <c r="E33" s="393"/>
      <c r="F33" s="338">
        <f>IFERROR(VLOOKUP(CONCATENATE($E33," - spot"),HomeBroker!$A$2:$O$567,4,0),0)</f>
        <v>0</v>
      </c>
      <c r="G33" s="414" t="str">
        <f t="shared" si="63"/>
        <v>0</v>
      </c>
      <c r="H33" s="392"/>
      <c r="I33" s="338">
        <f>IFERROR(VLOOKUP(CONCATENATE($H33," - spot"),HomeBroker!$A$2:$O$567,3,0),0)</f>
        <v>0</v>
      </c>
      <c r="J33" s="339">
        <f t="shared" si="64"/>
        <v>0</v>
      </c>
      <c r="K33" s="392"/>
      <c r="L33" s="339">
        <f>IFERROR(VLOOKUP(CONCATENATE($K33," - spot"),HomeBroker!$A$2:$O$567,4,0),0)</f>
        <v>0</v>
      </c>
      <c r="M33" s="386" t="str">
        <f t="shared" si="65"/>
        <v>-</v>
      </c>
      <c r="N33" s="410"/>
      <c r="O33" s="393">
        <f t="shared" si="31"/>
        <v>0</v>
      </c>
      <c r="P33" s="350">
        <f t="shared" si="75"/>
        <v>1000</v>
      </c>
      <c r="Q33" s="338">
        <f>IFERROR(VLOOKUP(CONCATENATE($O33," - spot"),HomeBroker!$A$2:$O$567,3,0),0)</f>
        <v>0</v>
      </c>
      <c r="R33" s="339">
        <f t="shared" si="66"/>
        <v>0</v>
      </c>
      <c r="S33" s="393">
        <f t="shared" si="32"/>
        <v>0</v>
      </c>
      <c r="T33" s="338">
        <f>IFERROR(VLOOKUP(CONCATENATE($S33," - spot"),HomeBroker!$A$2:$O$567,4,0),0)</f>
        <v>0</v>
      </c>
      <c r="U33" s="351" t="str">
        <f t="shared" si="67"/>
        <v>0</v>
      </c>
      <c r="V33" s="389"/>
      <c r="W33" s="338">
        <f>IFERROR(VLOOKUP(CONCATENATE($V33," - spot"),HomeBroker!$A$2:$O$567,3,0),0)</f>
        <v>0</v>
      </c>
      <c r="X33" s="352">
        <f t="shared" si="68"/>
        <v>0</v>
      </c>
      <c r="Y33" s="389" t="s">
        <v>237</v>
      </c>
      <c r="Z33" s="339">
        <f>IFERROR(VLOOKUP(CONCATENATE($Y33," - spot"),HomeBroker!$A$2:$O$567,4,0),0)</f>
        <v>6704</v>
      </c>
      <c r="AA33" s="386">
        <f t="shared" si="69"/>
        <v>0</v>
      </c>
      <c r="AB33" s="410"/>
      <c r="AC33" s="392">
        <f t="shared" si="83"/>
        <v>0</v>
      </c>
      <c r="AD33" s="350">
        <f t="shared" si="76"/>
        <v>1000</v>
      </c>
      <c r="AE33" s="338">
        <f>IFERROR(VLOOKUP(CONCATENATE($AC33," - spot"),HomeBroker!$A$2:$O$567,3,0),0)</f>
        <v>0</v>
      </c>
      <c r="AF33" s="339">
        <f t="shared" si="70"/>
        <v>0</v>
      </c>
      <c r="AG33" s="392"/>
      <c r="AH33" s="338">
        <f>IFERROR(VLOOKUP(CONCATENATE($AG33," - spot"),HomeBroker!$A$2:$O$567,4,0),0)</f>
        <v>0</v>
      </c>
      <c r="AI33" s="351" t="str">
        <f t="shared" si="71"/>
        <v>0</v>
      </c>
      <c r="AJ33" s="389"/>
      <c r="AK33" s="338">
        <f>IFERROR(VLOOKUP(CONCATENATE($AJ33," - spot"),HomeBroker!$A$2:$O$567,3,0),0)</f>
        <v>0</v>
      </c>
      <c r="AL33" s="352">
        <f t="shared" si="72"/>
        <v>0</v>
      </c>
      <c r="AM33" s="389" t="s">
        <v>237</v>
      </c>
      <c r="AN33" s="339">
        <f>IFERROR(VLOOKUP(CONCATENATE($AM33," - spot"),HomeBroker!$A$2:$O$567,4,0),0)</f>
        <v>6704</v>
      </c>
      <c r="AO33" s="386">
        <f t="shared" si="73"/>
        <v>0</v>
      </c>
    </row>
    <row r="34" spans="1:41" ht="16.5" thickTop="1" thickBot="1" x14ac:dyDescent="0.25">
      <c r="A34" s="333">
        <f>A33</f>
        <v>0</v>
      </c>
      <c r="B34" s="350">
        <f t="shared" si="74"/>
        <v>1000</v>
      </c>
      <c r="C34" s="338">
        <f>IFERROR(VLOOKUP(CONCATENATE($A34," - spot"),HomeBroker!$A$2:$O$567,6,0),0)</f>
        <v>0</v>
      </c>
      <c r="D34" s="339">
        <f t="shared" si="62"/>
        <v>0</v>
      </c>
      <c r="E34" s="333"/>
      <c r="F34" s="338">
        <f>IFERROR(VLOOKUP(CONCATENATE($E34," - spot"),HomeBroker!$A$2:$O$567,6,0),0)</f>
        <v>0</v>
      </c>
      <c r="G34" s="414" t="str">
        <f t="shared" si="63"/>
        <v>0</v>
      </c>
      <c r="H34" s="388"/>
      <c r="I34" s="338">
        <f>IFERROR(VLOOKUP(CONCATENATE($H34," - spot"),HomeBroker!$A$2:$O$567,6,0),0)</f>
        <v>0</v>
      </c>
      <c r="J34" s="339">
        <f t="shared" si="64"/>
        <v>0</v>
      </c>
      <c r="K34" s="388">
        <f t="shared" ref="K34" si="86">K33</f>
        <v>0</v>
      </c>
      <c r="L34" s="339">
        <f>IFERROR(VLOOKUP(CONCATENATE($K34," - spot"),HomeBroker!$A$2:$O$567,6,0),0)</f>
        <v>0</v>
      </c>
      <c r="M34" s="383" t="str">
        <f t="shared" si="65"/>
        <v>-</v>
      </c>
      <c r="N34" s="410"/>
      <c r="O34" s="333">
        <f t="shared" si="31"/>
        <v>0</v>
      </c>
      <c r="P34" s="350">
        <f t="shared" si="75"/>
        <v>1000</v>
      </c>
      <c r="Q34" s="338">
        <f>IFERROR(VLOOKUP(CONCATENATE($O34," - spot"),HomeBroker!$A$2:$O$567,6,0),0)</f>
        <v>0</v>
      </c>
      <c r="R34" s="339">
        <f t="shared" si="66"/>
        <v>0</v>
      </c>
      <c r="S34" s="333">
        <f t="shared" si="32"/>
        <v>0</v>
      </c>
      <c r="T34" s="338">
        <f>IFERROR(VLOOKUP(CONCATENATE($S34," - spot"),HomeBroker!$A$2:$O$567,6,0),0)</f>
        <v>0</v>
      </c>
      <c r="U34" s="351" t="str">
        <f t="shared" si="67"/>
        <v>0</v>
      </c>
      <c r="V34" s="390"/>
      <c r="W34" s="338">
        <f>IFERROR(VLOOKUP(CONCATENATE($V34," - spot"),HomeBroker!$A$2:$O$567,6,0),0)</f>
        <v>0</v>
      </c>
      <c r="X34" s="352">
        <f t="shared" si="68"/>
        <v>0</v>
      </c>
      <c r="Y34" s="390" t="str">
        <f>Y33</f>
        <v>gd30</v>
      </c>
      <c r="Z34" s="339">
        <f>IFERROR(VLOOKUP(CONCATENATE($Y34," - spot"),HomeBroker!$A$2:$O$567,6,0),0)</f>
        <v>6705</v>
      </c>
      <c r="AA34" s="383">
        <f t="shared" si="69"/>
        <v>0</v>
      </c>
      <c r="AB34" s="410"/>
      <c r="AC34" s="388">
        <f t="shared" si="83"/>
        <v>0</v>
      </c>
      <c r="AD34" s="350">
        <f t="shared" si="76"/>
        <v>1000</v>
      </c>
      <c r="AE34" s="338">
        <f>IFERROR(VLOOKUP(CONCATENATE($AC34," - spot"),HomeBroker!$A$2:$O$567,6,0),0)</f>
        <v>0</v>
      </c>
      <c r="AF34" s="339">
        <f t="shared" si="70"/>
        <v>0</v>
      </c>
      <c r="AG34" s="388"/>
      <c r="AH34" s="338">
        <f>IFERROR(VLOOKUP(CONCATENATE($AG34," - spot"),HomeBroker!$A$2:$O$567,6,0),0)</f>
        <v>0</v>
      </c>
      <c r="AI34" s="351" t="str">
        <f t="shared" si="71"/>
        <v>0</v>
      </c>
      <c r="AJ34" s="390"/>
      <c r="AK34" s="338">
        <f>IFERROR(VLOOKUP(CONCATENATE($AJ34," - spot"),HomeBroker!$A$2:$O$567,6,0),0)</f>
        <v>0</v>
      </c>
      <c r="AL34" s="352">
        <f t="shared" si="72"/>
        <v>0</v>
      </c>
      <c r="AM34" s="390" t="str">
        <f>AM33</f>
        <v>gd30</v>
      </c>
      <c r="AN34" s="339">
        <f>IFERROR(VLOOKUP(CONCATENATE($AM34," - spot"),HomeBroker!$A$2:$O$567,6,0),0)</f>
        <v>6705</v>
      </c>
      <c r="AO34" s="383">
        <f t="shared" si="73"/>
        <v>0</v>
      </c>
    </row>
    <row r="35" spans="1:41" ht="16.5" thickTop="1" thickBot="1" x14ac:dyDescent="0.25">
      <c r="A35" s="393" t="s">
        <v>312</v>
      </c>
      <c r="B35" s="350">
        <f t="shared" ref="B35:B40" si="87">B34</f>
        <v>1000</v>
      </c>
      <c r="C35" s="338">
        <f>IFERROR(VLOOKUP(CONCATENATE($A35," - spot"),HomeBroker!$A$2:$O$567,3,0),0)</f>
        <v>23.58</v>
      </c>
      <c r="D35" s="339">
        <f t="shared" ref="D35:D36" si="88">IFERROR((C35*B35)*(1-0.0026)/100,"-")</f>
        <v>235.18691999999999</v>
      </c>
      <c r="E35" s="393" t="s">
        <v>313</v>
      </c>
      <c r="F35" s="338">
        <f>IFERROR(VLOOKUP(CONCATENATE($E35," - spot"),HomeBroker!$A$2:$O$567,4,0),0)</f>
        <v>0</v>
      </c>
      <c r="G35" s="414" t="str">
        <f t="shared" ref="G35:G36" si="89">IFERROR((D35*(1-0.0026))/(F35/100),"0")</f>
        <v>0</v>
      </c>
      <c r="H35" s="392" t="s">
        <v>245</v>
      </c>
      <c r="I35" s="338">
        <f>IFERROR(VLOOKUP(CONCATENATE($H35," - spot"),HomeBroker!$A$2:$O$567,3,0),0)</f>
        <v>22.03</v>
      </c>
      <c r="J35" s="339">
        <f t="shared" ref="J35:J36" si="90">IFERROR((I35*G35)*(1-0.0026)/100,"-")</f>
        <v>0</v>
      </c>
      <c r="K35" s="392" t="s">
        <v>220</v>
      </c>
      <c r="L35" s="339">
        <f>IFERROR(VLOOKUP(CONCATENATE($K35," - spot"),HomeBroker!$A$2:$O$567,4,0),0)</f>
        <v>24.062000000000001</v>
      </c>
      <c r="M35" s="386">
        <f t="shared" ref="M35:M36" si="91">IFERROR((J35*(1-0.0026))/(L35/100),"-")</f>
        <v>0</v>
      </c>
      <c r="N35" s="410"/>
      <c r="O35" s="393" t="str">
        <f t="shared" si="31"/>
        <v>gd30c</v>
      </c>
      <c r="P35" s="350">
        <f t="shared" si="75"/>
        <v>1000</v>
      </c>
      <c r="Q35" s="338">
        <f>IFERROR(VLOOKUP(CONCATENATE($O35," - spot"),HomeBroker!$A$2:$O$567,3,0),0)</f>
        <v>23.58</v>
      </c>
      <c r="R35" s="339">
        <f t="shared" si="66"/>
        <v>235.18691999999999</v>
      </c>
      <c r="S35" s="393" t="str">
        <f t="shared" si="32"/>
        <v>gd35c</v>
      </c>
      <c r="T35" s="338">
        <f>IFERROR(VLOOKUP(CONCATENATE($S35," - spot"),HomeBroker!$A$2:$O$567,4,0),0)</f>
        <v>0</v>
      </c>
      <c r="U35" s="351" t="str">
        <f t="shared" si="67"/>
        <v>0</v>
      </c>
      <c r="V35" s="389" t="s">
        <v>246</v>
      </c>
      <c r="W35" s="338">
        <f>IFERROR(VLOOKUP(CONCATENATE($V35," - spot"),HomeBroker!$A$2:$O$567,3,0),0)</f>
        <v>6230</v>
      </c>
      <c r="X35" s="352">
        <f t="shared" si="68"/>
        <v>0</v>
      </c>
      <c r="Y35" s="389" t="s">
        <v>237</v>
      </c>
      <c r="Z35" s="339">
        <f>IFERROR(VLOOKUP(CONCATENATE($Y35," - spot"),HomeBroker!$A$2:$O$567,4,0),0)</f>
        <v>6704</v>
      </c>
      <c r="AA35" s="386">
        <f t="shared" si="69"/>
        <v>0</v>
      </c>
      <c r="AB35" s="410"/>
      <c r="AC35" s="392"/>
      <c r="AD35" s="350">
        <f t="shared" si="76"/>
        <v>1000</v>
      </c>
      <c r="AE35" s="338">
        <f>IFERROR(VLOOKUP(CONCATENATE($AC35," - spot"),HomeBroker!$A$2:$O$567,3,0),0)</f>
        <v>0</v>
      </c>
      <c r="AF35" s="339">
        <f t="shared" si="70"/>
        <v>0</v>
      </c>
      <c r="AG35" s="392"/>
      <c r="AH35" s="338">
        <f>IFERROR(VLOOKUP(CONCATENATE($AG35," - spot"),HomeBroker!$A$2:$O$567,4,0),0)</f>
        <v>0</v>
      </c>
      <c r="AI35" s="351" t="str">
        <f t="shared" si="71"/>
        <v>0</v>
      </c>
      <c r="AJ35" s="389"/>
      <c r="AK35" s="338">
        <f>IFERROR(VLOOKUP(CONCATENATE($AJ35," - spot"),HomeBroker!$A$2:$O$567,3,0),0)</f>
        <v>0</v>
      </c>
      <c r="AL35" s="352">
        <f t="shared" si="72"/>
        <v>0</v>
      </c>
      <c r="AM35" s="389" t="s">
        <v>237</v>
      </c>
      <c r="AN35" s="339">
        <f>IFERROR(VLOOKUP(CONCATENATE($AM35," - spot"),HomeBroker!$A$2:$O$567,4,0),0)</f>
        <v>6704</v>
      </c>
      <c r="AO35" s="386">
        <f t="shared" si="73"/>
        <v>0</v>
      </c>
    </row>
    <row r="36" spans="1:41" ht="16.5" thickTop="1" thickBot="1" x14ac:dyDescent="0.25">
      <c r="A36" s="333" t="str">
        <f>A35</f>
        <v>gd30c</v>
      </c>
      <c r="B36" s="350">
        <f t="shared" si="87"/>
        <v>1000</v>
      </c>
      <c r="C36" s="338">
        <f>IFERROR(VLOOKUP(CONCATENATE($A36," - spot"),HomeBroker!$A$2:$O$567,6,0),0)</f>
        <v>23.6</v>
      </c>
      <c r="D36" s="339">
        <f t="shared" si="88"/>
        <v>235.38639999999998</v>
      </c>
      <c r="E36" s="333" t="str">
        <f>E35</f>
        <v>gd35c</v>
      </c>
      <c r="F36" s="338">
        <f>IFERROR(VLOOKUP(CONCATENATE($E36," - spot"),HomeBroker!$A$2:$O$567,6,0),0)</f>
        <v>22</v>
      </c>
      <c r="G36" s="414">
        <f t="shared" si="89"/>
        <v>1067.1563425454544</v>
      </c>
      <c r="H36" s="388" t="str">
        <f>H35</f>
        <v>gd35d</v>
      </c>
      <c r="I36" s="338">
        <f>IFERROR(VLOOKUP(CONCATENATE($H36," - spot"),HomeBroker!$A$2:$O$567,6,0),0)</f>
        <v>22.015999999999998</v>
      </c>
      <c r="J36" s="339">
        <f t="shared" si="90"/>
        <v>234.33428300983272</v>
      </c>
      <c r="K36" s="388" t="str">
        <f>K35</f>
        <v>gd30d</v>
      </c>
      <c r="L36" s="339">
        <f>IFERROR(VLOOKUP(CONCATENATE($K36," - spot"),HomeBroker!$A$2:$O$567,6,0),0)</f>
        <v>24.065000000000001</v>
      </c>
      <c r="M36" s="383">
        <f t="shared" si="91"/>
        <v>971.22382661129086</v>
      </c>
      <c r="N36" s="410"/>
      <c r="O36" s="333" t="str">
        <f t="shared" si="31"/>
        <v>gd30c</v>
      </c>
      <c r="P36" s="350">
        <f t="shared" si="75"/>
        <v>1000</v>
      </c>
      <c r="Q36" s="338">
        <f>IFERROR(VLOOKUP(CONCATENATE($O36," - spot"),HomeBroker!$A$2:$O$567,6,0),0)</f>
        <v>23.6</v>
      </c>
      <c r="R36" s="339">
        <f t="shared" si="66"/>
        <v>235.38639999999998</v>
      </c>
      <c r="S36" s="333" t="str">
        <f t="shared" si="32"/>
        <v>gd35c</v>
      </c>
      <c r="T36" s="338">
        <f>IFERROR(VLOOKUP(CONCATENATE($S36," - spot"),HomeBroker!$A$2:$O$567,6,0),0)</f>
        <v>22</v>
      </c>
      <c r="U36" s="351">
        <f t="shared" si="67"/>
        <v>1067.1563425454544</v>
      </c>
      <c r="V36" s="390" t="str">
        <f>V35</f>
        <v>gd35</v>
      </c>
      <c r="W36" s="338">
        <f>IFERROR(VLOOKUP(CONCATENATE($V36," - spot"),HomeBroker!$A$2:$O$567,6,0),0)</f>
        <v>6289</v>
      </c>
      <c r="X36" s="352">
        <f t="shared" si="68"/>
        <v>66938.967380488655</v>
      </c>
      <c r="Y36" s="390" t="str">
        <f>Y35</f>
        <v>gd30</v>
      </c>
      <c r="Z36" s="339">
        <f>IFERROR(VLOOKUP(CONCATENATE($Y36," - spot"),HomeBroker!$A$2:$O$567,6,0),0)</f>
        <v>6705</v>
      </c>
      <c r="AA36" s="383">
        <f t="shared" si="69"/>
        <v>995.74833803578508</v>
      </c>
      <c r="AB36" s="410"/>
      <c r="AC36" s="388"/>
      <c r="AD36" s="350">
        <f t="shared" si="76"/>
        <v>1000</v>
      </c>
      <c r="AE36" s="338">
        <f>IFERROR(VLOOKUP(CONCATENATE($AC36," - spot"),HomeBroker!$A$2:$O$567,6,0),0)</f>
        <v>0</v>
      </c>
      <c r="AF36" s="339">
        <f t="shared" si="70"/>
        <v>0</v>
      </c>
      <c r="AG36" s="388"/>
      <c r="AH36" s="338">
        <f>IFERROR(VLOOKUP(CONCATENATE($AG36," - spot"),HomeBroker!$A$2:$O$567,6,0),0)</f>
        <v>0</v>
      </c>
      <c r="AI36" s="351" t="str">
        <f t="shared" si="71"/>
        <v>0</v>
      </c>
      <c r="AJ36" s="390"/>
      <c r="AK36" s="338">
        <f>IFERROR(VLOOKUP(CONCATENATE($AJ36," - spot"),HomeBroker!$A$2:$O$567,6,0),0)</f>
        <v>0</v>
      </c>
      <c r="AL36" s="352">
        <f t="shared" si="72"/>
        <v>0</v>
      </c>
      <c r="AM36" s="390" t="str">
        <f>AM35</f>
        <v>gd30</v>
      </c>
      <c r="AN36" s="339">
        <f>IFERROR(VLOOKUP(CONCATENATE($AM36," - spot"),HomeBroker!$A$2:$O$567,6,0),0)</f>
        <v>6705</v>
      </c>
      <c r="AO36" s="383">
        <f t="shared" si="73"/>
        <v>0</v>
      </c>
    </row>
    <row r="37" spans="1:41" ht="16.5" thickTop="1" thickBot="1" x14ac:dyDescent="0.25">
      <c r="A37" s="393" t="s">
        <v>313</v>
      </c>
      <c r="B37" s="350">
        <f t="shared" si="87"/>
        <v>1000</v>
      </c>
      <c r="C37" s="338">
        <f>IFERROR(VLOOKUP(CONCATENATE($A37," - spot"),HomeBroker!$A$2:$O$567,3,0),0)</f>
        <v>0</v>
      </c>
      <c r="D37" s="339">
        <f t="shared" ref="D37:D40" si="92">IFERROR((C37*B37)*(1-0.0026)/100,"-")</f>
        <v>0</v>
      </c>
      <c r="E37" s="393" t="s">
        <v>312</v>
      </c>
      <c r="F37" s="338">
        <f>IFERROR(VLOOKUP(CONCATENATE($E37," - spot"),HomeBroker!$A$2:$O$567,4,0),0)</f>
        <v>23.6</v>
      </c>
      <c r="G37" s="414">
        <f t="shared" ref="G37:G40" si="93">IFERROR((D37*(1-0.0026))/(F37/100),"0")</f>
        <v>0</v>
      </c>
      <c r="H37" s="392" t="s">
        <v>220</v>
      </c>
      <c r="I37" s="338">
        <f>IFERROR(VLOOKUP(CONCATENATE($H37," - spot"),HomeBroker!$A$2:$O$567,3,0),0)</f>
        <v>24.030999999999999</v>
      </c>
      <c r="J37" s="339">
        <f t="shared" ref="J37:J40" si="94">IFERROR((I37*G37)*(1-0.0026)/100,"-")</f>
        <v>0</v>
      </c>
      <c r="K37" s="392" t="s">
        <v>245</v>
      </c>
      <c r="L37" s="339">
        <f>IFERROR(VLOOKUP(CONCATENATE($K37," - spot"),HomeBroker!$A$2:$O$567,4,0),0)</f>
        <v>22.66</v>
      </c>
      <c r="M37" s="386">
        <f t="shared" ref="M37:M40" si="95">IFERROR((J37*(1-0.0026))/(L37/100),"-")</f>
        <v>0</v>
      </c>
      <c r="N37" s="410"/>
      <c r="O37" s="393" t="str">
        <f t="shared" si="31"/>
        <v>gd35c</v>
      </c>
      <c r="P37" s="350">
        <f t="shared" si="75"/>
        <v>1000</v>
      </c>
      <c r="Q37" s="338">
        <f>IFERROR(VLOOKUP(CONCATENATE($O37," - spot"),HomeBroker!$A$2:$O$567,3,0),0)</f>
        <v>0</v>
      </c>
      <c r="R37" s="339">
        <f t="shared" si="66"/>
        <v>0</v>
      </c>
      <c r="S37" s="393" t="str">
        <f t="shared" si="32"/>
        <v>gd30c</v>
      </c>
      <c r="T37" s="338">
        <f>IFERROR(VLOOKUP(CONCATENATE($S37," - spot"),HomeBroker!$A$2:$O$567,4,0),0)</f>
        <v>23.6</v>
      </c>
      <c r="U37" s="351">
        <f t="shared" si="67"/>
        <v>0</v>
      </c>
      <c r="V37" s="389" t="s">
        <v>237</v>
      </c>
      <c r="W37" s="338">
        <f>IFERROR(VLOOKUP(CONCATENATE($V37," - spot"),HomeBroker!$A$2:$O$567,3,0),0)</f>
        <v>6700.5</v>
      </c>
      <c r="X37" s="352">
        <f t="shared" si="68"/>
        <v>0</v>
      </c>
      <c r="Y37" s="389" t="s">
        <v>246</v>
      </c>
      <c r="Z37" s="339">
        <f>IFERROR(VLOOKUP(CONCATENATE($Y37," - spot"),HomeBroker!$A$2:$O$567,4,0),0)</f>
        <v>6256.5</v>
      </c>
      <c r="AA37" s="386">
        <f t="shared" si="69"/>
        <v>0</v>
      </c>
      <c r="AB37" s="410"/>
      <c r="AC37" s="392"/>
      <c r="AD37" s="350">
        <f t="shared" si="76"/>
        <v>1000</v>
      </c>
      <c r="AE37" s="338">
        <f>IFERROR(VLOOKUP(CONCATENATE($AC37," - spot"),HomeBroker!$A$2:$O$567,3,0),0)</f>
        <v>0</v>
      </c>
      <c r="AF37" s="339">
        <f t="shared" si="70"/>
        <v>0</v>
      </c>
      <c r="AG37" s="392"/>
      <c r="AH37" s="338">
        <f>IFERROR(VLOOKUP(CONCATENATE($AG37," - spot"),HomeBroker!$A$2:$O$567,4,0),0)</f>
        <v>0</v>
      </c>
      <c r="AI37" s="351" t="str">
        <f t="shared" si="71"/>
        <v>0</v>
      </c>
      <c r="AJ37" s="389"/>
      <c r="AK37" s="338">
        <f>IFERROR(VLOOKUP(CONCATENATE($AJ37," - spot"),HomeBroker!$A$2:$O$567,3,0),0)</f>
        <v>0</v>
      </c>
      <c r="AL37" s="352">
        <f t="shared" si="72"/>
        <v>0</v>
      </c>
      <c r="AM37" s="389" t="s">
        <v>246</v>
      </c>
      <c r="AN37" s="339">
        <f>IFERROR(VLOOKUP(CONCATENATE($AM37," - spot"),HomeBroker!$A$2:$O$567,4,0),0)</f>
        <v>6256.5</v>
      </c>
      <c r="AO37" s="386">
        <f t="shared" si="73"/>
        <v>0</v>
      </c>
    </row>
    <row r="38" spans="1:41" ht="16.5" thickTop="1" thickBot="1" x14ac:dyDescent="0.25">
      <c r="A38" s="333" t="str">
        <f>A37</f>
        <v>gd35c</v>
      </c>
      <c r="B38" s="350">
        <f t="shared" si="87"/>
        <v>1000</v>
      </c>
      <c r="C38" s="338">
        <f>IFERROR(VLOOKUP(CONCATENATE($A38," - spot"),HomeBroker!$A$2:$O$567,6,0),0)</f>
        <v>22</v>
      </c>
      <c r="D38" s="339">
        <f t="shared" si="92"/>
        <v>219.428</v>
      </c>
      <c r="E38" s="333" t="str">
        <f>E37</f>
        <v>gd30c</v>
      </c>
      <c r="F38" s="338">
        <f>IFERROR(VLOOKUP(CONCATENATE($E38," - spot"),HomeBroker!$A$2:$O$567,6,0),0)</f>
        <v>23.6</v>
      </c>
      <c r="G38" s="414">
        <f t="shared" si="93"/>
        <v>927.36223389830491</v>
      </c>
      <c r="H38" s="388" t="str">
        <f>H37</f>
        <v>gd30d</v>
      </c>
      <c r="I38" s="338">
        <f>IFERROR(VLOOKUP(CONCATENATE($H38," - spot"),HomeBroker!$A$2:$O$567,6,0),0)</f>
        <v>24.065000000000001</v>
      </c>
      <c r="J38" s="339">
        <f t="shared" si="94"/>
        <v>222.58948031149924</v>
      </c>
      <c r="K38" s="388" t="str">
        <f>K37</f>
        <v>gd35d</v>
      </c>
      <c r="L38" s="339">
        <f>IFERROR(VLOOKUP(CONCATENATE($K38," - spot"),HomeBroker!$A$2:$O$567,6,0),0)</f>
        <v>22.015999999999998</v>
      </c>
      <c r="M38" s="383">
        <f t="shared" si="95"/>
        <v>1008.4063756481165</v>
      </c>
      <c r="N38" s="410"/>
      <c r="O38" s="333" t="str">
        <f t="shared" si="31"/>
        <v>gd35c</v>
      </c>
      <c r="P38" s="350">
        <f t="shared" si="75"/>
        <v>1000</v>
      </c>
      <c r="Q38" s="338">
        <f>IFERROR(VLOOKUP(CONCATENATE($O38," - spot"),HomeBroker!$A$2:$O$567,6,0),0)</f>
        <v>22</v>
      </c>
      <c r="R38" s="339">
        <f t="shared" si="66"/>
        <v>219.428</v>
      </c>
      <c r="S38" s="333" t="str">
        <f t="shared" si="32"/>
        <v>gd30c</v>
      </c>
      <c r="T38" s="338">
        <f>IFERROR(VLOOKUP(CONCATENATE($S38," - spot"),HomeBroker!$A$2:$O$567,6,0),0)</f>
        <v>23.6</v>
      </c>
      <c r="U38" s="351">
        <f t="shared" si="67"/>
        <v>927.36223389830491</v>
      </c>
      <c r="V38" s="390" t="str">
        <f>V37</f>
        <v>gd30</v>
      </c>
      <c r="W38" s="338">
        <f>IFERROR(VLOOKUP(CONCATENATE($V38," - spot"),HomeBroker!$A$2:$O$567,6,0),0)</f>
        <v>6705</v>
      </c>
      <c r="X38" s="352">
        <f t="shared" si="68"/>
        <v>62017.970724645857</v>
      </c>
      <c r="Y38" s="390" t="str">
        <f>Y37</f>
        <v>gd35</v>
      </c>
      <c r="Z38" s="339">
        <f>IFERROR(VLOOKUP(CONCATENATE($Y38," - spot"),HomeBroker!$A$2:$O$567,6,0),0)</f>
        <v>6289</v>
      </c>
      <c r="AA38" s="383">
        <f t="shared" si="69"/>
        <v>983.57010654733301</v>
      </c>
      <c r="AB38" s="410"/>
      <c r="AC38" s="388"/>
      <c r="AD38" s="350">
        <f t="shared" si="76"/>
        <v>1000</v>
      </c>
      <c r="AE38" s="338">
        <f>IFERROR(VLOOKUP(CONCATENATE($AC38," - spot"),HomeBroker!$A$2:$O$567,6,0),0)</f>
        <v>0</v>
      </c>
      <c r="AF38" s="339">
        <f t="shared" si="70"/>
        <v>0</v>
      </c>
      <c r="AG38" s="388"/>
      <c r="AH38" s="338">
        <f>IFERROR(VLOOKUP(CONCATENATE($AG38," - spot"),HomeBroker!$A$2:$O$567,6,0),0)</f>
        <v>0</v>
      </c>
      <c r="AI38" s="351" t="str">
        <f t="shared" si="71"/>
        <v>0</v>
      </c>
      <c r="AJ38" s="390"/>
      <c r="AK38" s="338">
        <f>IFERROR(VLOOKUP(CONCATENATE($AJ38," - spot"),HomeBroker!$A$2:$O$567,6,0),0)</f>
        <v>0</v>
      </c>
      <c r="AL38" s="352">
        <f t="shared" si="72"/>
        <v>0</v>
      </c>
      <c r="AM38" s="390" t="str">
        <f>AM37</f>
        <v>gd35</v>
      </c>
      <c r="AN38" s="339">
        <f>IFERROR(VLOOKUP(CONCATENATE($AM38," - spot"),HomeBroker!$A$2:$O$567,6,0),0)</f>
        <v>6289</v>
      </c>
      <c r="AO38" s="383">
        <f t="shared" si="73"/>
        <v>0</v>
      </c>
    </row>
    <row r="39" spans="1:41" ht="16.5" thickTop="1" thickBot="1" x14ac:dyDescent="0.25">
      <c r="A39" s="393"/>
      <c r="B39" s="350">
        <f t="shared" si="87"/>
        <v>1000</v>
      </c>
      <c r="C39" s="338">
        <f>IFERROR(VLOOKUP(CONCATENATE($A39," - spot"),HomeBroker!$A$2:$O$567,3,0),0)</f>
        <v>0</v>
      </c>
      <c r="D39" s="339">
        <f t="shared" si="92"/>
        <v>0</v>
      </c>
      <c r="E39" s="393"/>
      <c r="F39" s="338">
        <f>IFERROR(VLOOKUP(CONCATENATE($E39," - spot"),HomeBroker!$A$2:$O$567,4,0),0)</f>
        <v>0</v>
      </c>
      <c r="G39" s="414" t="str">
        <f t="shared" si="93"/>
        <v>0</v>
      </c>
      <c r="H39" s="392"/>
      <c r="I39" s="338">
        <f>IFERROR(VLOOKUP(CONCATENATE($H39," - spot"),HomeBroker!$A$2:$O$567,3,0),0)</f>
        <v>0</v>
      </c>
      <c r="J39" s="339">
        <f t="shared" si="94"/>
        <v>0</v>
      </c>
      <c r="K39" s="392"/>
      <c r="L39" s="339">
        <f>IFERROR(VLOOKUP(CONCATENATE($K39," - spot"),HomeBroker!$A$2:$O$567,4,0),0)</f>
        <v>0</v>
      </c>
      <c r="M39" s="386" t="str">
        <f t="shared" si="95"/>
        <v>-</v>
      </c>
      <c r="N39" s="410"/>
      <c r="O39" s="393">
        <f t="shared" si="31"/>
        <v>0</v>
      </c>
      <c r="P39" s="350">
        <f t="shared" si="75"/>
        <v>1000</v>
      </c>
      <c r="Q39" s="338">
        <f>IFERROR(VLOOKUP(CONCATENATE($O39," - spot"),HomeBroker!$A$2:$O$567,3,0),0)</f>
        <v>0</v>
      </c>
      <c r="R39" s="339">
        <f t="shared" si="66"/>
        <v>0</v>
      </c>
      <c r="S39" s="393">
        <f t="shared" si="32"/>
        <v>0</v>
      </c>
      <c r="T39" s="338">
        <f>IFERROR(VLOOKUP(CONCATENATE($S39," - spot"),HomeBroker!$A$2:$O$567,4,0),0)</f>
        <v>0</v>
      </c>
      <c r="U39" s="351" t="str">
        <f t="shared" si="67"/>
        <v>0</v>
      </c>
      <c r="V39" s="389"/>
      <c r="W39" s="338">
        <f>IFERROR(VLOOKUP(CONCATENATE($V39," - spot"),HomeBroker!$A$2:$O$567,3,0),0)</f>
        <v>0</v>
      </c>
      <c r="X39" s="352">
        <f t="shared" si="68"/>
        <v>0</v>
      </c>
      <c r="Y39" s="389"/>
      <c r="Z39" s="339">
        <f>IFERROR(VLOOKUP(CONCATENATE($Y39," - spot"),HomeBroker!$A$2:$O$567,4,0),0)</f>
        <v>0</v>
      </c>
      <c r="AA39" s="386" t="str">
        <f t="shared" si="69"/>
        <v>-</v>
      </c>
      <c r="AB39" s="410"/>
      <c r="AC39" s="392">
        <f t="shared" si="83"/>
        <v>0</v>
      </c>
      <c r="AD39" s="350">
        <f t="shared" si="76"/>
        <v>1000</v>
      </c>
      <c r="AE39" s="338">
        <f>IFERROR(VLOOKUP(CONCATENATE($AC39," - spot"),HomeBroker!$A$2:$O$567,3,0),0)</f>
        <v>0</v>
      </c>
      <c r="AF39" s="339">
        <f t="shared" si="70"/>
        <v>0</v>
      </c>
      <c r="AG39" s="392"/>
      <c r="AH39" s="338">
        <f>IFERROR(VLOOKUP(CONCATENATE($AG39," - spot"),HomeBroker!$A$2:$O$567,4,0),0)</f>
        <v>0</v>
      </c>
      <c r="AI39" s="351" t="str">
        <f t="shared" si="71"/>
        <v>0</v>
      </c>
      <c r="AJ39" s="389"/>
      <c r="AK39" s="338">
        <f>IFERROR(VLOOKUP(CONCATENATE($AJ39," - spot"),HomeBroker!$A$2:$O$567,3,0),0)</f>
        <v>0</v>
      </c>
      <c r="AL39" s="352">
        <f t="shared" si="72"/>
        <v>0</v>
      </c>
      <c r="AM39" s="389"/>
      <c r="AN39" s="339">
        <f>IFERROR(VLOOKUP(CONCATENATE($AM39," - spot"),HomeBroker!$A$2:$O$567,4,0),0)</f>
        <v>0</v>
      </c>
      <c r="AO39" s="386" t="str">
        <f t="shared" si="73"/>
        <v>-</v>
      </c>
    </row>
    <row r="40" spans="1:41" ht="16.5" thickTop="1" thickBot="1" x14ac:dyDescent="0.25">
      <c r="A40" s="333">
        <f>A39</f>
        <v>0</v>
      </c>
      <c r="B40" s="350">
        <f t="shared" si="87"/>
        <v>1000</v>
      </c>
      <c r="C40" s="338">
        <f>IFERROR(VLOOKUP(CONCATENATE($A40," - spot"),HomeBroker!$A$2:$O$567,6,0),0)</f>
        <v>0</v>
      </c>
      <c r="D40" s="339">
        <f t="shared" si="92"/>
        <v>0</v>
      </c>
      <c r="E40" s="333">
        <f>E39</f>
        <v>0</v>
      </c>
      <c r="F40" s="338">
        <f>IFERROR(VLOOKUP(CONCATENATE($E40," - spot"),HomeBroker!$A$2:$O$567,6,0),0)</f>
        <v>0</v>
      </c>
      <c r="G40" s="414" t="str">
        <f t="shared" si="93"/>
        <v>0</v>
      </c>
      <c r="H40" s="388">
        <f>H39</f>
        <v>0</v>
      </c>
      <c r="I40" s="338">
        <f>IFERROR(VLOOKUP(CONCATENATE($H40," - spot"),HomeBroker!$A$2:$O$567,6,0),0)</f>
        <v>0</v>
      </c>
      <c r="J40" s="339">
        <f t="shared" si="94"/>
        <v>0</v>
      </c>
      <c r="K40" s="388">
        <f>K39</f>
        <v>0</v>
      </c>
      <c r="L40" s="339">
        <f>IFERROR(VLOOKUP(CONCATENATE($K40," - spot"),HomeBroker!$A$2:$O$567,6,0),0)</f>
        <v>0</v>
      </c>
      <c r="M40" s="383" t="str">
        <f t="shared" si="95"/>
        <v>-</v>
      </c>
      <c r="N40" s="410"/>
      <c r="O40" s="333">
        <f t="shared" si="31"/>
        <v>0</v>
      </c>
      <c r="P40" s="350">
        <f t="shared" si="75"/>
        <v>1000</v>
      </c>
      <c r="Q40" s="338">
        <f>IFERROR(VLOOKUP(CONCATENATE($O40," - spot"),HomeBroker!$A$2:$O$567,6,0),0)</f>
        <v>0</v>
      </c>
      <c r="R40" s="339">
        <f t="shared" si="66"/>
        <v>0</v>
      </c>
      <c r="S40" s="333">
        <f t="shared" si="32"/>
        <v>0</v>
      </c>
      <c r="T40" s="338">
        <f>IFERROR(VLOOKUP(CONCATENATE($S40," - spot"),HomeBroker!$A$2:$O$567,6,0),0)</f>
        <v>0</v>
      </c>
      <c r="U40" s="351" t="str">
        <f t="shared" si="67"/>
        <v>0</v>
      </c>
      <c r="V40" s="390"/>
      <c r="W40" s="338">
        <f>IFERROR(VLOOKUP(CONCATENATE($V40," - spot"),HomeBroker!$A$2:$O$567,6,0),0)</f>
        <v>0</v>
      </c>
      <c r="X40" s="352">
        <f t="shared" si="68"/>
        <v>0</v>
      </c>
      <c r="Y40" s="390">
        <f>Y39</f>
        <v>0</v>
      </c>
      <c r="Z40" s="339">
        <f>IFERROR(VLOOKUP(CONCATENATE($Y40," - spot"),HomeBroker!$A$2:$O$567,6,0),0)</f>
        <v>0</v>
      </c>
      <c r="AA40" s="383" t="str">
        <f t="shared" si="69"/>
        <v>-</v>
      </c>
      <c r="AB40" s="410"/>
      <c r="AC40" s="388">
        <f t="shared" si="83"/>
        <v>0</v>
      </c>
      <c r="AD40" s="350">
        <f t="shared" si="76"/>
        <v>1000</v>
      </c>
      <c r="AE40" s="338">
        <f>IFERROR(VLOOKUP(CONCATENATE($AC40," - spot"),HomeBroker!$A$2:$O$567,6,0),0)</f>
        <v>0</v>
      </c>
      <c r="AF40" s="339">
        <f t="shared" si="70"/>
        <v>0</v>
      </c>
      <c r="AG40" s="388">
        <f>AG39</f>
        <v>0</v>
      </c>
      <c r="AH40" s="338">
        <f>IFERROR(VLOOKUP(CONCATENATE($AG40," - spot"),HomeBroker!$A$2:$O$567,6,0),0)</f>
        <v>0</v>
      </c>
      <c r="AI40" s="351" t="str">
        <f t="shared" si="71"/>
        <v>0</v>
      </c>
      <c r="AJ40" s="390"/>
      <c r="AK40" s="338">
        <f>IFERROR(VLOOKUP(CONCATENATE($AJ40," - spot"),HomeBroker!$A$2:$O$567,6,0),0)</f>
        <v>0</v>
      </c>
      <c r="AL40" s="352">
        <f t="shared" si="72"/>
        <v>0</v>
      </c>
      <c r="AM40" s="390">
        <f>AM39</f>
        <v>0</v>
      </c>
      <c r="AN40" s="339">
        <f>IFERROR(VLOOKUP(CONCATENATE($AM40," - spot"),HomeBroker!$A$2:$O$567,6,0),0)</f>
        <v>0</v>
      </c>
      <c r="AO40" s="383" t="str">
        <f t="shared" si="73"/>
        <v>-</v>
      </c>
    </row>
    <row r="41" spans="1:41" x14ac:dyDescent="0.2">
      <c r="A41" s="314"/>
      <c r="B41" s="314"/>
      <c r="C41" s="314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293"/>
      <c r="Z41" s="314"/>
      <c r="AA41" s="314"/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314"/>
      <c r="AN41" s="314"/>
      <c r="AO41" s="314"/>
    </row>
    <row r="42" spans="1:41" x14ac:dyDescent="0.2">
      <c r="A42" s="314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293"/>
      <c r="Z42" s="314"/>
      <c r="AA42" s="314"/>
      <c r="AB42" s="314"/>
      <c r="AC42" s="314"/>
      <c r="AD42" s="314"/>
      <c r="AE42" s="314"/>
      <c r="AF42" s="314"/>
      <c r="AG42" s="314"/>
      <c r="AH42" s="314"/>
      <c r="AI42" s="314"/>
      <c r="AJ42" s="314"/>
      <c r="AK42" s="314"/>
      <c r="AL42" s="314"/>
      <c r="AM42" s="314"/>
      <c r="AN42" s="314"/>
      <c r="AO42" s="314"/>
    </row>
    <row r="43" spans="1:41" x14ac:dyDescent="0.2">
      <c r="A43" s="314"/>
      <c r="B43" s="314"/>
      <c r="C43" s="314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293"/>
      <c r="Z43" s="314"/>
      <c r="AA43" s="314"/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314"/>
      <c r="AN43" s="314"/>
      <c r="AO43" s="314"/>
    </row>
    <row r="44" spans="1:41" x14ac:dyDescent="0.2">
      <c r="A44" s="314"/>
      <c r="B44" s="314"/>
      <c r="C44" s="314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  <c r="AA44" s="314"/>
      <c r="AB44" s="314"/>
      <c r="AC44" s="314"/>
      <c r="AD44" s="314"/>
      <c r="AE44" s="314"/>
      <c r="AF44" s="314"/>
      <c r="AG44" s="314"/>
      <c r="AH44" s="314"/>
      <c r="AI44" s="314"/>
      <c r="AJ44" s="314"/>
      <c r="AK44" s="314"/>
      <c r="AL44" s="314"/>
      <c r="AM44" s="314"/>
      <c r="AN44" s="314"/>
      <c r="AO44" s="314"/>
    </row>
    <row r="45" spans="1:41" x14ac:dyDescent="0.2">
      <c r="A45" s="314" t="s">
        <v>314</v>
      </c>
      <c r="B45" s="314"/>
      <c r="C45" s="314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4"/>
      <c r="W45" s="314"/>
      <c r="X45" s="314"/>
      <c r="Y45" s="314"/>
      <c r="Z45" s="314"/>
      <c r="AA45" s="314"/>
      <c r="AB45" s="314"/>
      <c r="AC45" s="314"/>
      <c r="AD45" s="314"/>
      <c r="AE45" s="314"/>
      <c r="AF45" s="314"/>
      <c r="AG45" s="314"/>
      <c r="AH45" s="314"/>
      <c r="AI45" s="314"/>
      <c r="AJ45" s="314"/>
      <c r="AK45" s="314"/>
      <c r="AL45" s="314"/>
      <c r="AM45" s="314"/>
      <c r="AN45" s="314"/>
      <c r="AO45" s="314"/>
    </row>
    <row r="46" spans="1:41" x14ac:dyDescent="0.2">
      <c r="A46" s="314"/>
      <c r="B46" s="314"/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14"/>
      <c r="AH46" s="314"/>
      <c r="AI46" s="314"/>
      <c r="AJ46" s="314"/>
      <c r="AK46" s="314"/>
      <c r="AL46" s="314"/>
      <c r="AM46" s="314"/>
      <c r="AN46" s="314"/>
      <c r="AO46" s="314"/>
    </row>
    <row r="47" spans="1:41" x14ac:dyDescent="0.2">
      <c r="A47" s="314"/>
      <c r="B47" s="314"/>
      <c r="C47" s="314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O47" s="314"/>
      <c r="P47" s="314"/>
      <c r="Q47" s="314"/>
      <c r="R47" s="314"/>
      <c r="S47" s="314"/>
      <c r="T47" s="314"/>
      <c r="U47" s="314"/>
      <c r="V47" s="314"/>
      <c r="W47" s="314"/>
      <c r="X47" s="314"/>
    </row>
    <row r="48" spans="1:41" x14ac:dyDescent="0.2">
      <c r="O48" s="314"/>
      <c r="P48" s="314"/>
      <c r="Q48" s="314"/>
      <c r="R48" s="314"/>
      <c r="S48" s="314"/>
      <c r="T48" s="314"/>
      <c r="U48" s="314"/>
      <c r="V48" s="314"/>
      <c r="W48" s="314"/>
      <c r="X48" s="314"/>
    </row>
    <row r="49" spans="15:24" x14ac:dyDescent="0.2">
      <c r="O49" s="314"/>
      <c r="P49" s="314"/>
      <c r="Q49" s="314"/>
      <c r="R49" s="314"/>
      <c r="S49" s="314"/>
      <c r="T49" s="314"/>
      <c r="U49" s="314"/>
      <c r="V49" s="314"/>
      <c r="W49" s="314"/>
      <c r="X49" s="314"/>
    </row>
    <row r="50" spans="15:24" x14ac:dyDescent="0.2">
      <c r="O50" s="314"/>
      <c r="P50" s="314"/>
      <c r="Q50" s="314"/>
      <c r="R50" s="314"/>
      <c r="S50" s="314"/>
      <c r="T50" s="314"/>
      <c r="U50" s="314"/>
      <c r="V50" s="314"/>
      <c r="W50" s="314"/>
      <c r="X50" s="314"/>
    </row>
    <row r="51" spans="15:24" x14ac:dyDescent="0.2">
      <c r="O51" s="314"/>
      <c r="P51" s="314"/>
      <c r="Q51" s="314"/>
      <c r="R51" s="314"/>
      <c r="S51" s="314"/>
      <c r="T51" s="314"/>
      <c r="U51" s="314"/>
      <c r="V51" s="314"/>
      <c r="W51" s="314"/>
      <c r="X51" s="314"/>
    </row>
    <row r="52" spans="15:24" x14ac:dyDescent="0.2">
      <c r="O52" s="314"/>
      <c r="P52" s="314"/>
      <c r="Q52" s="314"/>
      <c r="R52" s="314"/>
      <c r="S52" s="314"/>
      <c r="T52" s="314"/>
      <c r="U52" s="314"/>
      <c r="V52" s="314"/>
      <c r="W52" s="314"/>
      <c r="X52" s="314"/>
    </row>
    <row r="53" spans="15:24" x14ac:dyDescent="0.2">
      <c r="O53" s="314"/>
      <c r="P53" s="314"/>
      <c r="Q53" s="314"/>
      <c r="R53" s="314"/>
      <c r="S53" s="314"/>
      <c r="T53" s="314"/>
      <c r="U53" s="314"/>
      <c r="V53" s="314"/>
      <c r="W53" s="314"/>
      <c r="X53" s="314"/>
    </row>
    <row r="54" spans="15:24" x14ac:dyDescent="0.2">
      <c r="O54" s="314"/>
      <c r="P54" s="314"/>
      <c r="Q54" s="314"/>
      <c r="R54" s="314"/>
      <c r="S54" s="314"/>
      <c r="T54" s="314"/>
      <c r="U54" s="314"/>
      <c r="V54" s="314"/>
      <c r="W54" s="314"/>
      <c r="X54" s="314"/>
    </row>
    <row r="55" spans="15:24" x14ac:dyDescent="0.2">
      <c r="O55" s="314"/>
      <c r="P55" s="314"/>
      <c r="Q55" s="314"/>
      <c r="R55" s="314"/>
      <c r="S55" s="314"/>
      <c r="T55" s="314"/>
      <c r="U55" s="314"/>
      <c r="V55" s="314"/>
      <c r="W55" s="314"/>
      <c r="X55" s="314"/>
    </row>
    <row r="56" spans="15:24" x14ac:dyDescent="0.2">
      <c r="O56" s="314"/>
      <c r="P56" s="314"/>
      <c r="Q56" s="314"/>
      <c r="R56" s="314"/>
      <c r="S56" s="314"/>
      <c r="T56" s="314"/>
      <c r="U56" s="314"/>
      <c r="V56" s="314"/>
      <c r="W56" s="314"/>
      <c r="X56" s="314"/>
    </row>
    <row r="57" spans="15:24" x14ac:dyDescent="0.2">
      <c r="O57" s="314"/>
      <c r="P57" s="314"/>
      <c r="Q57" s="314"/>
      <c r="R57" s="314"/>
      <c r="S57" s="314"/>
      <c r="T57" s="314"/>
      <c r="U57" s="314"/>
      <c r="V57" s="314"/>
      <c r="W57" s="314"/>
      <c r="X57" s="314"/>
    </row>
    <row r="58" spans="15:24" x14ac:dyDescent="0.2">
      <c r="O58" s="314"/>
      <c r="P58" s="314"/>
      <c r="Q58" s="314"/>
      <c r="R58" s="314"/>
      <c r="S58" s="314"/>
      <c r="T58" s="314"/>
      <c r="U58" s="314"/>
      <c r="V58" s="314"/>
      <c r="W58" s="314"/>
      <c r="X58" s="314"/>
    </row>
  </sheetData>
  <mergeCells count="30">
    <mergeCell ref="AV13:AW13"/>
    <mergeCell ref="AL1:AO3"/>
    <mergeCell ref="AL4:AN4"/>
    <mergeCell ref="AM5:AO5"/>
    <mergeCell ref="AP10:AQ10"/>
    <mergeCell ref="AV10:AW10"/>
    <mergeCell ref="AP2:AQ2"/>
    <mergeCell ref="AV2:AW2"/>
    <mergeCell ref="AP4:AQ4"/>
    <mergeCell ref="AV1:AW1"/>
    <mergeCell ref="AP1:AQ1"/>
    <mergeCell ref="AP3:AQ3"/>
    <mergeCell ref="AV3:AW3"/>
    <mergeCell ref="AV4:AW4"/>
    <mergeCell ref="AP5:AQ5"/>
    <mergeCell ref="AV5:AW5"/>
    <mergeCell ref="AP6:AQ6"/>
    <mergeCell ref="AP11:AQ11"/>
    <mergeCell ref="AV11:AW11"/>
    <mergeCell ref="AP12:AQ12"/>
    <mergeCell ref="AV12:AW12"/>
    <mergeCell ref="AV7:AW7"/>
    <mergeCell ref="AP8:AQ8"/>
    <mergeCell ref="AV8:AW8"/>
    <mergeCell ref="AP9:AQ9"/>
    <mergeCell ref="AV9:AW9"/>
    <mergeCell ref="AV6:AW6"/>
    <mergeCell ref="AP7:AQ7"/>
    <mergeCell ref="AP13:AQ13"/>
    <mergeCell ref="E15:E16"/>
  </mergeCells>
  <phoneticPr fontId="73" type="noConversion"/>
  <conditionalFormatting sqref="O2:O10">
    <cfRule type="cellIs" dxfId="57" priority="71" operator="lessThan">
      <formula>U2</formula>
    </cfRule>
    <cfRule type="cellIs" dxfId="56" priority="72" operator="greaterThan">
      <formula>U2</formula>
    </cfRule>
  </conditionalFormatting>
  <conditionalFormatting sqref="O2:O10">
    <cfRule type="cellIs" dxfId="55" priority="70" operator="greaterThan">
      <formula>V2</formula>
    </cfRule>
  </conditionalFormatting>
  <conditionalFormatting sqref="M27:M38">
    <cfRule type="cellIs" dxfId="54" priority="567" operator="greaterThan">
      <formula>B27</formula>
    </cfRule>
  </conditionalFormatting>
  <conditionalFormatting sqref="M17:M24">
    <cfRule type="cellIs" dxfId="53" priority="63" operator="greaterThan">
      <formula>B17</formula>
    </cfRule>
  </conditionalFormatting>
  <conditionalFormatting sqref="M39:M40">
    <cfRule type="cellIs" dxfId="52" priority="61" operator="greaterThan">
      <formula>B39</formula>
    </cfRule>
  </conditionalFormatting>
  <conditionalFormatting sqref="N23:N24">
    <cfRule type="cellIs" dxfId="51" priority="727" operator="greaterThan">
      <formula>D27</formula>
    </cfRule>
  </conditionalFormatting>
  <conditionalFormatting sqref="P2">
    <cfRule type="cellIs" dxfId="50" priority="59" operator="lessThan">
      <formula>$Q$1</formula>
    </cfRule>
    <cfRule type="cellIs" dxfId="49" priority="60" operator="greaterThan">
      <formula>$Q$1</formula>
    </cfRule>
  </conditionalFormatting>
  <conditionalFormatting sqref="P3:P4">
    <cfRule type="cellIs" dxfId="48" priority="57" operator="lessThan">
      <formula>$Q$1</formula>
    </cfRule>
    <cfRule type="cellIs" dxfId="47" priority="58" operator="greaterThan">
      <formula>$Q$1</formula>
    </cfRule>
  </conditionalFormatting>
  <conditionalFormatting sqref="P5 P8">
    <cfRule type="cellIs" dxfId="46" priority="24" operator="lessThan">
      <formula>$Q$1</formula>
    </cfRule>
    <cfRule type="cellIs" dxfId="45" priority="25" operator="greaterThan">
      <formula>$Q$1</formula>
    </cfRule>
  </conditionalFormatting>
  <conditionalFormatting sqref="P6:P7 P9:P10">
    <cfRule type="cellIs" dxfId="44" priority="22" operator="lessThan">
      <formula>$Q$1</formula>
    </cfRule>
    <cfRule type="cellIs" dxfId="43" priority="23" operator="greaterThan">
      <formula>$Q$1</formula>
    </cfRule>
  </conditionalFormatting>
  <conditionalFormatting sqref="AO27:AO38">
    <cfRule type="cellIs" dxfId="42" priority="7" operator="greaterThan">
      <formula>AD27</formula>
    </cfRule>
  </conditionalFormatting>
  <conditionalFormatting sqref="AO17:AO24">
    <cfRule type="cellIs" dxfId="41" priority="6" operator="greaterThan">
      <formula>AD17</formula>
    </cfRule>
  </conditionalFormatting>
  <conditionalFormatting sqref="AO39:AO40">
    <cfRule type="cellIs" dxfId="40" priority="5" operator="greaterThan">
      <formula>AD39</formula>
    </cfRule>
  </conditionalFormatting>
  <conditionalFormatting sqref="AB23:AB24">
    <cfRule type="cellIs" dxfId="39" priority="4" operator="greaterThan">
      <formula>R27</formula>
    </cfRule>
  </conditionalFormatting>
  <conditionalFormatting sqref="AA27:AA38">
    <cfRule type="cellIs" dxfId="38" priority="3" operator="greaterThan">
      <formula>P27</formula>
    </cfRule>
  </conditionalFormatting>
  <conditionalFormatting sqref="AA17:AA24">
    <cfRule type="cellIs" dxfId="37" priority="2" operator="greaterThan">
      <formula>P17</formula>
    </cfRule>
  </conditionalFormatting>
  <conditionalFormatting sqref="AA39:AA40">
    <cfRule type="cellIs" dxfId="36" priority="1" operator="greaterThan">
      <formula>P39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7D90-E54F-4289-A061-FBF4E3525D37}">
  <sheetPr>
    <tabColor theme="3"/>
  </sheetPr>
  <dimension ref="A1:Y259"/>
  <sheetViews>
    <sheetView tabSelected="1" topLeftCell="A4" workbookViewId="0">
      <selection activeCell="A11" sqref="A11:A13"/>
    </sheetView>
  </sheetViews>
  <sheetFormatPr baseColWidth="10" defaultRowHeight="12.75" x14ac:dyDescent="0.2"/>
  <cols>
    <col min="1" max="1" width="11.5703125" bestFit="1" customWidth="1"/>
    <col min="2" max="2" width="6.7109375" style="454" bestFit="1" customWidth="1"/>
    <col min="3" max="4" width="7.42578125" style="168" bestFit="1" customWidth="1"/>
    <col min="5" max="5" width="7" style="454" bestFit="1" customWidth="1"/>
    <col min="6" max="6" width="6.140625" bestFit="1" customWidth="1"/>
    <col min="7" max="7" width="6" style="168" bestFit="1" customWidth="1"/>
    <col min="8" max="8" width="4.42578125" style="168" bestFit="1" customWidth="1"/>
    <col min="9" max="9" width="4" style="168" bestFit="1" customWidth="1"/>
    <col min="10" max="10" width="3.5703125" style="168" bestFit="1" customWidth="1"/>
    <col min="11" max="11" width="11.42578125" style="168"/>
    <col min="12" max="12" width="7" style="168" bestFit="1" customWidth="1"/>
    <col min="13" max="13" width="6.28515625" style="168" bestFit="1" customWidth="1"/>
    <col min="14" max="14" width="8.42578125" style="168" bestFit="1" customWidth="1"/>
    <col min="15" max="15" width="7.42578125" style="168" bestFit="1" customWidth="1"/>
    <col min="16" max="16" width="7.7109375" style="168" bestFit="1" customWidth="1"/>
    <col min="17" max="17" width="3.28515625" customWidth="1"/>
    <col min="18" max="18" width="6.5703125" bestFit="1" customWidth="1"/>
    <col min="19" max="19" width="9.85546875" bestFit="1" customWidth="1"/>
    <col min="20" max="20" width="6.140625" bestFit="1" customWidth="1"/>
    <col min="21" max="21" width="6.85546875" bestFit="1" customWidth="1"/>
    <col min="22" max="22" width="12.28515625" bestFit="1" customWidth="1"/>
    <col min="23" max="23" width="11.85546875" bestFit="1" customWidth="1"/>
    <col min="24" max="24" width="12.42578125" bestFit="1" customWidth="1"/>
    <col min="25" max="25" width="12.85546875" bestFit="1" customWidth="1"/>
  </cols>
  <sheetData>
    <row r="1" spans="1:25" ht="13.5" thickBot="1" x14ac:dyDescent="0.25">
      <c r="A1" s="428" t="s">
        <v>120</v>
      </c>
      <c r="B1" s="449" t="s">
        <v>325</v>
      </c>
      <c r="C1" s="449" t="s">
        <v>121</v>
      </c>
      <c r="D1" s="449" t="s">
        <v>122</v>
      </c>
      <c r="E1" s="449" t="s">
        <v>326</v>
      </c>
      <c r="F1" s="428" t="s">
        <v>123</v>
      </c>
      <c r="G1" s="449" t="s">
        <v>327</v>
      </c>
      <c r="H1" s="449" t="s">
        <v>124</v>
      </c>
      <c r="I1" s="449" t="s">
        <v>125</v>
      </c>
      <c r="J1" s="449" t="s">
        <v>126</v>
      </c>
      <c r="K1" s="449" t="s">
        <v>328</v>
      </c>
      <c r="L1" s="449" t="s">
        <v>329</v>
      </c>
      <c r="M1" s="449" t="s">
        <v>127</v>
      </c>
      <c r="N1" s="449" t="s">
        <v>330</v>
      </c>
      <c r="O1" s="449" t="s">
        <v>331</v>
      </c>
      <c r="P1" s="449" t="s">
        <v>332</v>
      </c>
      <c r="Q1" s="429"/>
      <c r="R1" s="430" t="s">
        <v>333</v>
      </c>
      <c r="S1" s="430" t="s">
        <v>334</v>
      </c>
      <c r="T1" s="430" t="s">
        <v>335</v>
      </c>
      <c r="U1" s="430" t="s">
        <v>336</v>
      </c>
      <c r="V1" s="430" t="s">
        <v>337</v>
      </c>
      <c r="W1" s="430" t="s">
        <v>338</v>
      </c>
      <c r="X1" s="430" t="s">
        <v>339</v>
      </c>
      <c r="Y1" s="430" t="s">
        <v>340</v>
      </c>
    </row>
    <row r="2" spans="1:25" ht="13.5" thickTop="1" x14ac:dyDescent="0.2">
      <c r="A2" s="443" t="s">
        <v>129</v>
      </c>
      <c r="B2" s="450"/>
      <c r="C2" s="455"/>
      <c r="D2" s="455"/>
      <c r="E2" s="450"/>
      <c r="F2" s="431"/>
      <c r="G2" s="459"/>
      <c r="H2" s="460"/>
      <c r="I2" s="460"/>
      <c r="J2" s="460"/>
      <c r="K2" s="460"/>
      <c r="L2" s="461"/>
      <c r="M2" s="461"/>
      <c r="N2" s="460"/>
      <c r="O2" s="462"/>
      <c r="P2" s="463"/>
      <c r="Q2" s="432"/>
      <c r="R2" s="433" t="s">
        <v>341</v>
      </c>
      <c r="S2" s="434">
        <v>44788</v>
      </c>
      <c r="T2" s="435"/>
      <c r="U2" s="436"/>
      <c r="V2" s="436"/>
      <c r="W2" s="435"/>
      <c r="X2" s="435"/>
      <c r="Y2" s="436"/>
    </row>
    <row r="3" spans="1:25" ht="13.5" thickBot="1" x14ac:dyDescent="0.25">
      <c r="A3" s="444" t="s">
        <v>130</v>
      </c>
      <c r="B3" s="451"/>
      <c r="C3" s="456"/>
      <c r="D3" s="456"/>
      <c r="E3" s="451"/>
      <c r="F3" s="437"/>
      <c r="G3" s="464"/>
      <c r="H3" s="465"/>
      <c r="I3" s="465"/>
      <c r="J3" s="465"/>
      <c r="K3" s="465"/>
      <c r="L3" s="466"/>
      <c r="M3" s="466"/>
      <c r="N3" s="465"/>
      <c r="O3" s="467"/>
      <c r="P3" s="468"/>
      <c r="Q3" s="432"/>
      <c r="R3" s="433" t="s">
        <v>342</v>
      </c>
      <c r="S3" s="434">
        <v>44789</v>
      </c>
      <c r="T3" s="435"/>
      <c r="U3" s="436"/>
      <c r="V3" s="436"/>
      <c r="W3" s="435"/>
      <c r="X3" s="435"/>
      <c r="Y3" s="436"/>
    </row>
    <row r="4" spans="1:25" ht="13.5" thickBot="1" x14ac:dyDescent="0.25">
      <c r="A4" s="445" t="s">
        <v>320</v>
      </c>
      <c r="B4" s="452"/>
      <c r="C4" s="457"/>
      <c r="D4" s="457"/>
      <c r="E4" s="452"/>
      <c r="F4" s="438"/>
      <c r="G4" s="469"/>
      <c r="H4" s="470"/>
      <c r="I4" s="470"/>
      <c r="J4" s="470"/>
      <c r="K4" s="470"/>
      <c r="L4" s="471"/>
      <c r="M4" s="471"/>
      <c r="N4" s="470"/>
      <c r="O4" s="472"/>
      <c r="P4" s="473"/>
      <c r="Q4" s="432"/>
      <c r="R4" s="433" t="s">
        <v>343</v>
      </c>
      <c r="S4" s="434">
        <v>44790</v>
      </c>
      <c r="T4" s="435"/>
      <c r="U4" s="436"/>
      <c r="V4" s="436"/>
      <c r="W4" s="435"/>
      <c r="X4" s="435"/>
      <c r="Y4" s="436"/>
    </row>
    <row r="5" spans="1:25" x14ac:dyDescent="0.2">
      <c r="A5" s="443" t="s">
        <v>131</v>
      </c>
      <c r="B5" s="450"/>
      <c r="C5" s="455"/>
      <c r="D5" s="455"/>
      <c r="E5" s="450"/>
      <c r="F5" s="431"/>
      <c r="G5" s="459"/>
      <c r="H5" s="460"/>
      <c r="I5" s="460"/>
      <c r="J5" s="460"/>
      <c r="K5" s="460"/>
      <c r="L5" s="461"/>
      <c r="M5" s="461"/>
      <c r="N5" s="460"/>
      <c r="O5" s="462"/>
      <c r="P5" s="463"/>
      <c r="Q5" s="432"/>
      <c r="R5" s="433" t="s">
        <v>344</v>
      </c>
      <c r="S5" s="434">
        <v>44791</v>
      </c>
      <c r="T5" s="435"/>
      <c r="U5" s="436"/>
      <c r="V5" s="436"/>
      <c r="W5" s="435"/>
      <c r="X5" s="435"/>
      <c r="Y5" s="436"/>
    </row>
    <row r="6" spans="1:25" ht="13.5" thickBot="1" x14ac:dyDescent="0.25">
      <c r="A6" s="444" t="s">
        <v>132</v>
      </c>
      <c r="B6" s="451"/>
      <c r="C6" s="456"/>
      <c r="D6" s="456"/>
      <c r="E6" s="451"/>
      <c r="F6" s="437"/>
      <c r="G6" s="464"/>
      <c r="H6" s="465"/>
      <c r="I6" s="465"/>
      <c r="J6" s="465"/>
      <c r="K6" s="465"/>
      <c r="L6" s="466"/>
      <c r="M6" s="466"/>
      <c r="N6" s="465"/>
      <c r="O6" s="467"/>
      <c r="P6" s="468"/>
      <c r="Q6" s="432"/>
      <c r="R6" s="433" t="s">
        <v>345</v>
      </c>
      <c r="S6" s="434">
        <v>44792</v>
      </c>
      <c r="T6" s="435"/>
      <c r="U6" s="436"/>
      <c r="V6" s="436"/>
      <c r="W6" s="435"/>
      <c r="X6" s="435"/>
      <c r="Y6" s="436"/>
    </row>
    <row r="7" spans="1:25" ht="13.5" thickBot="1" x14ac:dyDescent="0.25">
      <c r="A7" s="445" t="s">
        <v>374</v>
      </c>
      <c r="B7" s="452"/>
      <c r="C7" s="457"/>
      <c r="D7" s="457"/>
      <c r="E7" s="452"/>
      <c r="F7" s="438"/>
      <c r="G7" s="469"/>
      <c r="H7" s="470"/>
      <c r="I7" s="470"/>
      <c r="J7" s="470"/>
      <c r="K7" s="470"/>
      <c r="L7" s="471"/>
      <c r="M7" s="471"/>
      <c r="N7" s="470"/>
      <c r="O7" s="472"/>
      <c r="P7" s="473"/>
      <c r="Q7" s="432"/>
      <c r="R7" s="433" t="s">
        <v>346</v>
      </c>
      <c r="S7" s="434">
        <v>44793</v>
      </c>
      <c r="T7" s="435"/>
      <c r="U7" s="436"/>
      <c r="V7" s="436"/>
      <c r="W7" s="435"/>
      <c r="X7" s="435"/>
      <c r="Y7" s="436"/>
    </row>
    <row r="8" spans="1:25" x14ac:dyDescent="0.2">
      <c r="A8" s="443" t="s">
        <v>133</v>
      </c>
      <c r="B8" s="450"/>
      <c r="C8" s="455"/>
      <c r="D8" s="455"/>
      <c r="E8" s="450"/>
      <c r="F8" s="431"/>
      <c r="G8" s="459"/>
      <c r="H8" s="460"/>
      <c r="I8" s="460"/>
      <c r="J8" s="460"/>
      <c r="K8" s="460"/>
      <c r="L8" s="461"/>
      <c r="M8" s="461"/>
      <c r="N8" s="460"/>
      <c r="O8" s="462"/>
      <c r="P8" s="463"/>
      <c r="Q8" s="432"/>
      <c r="R8" s="433" t="s">
        <v>347</v>
      </c>
      <c r="S8" s="434">
        <v>44794</v>
      </c>
      <c r="T8" s="435"/>
      <c r="U8" s="436"/>
      <c r="V8" s="436"/>
      <c r="W8" s="435"/>
      <c r="X8" s="435"/>
      <c r="Y8" s="436"/>
    </row>
    <row r="9" spans="1:25" ht="13.5" thickBot="1" x14ac:dyDescent="0.25">
      <c r="A9" s="444" t="s">
        <v>134</v>
      </c>
      <c r="B9" s="451"/>
      <c r="C9" s="456"/>
      <c r="D9" s="456"/>
      <c r="E9" s="451"/>
      <c r="F9" s="437"/>
      <c r="G9" s="464"/>
      <c r="H9" s="465"/>
      <c r="I9" s="465"/>
      <c r="J9" s="465"/>
      <c r="K9" s="465"/>
      <c r="L9" s="466"/>
      <c r="M9" s="466"/>
      <c r="N9" s="465"/>
      <c r="O9" s="467"/>
      <c r="P9" s="468"/>
      <c r="Q9" s="432"/>
      <c r="R9" s="433" t="s">
        <v>348</v>
      </c>
      <c r="S9" s="434">
        <v>44795</v>
      </c>
      <c r="T9" s="435"/>
      <c r="U9" s="436"/>
      <c r="V9" s="436"/>
      <c r="W9" s="435"/>
      <c r="X9" s="435"/>
      <c r="Y9" s="436"/>
    </row>
    <row r="10" spans="1:25" ht="13.5" thickBot="1" x14ac:dyDescent="0.25">
      <c r="A10" s="445" t="s">
        <v>375</v>
      </c>
      <c r="B10" s="452"/>
      <c r="C10" s="457"/>
      <c r="D10" s="457"/>
      <c r="E10" s="452"/>
      <c r="F10" s="438"/>
      <c r="G10" s="469"/>
      <c r="H10" s="470"/>
      <c r="I10" s="470"/>
      <c r="J10" s="470"/>
      <c r="K10" s="470"/>
      <c r="L10" s="471"/>
      <c r="M10" s="471"/>
      <c r="N10" s="470"/>
      <c r="O10" s="472"/>
      <c r="P10" s="473"/>
      <c r="Q10" s="432"/>
      <c r="R10" s="433" t="s">
        <v>349</v>
      </c>
      <c r="S10" s="434">
        <v>44796</v>
      </c>
      <c r="T10" s="435"/>
      <c r="U10" s="436"/>
      <c r="V10" s="436"/>
      <c r="W10" s="435"/>
      <c r="X10" s="435"/>
      <c r="Y10" s="436"/>
    </row>
    <row r="11" spans="1:25" x14ac:dyDescent="0.2">
      <c r="A11" s="446" t="s">
        <v>135</v>
      </c>
      <c r="B11" s="453">
        <v>2000</v>
      </c>
      <c r="C11" s="458">
        <v>6050.5</v>
      </c>
      <c r="D11" s="458">
        <v>6063.5</v>
      </c>
      <c r="E11" s="453">
        <v>7016</v>
      </c>
      <c r="F11" s="440">
        <v>6046</v>
      </c>
      <c r="G11" s="474"/>
      <c r="H11" s="475"/>
      <c r="I11" s="475"/>
      <c r="J11" s="475"/>
      <c r="K11" s="475"/>
      <c r="L11" s="476"/>
      <c r="M11" s="476"/>
      <c r="N11" s="475"/>
      <c r="O11" s="477"/>
      <c r="P11" s="478"/>
      <c r="Q11" s="432"/>
      <c r="R11" s="433" t="s">
        <v>350</v>
      </c>
      <c r="S11" s="434">
        <v>44797</v>
      </c>
      <c r="T11" s="435"/>
      <c r="U11" s="436"/>
      <c r="V11" s="436"/>
      <c r="W11" s="435"/>
      <c r="X11" s="435"/>
      <c r="Y11" s="436"/>
    </row>
    <row r="12" spans="1:25" x14ac:dyDescent="0.2">
      <c r="A12" s="446" t="s">
        <v>136</v>
      </c>
      <c r="B12" s="453">
        <v>50000</v>
      </c>
      <c r="C12" s="458">
        <v>5134</v>
      </c>
      <c r="D12" s="458">
        <v>6109.5</v>
      </c>
      <c r="E12" s="453">
        <v>300</v>
      </c>
      <c r="F12" s="440">
        <v>6034.5</v>
      </c>
      <c r="G12" s="474"/>
      <c r="H12" s="475"/>
      <c r="I12" s="475"/>
      <c r="J12" s="475"/>
      <c r="K12" s="475"/>
      <c r="L12" s="476"/>
      <c r="M12" s="476"/>
      <c r="N12" s="475"/>
      <c r="O12" s="477"/>
      <c r="P12" s="478"/>
      <c r="Q12" s="432"/>
      <c r="R12" s="433" t="s">
        <v>351</v>
      </c>
      <c r="S12" s="434">
        <v>44798</v>
      </c>
      <c r="T12" s="435"/>
      <c r="U12" s="436"/>
      <c r="V12" s="436"/>
      <c r="W12" s="435"/>
      <c r="X12" s="435"/>
      <c r="Y12" s="436"/>
    </row>
    <row r="13" spans="1:25" x14ac:dyDescent="0.2">
      <c r="A13" s="446" t="s">
        <v>322</v>
      </c>
      <c r="B13" s="453">
        <v>11691</v>
      </c>
      <c r="C13" s="458">
        <v>6015.5</v>
      </c>
      <c r="D13" s="458">
        <v>6017</v>
      </c>
      <c r="E13" s="453">
        <v>4191</v>
      </c>
      <c r="F13" s="440">
        <v>6015.5</v>
      </c>
      <c r="G13" s="474"/>
      <c r="H13" s="475"/>
      <c r="I13" s="475"/>
      <c r="J13" s="475"/>
      <c r="K13" s="475"/>
      <c r="L13" s="476"/>
      <c r="M13" s="476"/>
      <c r="N13" s="475"/>
      <c r="O13" s="477"/>
      <c r="P13" s="478"/>
      <c r="Q13" s="432"/>
      <c r="R13" s="433" t="s">
        <v>352</v>
      </c>
      <c r="S13" s="434">
        <v>44799</v>
      </c>
      <c r="T13" s="435"/>
      <c r="U13" s="436"/>
      <c r="V13" s="436"/>
      <c r="W13" s="435"/>
      <c r="X13" s="435"/>
      <c r="Y13" s="436"/>
    </row>
    <row r="14" spans="1:25" x14ac:dyDescent="0.2">
      <c r="A14" s="447" t="s">
        <v>137</v>
      </c>
      <c r="B14" s="453"/>
      <c r="C14" s="458"/>
      <c r="D14" s="458"/>
      <c r="E14" s="453"/>
      <c r="F14" s="440"/>
      <c r="G14" s="474"/>
      <c r="H14" s="475"/>
      <c r="I14" s="475"/>
      <c r="J14" s="475"/>
      <c r="K14" s="475"/>
      <c r="L14" s="476"/>
      <c r="M14" s="476"/>
      <c r="N14" s="475"/>
      <c r="O14" s="477"/>
      <c r="P14" s="478"/>
      <c r="Q14" s="432"/>
      <c r="R14" s="433" t="s">
        <v>353</v>
      </c>
      <c r="S14" s="434">
        <v>44800</v>
      </c>
      <c r="T14" s="435"/>
      <c r="U14" s="436"/>
      <c r="V14" s="436"/>
      <c r="W14" s="435"/>
      <c r="X14" s="435"/>
      <c r="Y14" s="436"/>
    </row>
    <row r="15" spans="1:25" x14ac:dyDescent="0.2">
      <c r="A15" s="447" t="s">
        <v>138</v>
      </c>
      <c r="B15" s="453"/>
      <c r="C15" s="458"/>
      <c r="D15" s="458"/>
      <c r="E15" s="453"/>
      <c r="F15" s="440"/>
      <c r="G15" s="474"/>
      <c r="H15" s="475"/>
      <c r="I15" s="475"/>
      <c r="J15" s="475"/>
      <c r="K15" s="475"/>
      <c r="L15" s="476"/>
      <c r="M15" s="476"/>
      <c r="N15" s="475"/>
      <c r="O15" s="477"/>
      <c r="P15" s="478"/>
      <c r="Q15" s="432"/>
      <c r="R15" s="433" t="s">
        <v>354</v>
      </c>
      <c r="S15" s="434">
        <v>44801</v>
      </c>
      <c r="T15" s="435"/>
      <c r="U15" s="436"/>
      <c r="V15" s="436"/>
      <c r="W15" s="435"/>
      <c r="X15" s="435"/>
      <c r="Y15" s="436"/>
    </row>
    <row r="16" spans="1:25" x14ac:dyDescent="0.2">
      <c r="A16" s="447" t="s">
        <v>324</v>
      </c>
      <c r="B16" s="453">
        <v>11367</v>
      </c>
      <c r="C16" s="458">
        <v>21.113</v>
      </c>
      <c r="D16" s="458">
        <v>21.62</v>
      </c>
      <c r="E16" s="453">
        <v>11630</v>
      </c>
      <c r="F16" s="440">
        <v>21.62</v>
      </c>
      <c r="G16" s="474"/>
      <c r="H16" s="475"/>
      <c r="I16" s="475"/>
      <c r="J16" s="475"/>
      <c r="K16" s="475"/>
      <c r="L16" s="476"/>
      <c r="M16" s="476"/>
      <c r="N16" s="475"/>
      <c r="O16" s="477"/>
      <c r="P16" s="478"/>
      <c r="Q16" s="432"/>
      <c r="R16" s="433" t="s">
        <v>355</v>
      </c>
      <c r="S16" s="434">
        <v>44802</v>
      </c>
      <c r="T16" s="435"/>
      <c r="U16" s="436"/>
      <c r="V16" s="436"/>
      <c r="W16" s="435"/>
      <c r="X16" s="435"/>
      <c r="Y16" s="436"/>
    </row>
    <row r="17" spans="1:25" x14ac:dyDescent="0.2">
      <c r="A17" s="448" t="s">
        <v>139</v>
      </c>
      <c r="B17" s="453">
        <v>10000</v>
      </c>
      <c r="C17" s="458">
        <v>21.55</v>
      </c>
      <c r="D17" s="458">
        <v>21.59</v>
      </c>
      <c r="E17" s="453">
        <v>3738</v>
      </c>
      <c r="F17" s="440">
        <v>21.55</v>
      </c>
      <c r="G17" s="474"/>
      <c r="H17" s="475"/>
      <c r="I17" s="475"/>
      <c r="J17" s="475"/>
      <c r="K17" s="475"/>
      <c r="L17" s="476"/>
      <c r="M17" s="476"/>
      <c r="N17" s="475"/>
      <c r="O17" s="477"/>
      <c r="P17" s="478"/>
      <c r="Q17" s="432"/>
      <c r="R17" s="433" t="s">
        <v>356</v>
      </c>
      <c r="S17" s="434">
        <v>44803</v>
      </c>
      <c r="T17" s="435"/>
      <c r="U17" s="436"/>
      <c r="V17" s="436"/>
      <c r="W17" s="435"/>
      <c r="X17" s="435"/>
      <c r="Y17" s="436"/>
    </row>
    <row r="18" spans="1:25" x14ac:dyDescent="0.2">
      <c r="A18" s="448" t="s">
        <v>140</v>
      </c>
      <c r="B18" s="453">
        <v>18535</v>
      </c>
      <c r="C18" s="458">
        <v>21.3</v>
      </c>
      <c r="D18" s="458">
        <v>21.55</v>
      </c>
      <c r="E18" s="453">
        <v>8896</v>
      </c>
      <c r="F18" s="440">
        <v>21.3</v>
      </c>
      <c r="G18" s="474"/>
      <c r="H18" s="475"/>
      <c r="I18" s="475"/>
      <c r="J18" s="475"/>
      <c r="K18" s="475"/>
      <c r="L18" s="476"/>
      <c r="M18" s="476"/>
      <c r="N18" s="475"/>
      <c r="O18" s="477"/>
      <c r="P18" s="478"/>
      <c r="Q18" s="432"/>
      <c r="R18" s="433" t="s">
        <v>357</v>
      </c>
      <c r="S18" s="434">
        <v>44804</v>
      </c>
      <c r="T18" s="435"/>
      <c r="U18" s="436"/>
      <c r="V18" s="436"/>
      <c r="W18" s="435"/>
      <c r="X18" s="435"/>
      <c r="Y18" s="436"/>
    </row>
    <row r="19" spans="1:25" x14ac:dyDescent="0.2">
      <c r="A19" s="448" t="s">
        <v>323</v>
      </c>
      <c r="B19" s="453">
        <v>10000</v>
      </c>
      <c r="C19" s="458">
        <v>21.55</v>
      </c>
      <c r="D19" s="458">
        <v>21.57</v>
      </c>
      <c r="E19" s="453">
        <v>15310</v>
      </c>
      <c r="F19" s="440">
        <v>21.57</v>
      </c>
      <c r="G19" s="474"/>
      <c r="H19" s="475"/>
      <c r="I19" s="475"/>
      <c r="J19" s="475"/>
      <c r="K19" s="475"/>
      <c r="L19" s="476"/>
      <c r="M19" s="476"/>
      <c r="N19" s="475"/>
      <c r="O19" s="477"/>
      <c r="P19" s="478"/>
      <c r="Q19" s="432"/>
      <c r="R19" s="433" t="s">
        <v>358</v>
      </c>
      <c r="S19" s="434">
        <v>44805</v>
      </c>
      <c r="T19" s="435"/>
      <c r="U19" s="436"/>
      <c r="V19" s="436"/>
      <c r="W19" s="435"/>
      <c r="X19" s="435"/>
      <c r="Y19" s="436"/>
    </row>
    <row r="20" spans="1:25" x14ac:dyDescent="0.2">
      <c r="A20" s="446" t="s">
        <v>141</v>
      </c>
      <c r="B20" s="453">
        <v>2410</v>
      </c>
      <c r="C20" s="458">
        <v>6730.5</v>
      </c>
      <c r="D20" s="458">
        <v>6740</v>
      </c>
      <c r="E20" s="453">
        <v>39300</v>
      </c>
      <c r="F20" s="440">
        <v>6739.5</v>
      </c>
      <c r="G20" s="474"/>
      <c r="H20" s="475"/>
      <c r="I20" s="475"/>
      <c r="J20" s="475"/>
      <c r="K20" s="475"/>
      <c r="L20" s="476"/>
      <c r="M20" s="476"/>
      <c r="N20" s="475"/>
      <c r="O20" s="477"/>
      <c r="P20" s="478"/>
      <c r="Q20" s="432"/>
      <c r="R20" s="433" t="s">
        <v>359</v>
      </c>
      <c r="S20" s="434">
        <v>44806</v>
      </c>
      <c r="T20" s="435"/>
      <c r="U20" s="436"/>
      <c r="V20" s="436"/>
      <c r="W20" s="435"/>
      <c r="X20" s="435"/>
      <c r="Y20" s="436"/>
    </row>
    <row r="21" spans="1:25" x14ac:dyDescent="0.2">
      <c r="A21" s="446" t="s">
        <v>142</v>
      </c>
      <c r="B21" s="453">
        <v>50000</v>
      </c>
      <c r="C21" s="458">
        <v>6651</v>
      </c>
      <c r="D21" s="458">
        <v>6786</v>
      </c>
      <c r="E21" s="453">
        <v>13397</v>
      </c>
      <c r="F21" s="440">
        <v>6600</v>
      </c>
      <c r="G21" s="474"/>
      <c r="H21" s="475"/>
      <c r="I21" s="475"/>
      <c r="J21" s="475"/>
      <c r="K21" s="475"/>
      <c r="L21" s="476"/>
      <c r="M21" s="476"/>
      <c r="N21" s="475"/>
      <c r="O21" s="477"/>
      <c r="P21" s="478"/>
      <c r="Q21" s="432"/>
      <c r="R21" s="433" t="s">
        <v>360</v>
      </c>
      <c r="S21" s="434">
        <v>44807</v>
      </c>
      <c r="T21" s="435"/>
      <c r="U21" s="436"/>
      <c r="V21" s="436"/>
      <c r="W21" s="435"/>
      <c r="X21" s="435"/>
      <c r="Y21" s="436"/>
    </row>
    <row r="22" spans="1:25" x14ac:dyDescent="0.2">
      <c r="A22" s="446" t="s">
        <v>376</v>
      </c>
      <c r="B22" s="453">
        <v>1205</v>
      </c>
      <c r="C22" s="458">
        <v>6700.5</v>
      </c>
      <c r="D22" s="458">
        <v>6704</v>
      </c>
      <c r="E22" s="453">
        <v>10566</v>
      </c>
      <c r="F22" s="440">
        <v>6705</v>
      </c>
      <c r="G22" s="474"/>
      <c r="H22" s="475"/>
      <c r="I22" s="475"/>
      <c r="J22" s="475"/>
      <c r="K22" s="475"/>
      <c r="L22" s="476"/>
      <c r="M22" s="476"/>
      <c r="N22" s="475"/>
      <c r="O22" s="477"/>
      <c r="P22" s="478"/>
      <c r="Q22" s="432"/>
      <c r="R22" s="433" t="s">
        <v>361</v>
      </c>
      <c r="S22" s="434">
        <v>44808</v>
      </c>
      <c r="T22" s="435"/>
      <c r="U22" s="436"/>
      <c r="V22" s="436"/>
      <c r="W22" s="435"/>
      <c r="X22" s="435"/>
      <c r="Y22" s="436"/>
    </row>
    <row r="23" spans="1:25" x14ac:dyDescent="0.2">
      <c r="A23" s="447" t="s">
        <v>143</v>
      </c>
      <c r="B23" s="453">
        <v>13817</v>
      </c>
      <c r="C23" s="458">
        <v>23.56</v>
      </c>
      <c r="D23" s="458">
        <v>23.64</v>
      </c>
      <c r="E23" s="453">
        <v>18973</v>
      </c>
      <c r="F23" s="440">
        <v>23.64</v>
      </c>
      <c r="G23" s="479"/>
      <c r="H23" s="480"/>
      <c r="I23" s="480"/>
      <c r="J23" s="480"/>
      <c r="K23" s="480"/>
      <c r="L23" s="481"/>
      <c r="M23" s="481"/>
      <c r="N23" s="480"/>
      <c r="O23" s="482"/>
      <c r="P23" s="483"/>
      <c r="Q23" s="432"/>
      <c r="R23" s="433" t="s">
        <v>362</v>
      </c>
      <c r="S23" s="434">
        <v>44809</v>
      </c>
      <c r="T23" s="435"/>
      <c r="U23" s="436"/>
      <c r="V23" s="436"/>
      <c r="W23" s="435"/>
      <c r="X23" s="435"/>
      <c r="Y23" s="436"/>
    </row>
    <row r="24" spans="1:25" x14ac:dyDescent="0.2">
      <c r="A24" s="447" t="s">
        <v>144</v>
      </c>
      <c r="B24" s="453"/>
      <c r="C24" s="458"/>
      <c r="D24" s="458"/>
      <c r="E24" s="453"/>
      <c r="F24" s="440">
        <v>23.55</v>
      </c>
      <c r="G24" s="479"/>
      <c r="H24" s="480"/>
      <c r="I24" s="480"/>
      <c r="J24" s="480"/>
      <c r="K24" s="480"/>
      <c r="L24" s="481"/>
      <c r="M24" s="481"/>
      <c r="N24" s="480"/>
      <c r="O24" s="482"/>
      <c r="P24" s="483"/>
      <c r="Q24" s="432"/>
      <c r="R24" s="433" t="s">
        <v>363</v>
      </c>
      <c r="S24" s="434">
        <v>44810</v>
      </c>
      <c r="T24" s="435"/>
      <c r="U24" s="436"/>
      <c r="V24" s="436"/>
      <c r="W24" s="435"/>
      <c r="X24" s="435"/>
      <c r="Y24" s="436"/>
    </row>
    <row r="25" spans="1:25" x14ac:dyDescent="0.2">
      <c r="A25" s="447" t="s">
        <v>377</v>
      </c>
      <c r="B25" s="453">
        <v>104472</v>
      </c>
      <c r="C25" s="458">
        <v>23.58</v>
      </c>
      <c r="D25" s="458">
        <v>23.6</v>
      </c>
      <c r="E25" s="453">
        <v>24252</v>
      </c>
      <c r="F25" s="440">
        <v>23.6</v>
      </c>
      <c r="G25" s="479"/>
      <c r="H25" s="480"/>
      <c r="I25" s="480"/>
      <c r="J25" s="480"/>
      <c r="K25" s="480"/>
      <c r="L25" s="481"/>
      <c r="M25" s="481"/>
      <c r="N25" s="480"/>
      <c r="O25" s="482"/>
      <c r="P25" s="483"/>
      <c r="Q25" s="432"/>
      <c r="R25" s="433" t="s">
        <v>364</v>
      </c>
      <c r="S25" s="434">
        <v>44811</v>
      </c>
      <c r="T25" s="435"/>
      <c r="U25" s="436"/>
      <c r="V25" s="436"/>
      <c r="W25" s="435"/>
      <c r="X25" s="435"/>
      <c r="Y25" s="436"/>
    </row>
    <row r="26" spans="1:25" x14ac:dyDescent="0.2">
      <c r="A26" s="448" t="s">
        <v>145</v>
      </c>
      <c r="B26" s="453">
        <v>673488</v>
      </c>
      <c r="C26" s="458">
        <v>24</v>
      </c>
      <c r="D26" s="458">
        <v>24.06</v>
      </c>
      <c r="E26" s="453">
        <v>129997</v>
      </c>
      <c r="F26" s="440">
        <v>24.06</v>
      </c>
      <c r="G26" s="484"/>
      <c r="H26" s="485"/>
      <c r="I26" s="485"/>
      <c r="J26" s="485"/>
      <c r="K26" s="485"/>
      <c r="L26" s="486"/>
      <c r="M26" s="486"/>
      <c r="N26" s="485"/>
      <c r="O26" s="487"/>
      <c r="P26" s="488"/>
      <c r="Q26" s="432"/>
      <c r="R26" s="433" t="s">
        <v>365</v>
      </c>
      <c r="S26" s="434">
        <v>44812</v>
      </c>
      <c r="T26" s="435"/>
      <c r="U26" s="436"/>
      <c r="V26" s="436"/>
      <c r="W26" s="435"/>
      <c r="X26" s="435"/>
      <c r="Y26" s="436"/>
    </row>
    <row r="27" spans="1:25" x14ac:dyDescent="0.2">
      <c r="A27" s="448" t="s">
        <v>146</v>
      </c>
      <c r="B27" s="453">
        <v>50000</v>
      </c>
      <c r="C27" s="458">
        <v>23.5</v>
      </c>
      <c r="D27" s="458">
        <v>24.2</v>
      </c>
      <c r="E27" s="453">
        <v>25100</v>
      </c>
      <c r="F27" s="440">
        <v>23.7</v>
      </c>
      <c r="G27" s="484"/>
      <c r="H27" s="485"/>
      <c r="I27" s="485"/>
      <c r="J27" s="485"/>
      <c r="K27" s="485"/>
      <c r="L27" s="486"/>
      <c r="M27" s="486"/>
      <c r="N27" s="485"/>
      <c r="O27" s="487"/>
      <c r="P27" s="488"/>
      <c r="Q27" s="429"/>
      <c r="R27" s="433" t="s">
        <v>366</v>
      </c>
      <c r="S27" s="434">
        <v>44813</v>
      </c>
      <c r="T27" s="435"/>
      <c r="U27" s="436"/>
      <c r="V27" s="436"/>
      <c r="W27" s="435"/>
      <c r="X27" s="435"/>
      <c r="Y27" s="436"/>
    </row>
    <row r="28" spans="1:25" x14ac:dyDescent="0.2">
      <c r="A28" s="448" t="s">
        <v>378</v>
      </c>
      <c r="B28" s="453">
        <v>89300</v>
      </c>
      <c r="C28" s="458">
        <v>24.030999999999999</v>
      </c>
      <c r="D28" s="458">
        <v>24.062000000000001</v>
      </c>
      <c r="E28" s="453">
        <v>10566</v>
      </c>
      <c r="F28" s="440">
        <v>24.065000000000001</v>
      </c>
      <c r="G28" s="484"/>
      <c r="H28" s="485"/>
      <c r="I28" s="485"/>
      <c r="J28" s="485"/>
      <c r="K28" s="485"/>
      <c r="L28" s="486"/>
      <c r="M28" s="486"/>
      <c r="N28" s="485"/>
      <c r="O28" s="487"/>
      <c r="P28" s="488"/>
      <c r="Q28" s="429"/>
      <c r="R28" s="433" t="s">
        <v>367</v>
      </c>
      <c r="S28" s="434">
        <v>44814</v>
      </c>
      <c r="T28" s="435"/>
      <c r="U28" s="436"/>
      <c r="V28" s="436"/>
      <c r="W28" s="435"/>
      <c r="X28" s="435"/>
      <c r="Y28" s="436"/>
    </row>
    <row r="29" spans="1:25" x14ac:dyDescent="0.2">
      <c r="A29" s="439" t="s">
        <v>147</v>
      </c>
      <c r="B29" s="453">
        <v>4</v>
      </c>
      <c r="C29" s="458">
        <v>7353</v>
      </c>
      <c r="D29" s="458">
        <v>7369.5</v>
      </c>
      <c r="E29" s="453">
        <v>2990</v>
      </c>
      <c r="F29" s="440">
        <v>7375</v>
      </c>
      <c r="G29" s="474"/>
      <c r="H29" s="475"/>
      <c r="I29" s="475"/>
      <c r="J29" s="475"/>
      <c r="K29" s="475"/>
      <c r="L29" s="476"/>
      <c r="M29" s="476"/>
      <c r="N29" s="475"/>
      <c r="O29" s="477"/>
      <c r="P29" s="478"/>
      <c r="Q29" s="429"/>
      <c r="R29" s="433" t="s">
        <v>368</v>
      </c>
      <c r="S29" s="434">
        <v>44815</v>
      </c>
      <c r="T29" s="435"/>
      <c r="U29" s="436"/>
      <c r="V29" s="436"/>
      <c r="W29" s="435"/>
      <c r="X29" s="435"/>
      <c r="Y29" s="436"/>
    </row>
    <row r="30" spans="1:25" x14ac:dyDescent="0.2">
      <c r="A30" s="439" t="s">
        <v>148</v>
      </c>
      <c r="B30" s="453"/>
      <c r="C30" s="458"/>
      <c r="D30" s="458"/>
      <c r="E30" s="453"/>
      <c r="F30" s="440"/>
      <c r="G30" s="474"/>
      <c r="H30" s="475"/>
      <c r="I30" s="475"/>
      <c r="J30" s="475"/>
      <c r="K30" s="475"/>
      <c r="L30" s="476"/>
      <c r="M30" s="476"/>
      <c r="N30" s="475"/>
      <c r="O30" s="477"/>
      <c r="P30" s="478"/>
      <c r="Q30" s="429"/>
      <c r="R30" s="433" t="s">
        <v>369</v>
      </c>
      <c r="S30" s="434">
        <v>44816</v>
      </c>
      <c r="T30" s="435"/>
      <c r="U30" s="436"/>
      <c r="V30" s="436"/>
      <c r="W30" s="435"/>
      <c r="X30" s="435"/>
      <c r="Y30" s="436"/>
    </row>
    <row r="31" spans="1:25" x14ac:dyDescent="0.2">
      <c r="A31" s="439" t="s">
        <v>379</v>
      </c>
      <c r="B31" s="453">
        <v>42</v>
      </c>
      <c r="C31" s="458">
        <v>7310</v>
      </c>
      <c r="D31" s="458">
        <v>7311</v>
      </c>
      <c r="E31" s="453">
        <v>2990</v>
      </c>
      <c r="F31" s="440">
        <v>7311</v>
      </c>
      <c r="G31" s="474"/>
      <c r="H31" s="475"/>
      <c r="I31" s="475"/>
      <c r="J31" s="475"/>
      <c r="K31" s="475"/>
      <c r="L31" s="476"/>
      <c r="M31" s="476"/>
      <c r="N31" s="475"/>
      <c r="O31" s="477"/>
      <c r="P31" s="478"/>
      <c r="Q31" s="429"/>
      <c r="R31" s="433" t="s">
        <v>370</v>
      </c>
      <c r="S31" s="434">
        <v>44817</v>
      </c>
      <c r="T31" s="435"/>
      <c r="U31" s="436"/>
      <c r="V31" s="436"/>
      <c r="W31" s="435"/>
      <c r="X31" s="435"/>
      <c r="Y31" s="436"/>
    </row>
    <row r="32" spans="1:25" x14ac:dyDescent="0.2">
      <c r="A32" s="441" t="s">
        <v>149</v>
      </c>
      <c r="B32" s="453"/>
      <c r="C32" s="458"/>
      <c r="D32" s="458"/>
      <c r="E32" s="453"/>
      <c r="F32" s="440"/>
      <c r="G32" s="479"/>
      <c r="H32" s="480"/>
      <c r="I32" s="480"/>
      <c r="J32" s="480"/>
      <c r="K32" s="480"/>
      <c r="L32" s="481"/>
      <c r="M32" s="481"/>
      <c r="N32" s="480"/>
      <c r="O32" s="482"/>
      <c r="P32" s="483"/>
      <c r="Q32" s="429"/>
      <c r="R32" s="433" t="s">
        <v>371</v>
      </c>
      <c r="S32" s="434"/>
      <c r="T32" s="435"/>
      <c r="U32" s="436"/>
      <c r="V32" s="436"/>
      <c r="W32" s="435"/>
      <c r="X32" s="435"/>
      <c r="Y32" s="436"/>
    </row>
    <row r="33" spans="1:25" x14ac:dyDescent="0.2">
      <c r="A33" s="441" t="s">
        <v>150</v>
      </c>
      <c r="B33" s="453"/>
      <c r="C33" s="458"/>
      <c r="D33" s="458"/>
      <c r="E33" s="453"/>
      <c r="F33" s="440"/>
      <c r="G33" s="479"/>
      <c r="H33" s="480"/>
      <c r="I33" s="480"/>
      <c r="J33" s="480"/>
      <c r="K33" s="480"/>
      <c r="L33" s="481"/>
      <c r="M33" s="481"/>
      <c r="N33" s="480"/>
      <c r="O33" s="482"/>
      <c r="P33" s="483"/>
      <c r="Q33" s="429"/>
      <c r="R33" s="433" t="s">
        <v>372</v>
      </c>
      <c r="S33" s="434"/>
      <c r="T33" s="435"/>
      <c r="U33" s="436"/>
      <c r="V33" s="436"/>
      <c r="W33" s="435"/>
      <c r="X33" s="435"/>
      <c r="Y33" s="436"/>
    </row>
    <row r="34" spans="1:25" x14ac:dyDescent="0.2">
      <c r="A34" s="441" t="s">
        <v>380</v>
      </c>
      <c r="B34" s="453"/>
      <c r="C34" s="458"/>
      <c r="D34" s="458"/>
      <c r="E34" s="453"/>
      <c r="F34" s="440"/>
      <c r="G34" s="479"/>
      <c r="H34" s="480"/>
      <c r="I34" s="480"/>
      <c r="J34" s="480"/>
      <c r="K34" s="480"/>
      <c r="L34" s="481"/>
      <c r="M34" s="481"/>
      <c r="N34" s="480"/>
      <c r="O34" s="482"/>
      <c r="P34" s="483"/>
      <c r="Q34" s="429"/>
      <c r="R34" s="433" t="s">
        <v>373</v>
      </c>
      <c r="S34" s="434"/>
      <c r="T34" s="435"/>
      <c r="U34" s="436"/>
      <c r="V34" s="436"/>
      <c r="W34" s="435"/>
      <c r="X34" s="435"/>
      <c r="Y34" s="436"/>
    </row>
    <row r="35" spans="1:25" x14ac:dyDescent="0.2">
      <c r="A35" s="442" t="s">
        <v>151</v>
      </c>
      <c r="B35" s="453">
        <v>1485</v>
      </c>
      <c r="C35" s="458">
        <v>26.25</v>
      </c>
      <c r="D35" s="458">
        <v>26.5</v>
      </c>
      <c r="E35" s="453">
        <v>20685</v>
      </c>
      <c r="F35" s="440">
        <v>26.5</v>
      </c>
      <c r="G35" s="484"/>
      <c r="H35" s="485"/>
      <c r="I35" s="485"/>
      <c r="J35" s="485"/>
      <c r="K35" s="485"/>
      <c r="L35" s="486"/>
      <c r="M35" s="486"/>
      <c r="N35" s="485"/>
      <c r="O35" s="487"/>
      <c r="P35" s="488"/>
      <c r="Q35" s="429"/>
    </row>
    <row r="36" spans="1:25" x14ac:dyDescent="0.2">
      <c r="A36" s="442" t="s">
        <v>152</v>
      </c>
      <c r="B36" s="453"/>
      <c r="C36" s="458"/>
      <c r="D36" s="458"/>
      <c r="E36" s="453"/>
      <c r="F36" s="440"/>
      <c r="G36" s="484"/>
      <c r="H36" s="485"/>
      <c r="I36" s="485"/>
      <c r="J36" s="485"/>
      <c r="K36" s="485"/>
      <c r="L36" s="486"/>
      <c r="M36" s="486"/>
      <c r="N36" s="485"/>
      <c r="O36" s="487"/>
      <c r="P36" s="488"/>
      <c r="Q36" s="429"/>
    </row>
    <row r="37" spans="1:25" x14ac:dyDescent="0.2">
      <c r="A37" s="442" t="s">
        <v>381</v>
      </c>
      <c r="B37" s="453">
        <v>41</v>
      </c>
      <c r="C37" s="458">
        <v>26.151</v>
      </c>
      <c r="D37" s="458">
        <v>27.4</v>
      </c>
      <c r="E37" s="453">
        <v>1</v>
      </c>
      <c r="F37" s="440">
        <v>26.11</v>
      </c>
      <c r="G37" s="484"/>
      <c r="H37" s="485"/>
      <c r="I37" s="485"/>
      <c r="J37" s="485"/>
      <c r="K37" s="485"/>
      <c r="L37" s="486"/>
      <c r="M37" s="486"/>
      <c r="N37" s="485"/>
      <c r="O37" s="487"/>
      <c r="P37" s="488"/>
      <c r="Q37" s="429"/>
    </row>
    <row r="38" spans="1:25" x14ac:dyDescent="0.2">
      <c r="A38" s="439" t="s">
        <v>153</v>
      </c>
      <c r="B38" s="453">
        <v>341</v>
      </c>
      <c r="C38" s="458">
        <v>6334</v>
      </c>
      <c r="D38" s="458">
        <v>6368.5</v>
      </c>
      <c r="E38" s="453">
        <v>693</v>
      </c>
      <c r="F38" s="440">
        <v>6360</v>
      </c>
      <c r="G38" s="474"/>
      <c r="H38" s="475"/>
      <c r="I38" s="475"/>
      <c r="J38" s="475"/>
      <c r="K38" s="475"/>
      <c r="L38" s="476"/>
      <c r="M38" s="476"/>
      <c r="N38" s="475"/>
      <c r="O38" s="477"/>
      <c r="P38" s="478"/>
      <c r="Q38" s="429"/>
    </row>
    <row r="39" spans="1:25" x14ac:dyDescent="0.2">
      <c r="A39" s="439" t="s">
        <v>154</v>
      </c>
      <c r="B39" s="453"/>
      <c r="C39" s="458"/>
      <c r="D39" s="458">
        <v>6500</v>
      </c>
      <c r="E39" s="453">
        <v>1500</v>
      </c>
      <c r="F39" s="440">
        <v>6550</v>
      </c>
      <c r="G39" s="474"/>
      <c r="H39" s="475"/>
      <c r="I39" s="475"/>
      <c r="J39" s="475"/>
      <c r="K39" s="475"/>
      <c r="L39" s="476"/>
      <c r="M39" s="476"/>
      <c r="N39" s="475"/>
      <c r="O39" s="477"/>
      <c r="P39" s="478"/>
      <c r="Q39" s="429"/>
    </row>
    <row r="40" spans="1:25" x14ac:dyDescent="0.2">
      <c r="A40" s="439" t="s">
        <v>382</v>
      </c>
      <c r="B40" s="453">
        <v>341</v>
      </c>
      <c r="C40" s="458">
        <v>6285.5</v>
      </c>
      <c r="D40" s="458">
        <v>6320</v>
      </c>
      <c r="E40" s="453">
        <v>693</v>
      </c>
      <c r="F40" s="440">
        <v>6320</v>
      </c>
      <c r="G40" s="474"/>
      <c r="H40" s="475"/>
      <c r="I40" s="475"/>
      <c r="J40" s="475"/>
      <c r="K40" s="475"/>
      <c r="L40" s="476"/>
      <c r="M40" s="476"/>
      <c r="N40" s="475"/>
      <c r="O40" s="477"/>
      <c r="P40" s="478"/>
      <c r="Q40" s="429"/>
    </row>
    <row r="41" spans="1:25" x14ac:dyDescent="0.2">
      <c r="A41" s="441" t="s">
        <v>155</v>
      </c>
      <c r="B41" s="453"/>
      <c r="C41" s="458"/>
      <c r="D41" s="458"/>
      <c r="E41" s="453"/>
      <c r="F41" s="440"/>
      <c r="G41" s="479"/>
      <c r="H41" s="480"/>
      <c r="I41" s="480"/>
      <c r="J41" s="480"/>
      <c r="K41" s="480"/>
      <c r="L41" s="481"/>
      <c r="M41" s="481"/>
      <c r="N41" s="480"/>
      <c r="O41" s="482"/>
      <c r="P41" s="483"/>
      <c r="Q41" s="429"/>
    </row>
    <row r="42" spans="1:25" x14ac:dyDescent="0.2">
      <c r="A42" s="441" t="s">
        <v>156</v>
      </c>
      <c r="B42" s="453"/>
      <c r="C42" s="458"/>
      <c r="D42" s="458"/>
      <c r="E42" s="453"/>
      <c r="F42" s="440"/>
      <c r="G42" s="479"/>
      <c r="H42" s="480"/>
      <c r="I42" s="480"/>
      <c r="J42" s="480"/>
      <c r="K42" s="480"/>
      <c r="L42" s="481"/>
      <c r="M42" s="481"/>
      <c r="N42" s="480"/>
      <c r="O42" s="482"/>
      <c r="P42" s="483"/>
      <c r="Q42" s="429"/>
    </row>
    <row r="43" spans="1:25" x14ac:dyDescent="0.2">
      <c r="A43" s="441" t="s">
        <v>383</v>
      </c>
      <c r="B43" s="453"/>
      <c r="C43" s="458"/>
      <c r="D43" s="458"/>
      <c r="E43" s="453"/>
      <c r="F43" s="440"/>
      <c r="G43" s="479"/>
      <c r="H43" s="480"/>
      <c r="I43" s="480"/>
      <c r="J43" s="480"/>
      <c r="K43" s="480"/>
      <c r="L43" s="481"/>
      <c r="M43" s="481"/>
      <c r="N43" s="480"/>
      <c r="O43" s="482"/>
      <c r="P43" s="483"/>
      <c r="Q43" s="429"/>
    </row>
    <row r="44" spans="1:25" x14ac:dyDescent="0.2">
      <c r="A44" s="442" t="s">
        <v>157</v>
      </c>
      <c r="B44" s="453">
        <v>44</v>
      </c>
      <c r="C44" s="458">
        <v>22.51</v>
      </c>
      <c r="D44" s="458">
        <v>22.8</v>
      </c>
      <c r="E44" s="453">
        <v>500</v>
      </c>
      <c r="F44" s="440">
        <v>22.5</v>
      </c>
      <c r="G44" s="484"/>
      <c r="H44" s="485"/>
      <c r="I44" s="485"/>
      <c r="J44" s="485"/>
      <c r="K44" s="485"/>
      <c r="L44" s="486"/>
      <c r="M44" s="486"/>
      <c r="N44" s="485"/>
      <c r="O44" s="487"/>
      <c r="P44" s="488"/>
      <c r="Q44" s="429"/>
    </row>
    <row r="45" spans="1:25" x14ac:dyDescent="0.2">
      <c r="A45" s="442" t="s">
        <v>158</v>
      </c>
      <c r="B45" s="453"/>
      <c r="C45" s="458"/>
      <c r="D45" s="458"/>
      <c r="E45" s="453"/>
      <c r="F45" s="440"/>
      <c r="G45" s="484"/>
      <c r="H45" s="485"/>
      <c r="I45" s="485"/>
      <c r="J45" s="485"/>
      <c r="K45" s="485"/>
      <c r="L45" s="486"/>
      <c r="M45" s="486"/>
      <c r="N45" s="485"/>
      <c r="O45" s="487"/>
      <c r="P45" s="488"/>
      <c r="Q45" s="429"/>
    </row>
    <row r="46" spans="1:25" x14ac:dyDescent="0.2">
      <c r="A46" s="442" t="s">
        <v>384</v>
      </c>
      <c r="B46" s="453">
        <v>111</v>
      </c>
      <c r="C46" s="458">
        <v>22.51</v>
      </c>
      <c r="D46" s="458">
        <v>22.988</v>
      </c>
      <c r="E46" s="453">
        <v>693</v>
      </c>
      <c r="F46" s="440">
        <v>22.79</v>
      </c>
      <c r="G46" s="484"/>
      <c r="H46" s="485"/>
      <c r="I46" s="485"/>
      <c r="J46" s="485"/>
      <c r="K46" s="485"/>
      <c r="L46" s="486"/>
      <c r="M46" s="486"/>
      <c r="N46" s="485"/>
      <c r="O46" s="487"/>
      <c r="P46" s="488"/>
      <c r="Q46" s="429"/>
    </row>
    <row r="47" spans="1:25" x14ac:dyDescent="0.2">
      <c r="A47" s="439" t="s">
        <v>159</v>
      </c>
      <c r="B47" s="453">
        <v>4484</v>
      </c>
      <c r="C47" s="458">
        <v>6055</v>
      </c>
      <c r="D47" s="458">
        <v>6099.5</v>
      </c>
      <c r="E47" s="453">
        <v>2000</v>
      </c>
      <c r="F47" s="440">
        <v>6100</v>
      </c>
      <c r="G47" s="474"/>
      <c r="H47" s="475"/>
      <c r="I47" s="475"/>
      <c r="J47" s="475"/>
      <c r="K47" s="475"/>
      <c r="L47" s="476"/>
      <c r="M47" s="476"/>
      <c r="N47" s="475"/>
      <c r="O47" s="477"/>
      <c r="P47" s="478"/>
      <c r="Q47" s="429"/>
    </row>
    <row r="48" spans="1:25" x14ac:dyDescent="0.2">
      <c r="A48" s="439" t="s">
        <v>160</v>
      </c>
      <c r="B48" s="453"/>
      <c r="C48" s="458"/>
      <c r="D48" s="458"/>
      <c r="E48" s="453"/>
      <c r="F48" s="440"/>
      <c r="G48" s="474"/>
      <c r="H48" s="475"/>
      <c r="I48" s="475"/>
      <c r="J48" s="475"/>
      <c r="K48" s="475"/>
      <c r="L48" s="476"/>
      <c r="M48" s="476"/>
      <c r="N48" s="475"/>
      <c r="O48" s="477"/>
      <c r="P48" s="478"/>
      <c r="Q48" s="429"/>
    </row>
    <row r="49" spans="1:17" x14ac:dyDescent="0.2">
      <c r="A49" s="439" t="s">
        <v>385</v>
      </c>
      <c r="B49" s="453">
        <v>1180</v>
      </c>
      <c r="C49" s="458">
        <v>6020</v>
      </c>
      <c r="D49" s="458">
        <v>6133.5</v>
      </c>
      <c r="E49" s="453">
        <v>200</v>
      </c>
      <c r="F49" s="440">
        <v>6009.5</v>
      </c>
      <c r="G49" s="474"/>
      <c r="H49" s="475"/>
      <c r="I49" s="475"/>
      <c r="J49" s="475"/>
      <c r="K49" s="475"/>
      <c r="L49" s="476"/>
      <c r="M49" s="476"/>
      <c r="N49" s="475"/>
      <c r="O49" s="477"/>
      <c r="P49" s="478"/>
      <c r="Q49" s="429"/>
    </row>
    <row r="50" spans="1:17" x14ac:dyDescent="0.2">
      <c r="A50" s="441" t="s">
        <v>161</v>
      </c>
      <c r="B50" s="453"/>
      <c r="C50" s="458"/>
      <c r="D50" s="458"/>
      <c r="E50" s="453"/>
      <c r="F50" s="440"/>
      <c r="G50" s="479"/>
      <c r="H50" s="480"/>
      <c r="I50" s="480"/>
      <c r="J50" s="480"/>
      <c r="K50" s="480"/>
      <c r="L50" s="481"/>
      <c r="M50" s="481"/>
      <c r="N50" s="480"/>
      <c r="O50" s="482"/>
      <c r="P50" s="483"/>
      <c r="Q50" s="429"/>
    </row>
    <row r="51" spans="1:17" x14ac:dyDescent="0.2">
      <c r="A51" s="441" t="s">
        <v>162</v>
      </c>
      <c r="B51" s="453"/>
      <c r="C51" s="458"/>
      <c r="D51" s="458"/>
      <c r="E51" s="453"/>
      <c r="F51" s="440"/>
      <c r="G51" s="479"/>
      <c r="H51" s="480"/>
      <c r="I51" s="480"/>
      <c r="J51" s="480"/>
      <c r="K51" s="480"/>
      <c r="L51" s="481"/>
      <c r="M51" s="481"/>
      <c r="N51" s="480"/>
      <c r="O51" s="482"/>
      <c r="P51" s="483"/>
      <c r="Q51" s="429"/>
    </row>
    <row r="52" spans="1:17" x14ac:dyDescent="0.2">
      <c r="A52" s="441" t="s">
        <v>386</v>
      </c>
      <c r="B52" s="453"/>
      <c r="C52" s="458"/>
      <c r="D52" s="458"/>
      <c r="E52" s="453"/>
      <c r="F52" s="440"/>
      <c r="G52" s="479"/>
      <c r="H52" s="480"/>
      <c r="I52" s="480"/>
      <c r="J52" s="480"/>
      <c r="K52" s="480"/>
      <c r="L52" s="481"/>
      <c r="M52" s="481"/>
      <c r="N52" s="480"/>
      <c r="O52" s="482"/>
      <c r="P52" s="483"/>
      <c r="Q52" s="429"/>
    </row>
    <row r="53" spans="1:17" x14ac:dyDescent="0.2">
      <c r="A53" s="442" t="s">
        <v>163</v>
      </c>
      <c r="B53" s="453">
        <v>4602</v>
      </c>
      <c r="C53" s="458">
        <v>21.65</v>
      </c>
      <c r="D53" s="458">
        <v>21.85</v>
      </c>
      <c r="E53" s="453">
        <v>400</v>
      </c>
      <c r="F53" s="440">
        <v>21.7</v>
      </c>
      <c r="G53" s="484"/>
      <c r="H53" s="485"/>
      <c r="I53" s="485"/>
      <c r="J53" s="485"/>
      <c r="K53" s="485"/>
      <c r="L53" s="486"/>
      <c r="M53" s="486"/>
      <c r="N53" s="485"/>
      <c r="O53" s="487"/>
      <c r="P53" s="488"/>
      <c r="Q53" s="429"/>
    </row>
    <row r="54" spans="1:17" x14ac:dyDescent="0.2">
      <c r="A54" s="442" t="s">
        <v>164</v>
      </c>
      <c r="B54" s="453"/>
      <c r="C54" s="458"/>
      <c r="D54" s="458"/>
      <c r="E54" s="453"/>
      <c r="F54" s="440"/>
      <c r="G54" s="484"/>
      <c r="H54" s="485"/>
      <c r="I54" s="485"/>
      <c r="J54" s="485"/>
      <c r="K54" s="485"/>
      <c r="L54" s="486"/>
      <c r="M54" s="486"/>
      <c r="N54" s="485"/>
      <c r="O54" s="487"/>
      <c r="P54" s="488"/>
      <c r="Q54" s="429"/>
    </row>
    <row r="55" spans="1:17" x14ac:dyDescent="0.2">
      <c r="A55" s="442" t="s">
        <v>387</v>
      </c>
      <c r="B55" s="453">
        <v>1180</v>
      </c>
      <c r="C55" s="458">
        <v>21.550999999999998</v>
      </c>
      <c r="D55" s="458">
        <v>21.7</v>
      </c>
      <c r="E55" s="453">
        <v>200</v>
      </c>
      <c r="F55" s="440">
        <v>21.600999999999999</v>
      </c>
      <c r="G55" s="484"/>
      <c r="H55" s="485"/>
      <c r="I55" s="485"/>
      <c r="J55" s="485"/>
      <c r="K55" s="485"/>
      <c r="L55" s="486"/>
      <c r="M55" s="486"/>
      <c r="N55" s="485"/>
      <c r="O55" s="487"/>
      <c r="P55" s="488"/>
      <c r="Q55" s="429"/>
    </row>
    <row r="56" spans="1:17" x14ac:dyDescent="0.2">
      <c r="A56" s="439" t="s">
        <v>165</v>
      </c>
      <c r="B56" s="453">
        <v>1</v>
      </c>
      <c r="C56" s="458">
        <v>6970.5</v>
      </c>
      <c r="D56" s="458">
        <v>6975</v>
      </c>
      <c r="E56" s="453">
        <v>2744</v>
      </c>
      <c r="F56" s="440">
        <v>6975</v>
      </c>
      <c r="G56" s="474"/>
      <c r="H56" s="475"/>
      <c r="I56" s="475"/>
      <c r="J56" s="475"/>
      <c r="K56" s="475"/>
      <c r="L56" s="476"/>
      <c r="M56" s="476"/>
      <c r="N56" s="475"/>
      <c r="O56" s="477"/>
      <c r="P56" s="478"/>
      <c r="Q56" s="429"/>
    </row>
    <row r="57" spans="1:17" x14ac:dyDescent="0.2">
      <c r="A57" s="439" t="s">
        <v>166</v>
      </c>
      <c r="B57" s="453"/>
      <c r="C57" s="458"/>
      <c r="D57" s="458"/>
      <c r="E57" s="453"/>
      <c r="F57" s="440">
        <v>6962</v>
      </c>
      <c r="G57" s="474"/>
      <c r="H57" s="475"/>
      <c r="I57" s="475"/>
      <c r="J57" s="475"/>
      <c r="K57" s="475"/>
      <c r="L57" s="476"/>
      <c r="M57" s="476"/>
      <c r="N57" s="475"/>
      <c r="O57" s="477"/>
      <c r="P57" s="478"/>
      <c r="Q57" s="429"/>
    </row>
    <row r="58" spans="1:17" x14ac:dyDescent="0.2">
      <c r="A58" s="439" t="s">
        <v>388</v>
      </c>
      <c r="B58" s="453">
        <v>1</v>
      </c>
      <c r="C58" s="458">
        <v>6929</v>
      </c>
      <c r="D58" s="458">
        <v>6939.5</v>
      </c>
      <c r="E58" s="453">
        <v>1885</v>
      </c>
      <c r="F58" s="440">
        <v>6950</v>
      </c>
      <c r="G58" s="474"/>
      <c r="H58" s="475"/>
      <c r="I58" s="475"/>
      <c r="J58" s="475"/>
      <c r="K58" s="475"/>
      <c r="L58" s="476"/>
      <c r="M58" s="476"/>
      <c r="N58" s="475"/>
      <c r="O58" s="477"/>
      <c r="P58" s="478"/>
      <c r="Q58" s="429"/>
    </row>
    <row r="59" spans="1:17" x14ac:dyDescent="0.2">
      <c r="A59" s="441" t="s">
        <v>167</v>
      </c>
      <c r="B59" s="453"/>
      <c r="C59" s="458"/>
      <c r="D59" s="458"/>
      <c r="E59" s="453"/>
      <c r="F59" s="440"/>
      <c r="G59" s="479"/>
      <c r="H59" s="480"/>
      <c r="I59" s="480"/>
      <c r="J59" s="480"/>
      <c r="K59" s="480"/>
      <c r="L59" s="481"/>
      <c r="M59" s="481"/>
      <c r="N59" s="480"/>
      <c r="O59" s="482"/>
      <c r="P59" s="483"/>
      <c r="Q59" s="429"/>
    </row>
    <row r="60" spans="1:17" x14ac:dyDescent="0.2">
      <c r="A60" s="441" t="s">
        <v>168</v>
      </c>
      <c r="B60" s="453"/>
      <c r="C60" s="458"/>
      <c r="D60" s="458"/>
      <c r="E60" s="453"/>
      <c r="F60" s="440"/>
      <c r="G60" s="479"/>
      <c r="H60" s="480"/>
      <c r="I60" s="480"/>
      <c r="J60" s="480"/>
      <c r="K60" s="480"/>
      <c r="L60" s="481"/>
      <c r="M60" s="481"/>
      <c r="N60" s="480"/>
      <c r="O60" s="482"/>
      <c r="P60" s="483"/>
      <c r="Q60" s="429"/>
    </row>
    <row r="61" spans="1:17" x14ac:dyDescent="0.2">
      <c r="A61" s="441" t="s">
        <v>389</v>
      </c>
      <c r="B61" s="453"/>
      <c r="C61" s="458"/>
      <c r="D61" s="458"/>
      <c r="E61" s="453"/>
      <c r="F61" s="440"/>
      <c r="G61" s="479"/>
      <c r="H61" s="480"/>
      <c r="I61" s="480"/>
      <c r="J61" s="480"/>
      <c r="K61" s="480"/>
      <c r="L61" s="481"/>
      <c r="M61" s="481"/>
      <c r="N61" s="480"/>
      <c r="O61" s="482"/>
      <c r="P61" s="483"/>
      <c r="Q61" s="429"/>
    </row>
    <row r="62" spans="1:17" x14ac:dyDescent="0.2">
      <c r="A62" s="442" t="s">
        <v>169</v>
      </c>
      <c r="B62" s="453">
        <v>5965</v>
      </c>
      <c r="C62" s="458">
        <v>23.600999999999999</v>
      </c>
      <c r="D62" s="458">
        <v>25.9</v>
      </c>
      <c r="E62" s="453">
        <v>10000</v>
      </c>
      <c r="F62" s="440">
        <v>25</v>
      </c>
      <c r="G62" s="484"/>
      <c r="H62" s="485"/>
      <c r="I62" s="485"/>
      <c r="J62" s="485"/>
      <c r="K62" s="485"/>
      <c r="L62" s="486"/>
      <c r="M62" s="486"/>
      <c r="N62" s="485"/>
      <c r="O62" s="487"/>
      <c r="P62" s="488"/>
      <c r="Q62" s="429"/>
    </row>
    <row r="63" spans="1:17" x14ac:dyDescent="0.2">
      <c r="A63" s="442" t="s">
        <v>170</v>
      </c>
      <c r="B63" s="453"/>
      <c r="C63" s="458"/>
      <c r="D63" s="458"/>
      <c r="E63" s="453"/>
      <c r="F63" s="440"/>
      <c r="G63" s="484"/>
      <c r="H63" s="485"/>
      <c r="I63" s="485"/>
      <c r="J63" s="485"/>
      <c r="K63" s="485"/>
      <c r="L63" s="486"/>
      <c r="M63" s="486"/>
      <c r="N63" s="485"/>
      <c r="O63" s="487"/>
      <c r="P63" s="488"/>
      <c r="Q63" s="429"/>
    </row>
    <row r="64" spans="1:17" x14ac:dyDescent="0.2">
      <c r="A64" s="442" t="s">
        <v>390</v>
      </c>
      <c r="B64" s="453"/>
      <c r="C64" s="458"/>
      <c r="D64" s="458"/>
      <c r="E64" s="453"/>
      <c r="F64" s="440"/>
      <c r="G64" s="484"/>
      <c r="H64" s="485"/>
      <c r="I64" s="485"/>
      <c r="J64" s="485"/>
      <c r="K64" s="485"/>
      <c r="L64" s="486"/>
      <c r="M64" s="486"/>
      <c r="N64" s="485"/>
      <c r="O64" s="487"/>
      <c r="P64" s="488"/>
      <c r="Q64" s="429"/>
    </row>
    <row r="65" spans="1:17" x14ac:dyDescent="0.2">
      <c r="A65" s="439" t="s">
        <v>171</v>
      </c>
      <c r="B65" s="453">
        <v>100</v>
      </c>
      <c r="C65" s="458">
        <v>6720</v>
      </c>
      <c r="D65" s="458">
        <v>6798</v>
      </c>
      <c r="E65" s="453">
        <v>12930</v>
      </c>
      <c r="F65" s="440">
        <v>6798</v>
      </c>
      <c r="G65" s="474"/>
      <c r="H65" s="475"/>
      <c r="I65" s="475"/>
      <c r="J65" s="475"/>
      <c r="K65" s="475"/>
      <c r="L65" s="476"/>
      <c r="M65" s="476"/>
      <c r="N65" s="475"/>
      <c r="O65" s="477"/>
      <c r="P65" s="478"/>
      <c r="Q65" s="429"/>
    </row>
    <row r="66" spans="1:17" x14ac:dyDescent="0.2">
      <c r="A66" s="439" t="s">
        <v>172</v>
      </c>
      <c r="B66" s="453"/>
      <c r="C66" s="458"/>
      <c r="D66" s="458"/>
      <c r="E66" s="453"/>
      <c r="F66" s="440"/>
      <c r="G66" s="474"/>
      <c r="H66" s="475"/>
      <c r="I66" s="475"/>
      <c r="J66" s="475"/>
      <c r="K66" s="475"/>
      <c r="L66" s="476"/>
      <c r="M66" s="476"/>
      <c r="N66" s="475"/>
      <c r="O66" s="477"/>
      <c r="P66" s="478"/>
      <c r="Q66" s="429"/>
    </row>
    <row r="67" spans="1:17" x14ac:dyDescent="0.2">
      <c r="A67" s="439" t="s">
        <v>391</v>
      </c>
      <c r="B67" s="453">
        <v>100</v>
      </c>
      <c r="C67" s="458">
        <v>6669.5</v>
      </c>
      <c r="D67" s="458">
        <v>6757</v>
      </c>
      <c r="E67" s="453">
        <v>13</v>
      </c>
      <c r="F67" s="440">
        <v>6675</v>
      </c>
      <c r="G67" s="474"/>
      <c r="H67" s="475"/>
      <c r="I67" s="475"/>
      <c r="J67" s="475"/>
      <c r="K67" s="475"/>
      <c r="L67" s="476"/>
      <c r="M67" s="476"/>
      <c r="N67" s="475"/>
      <c r="O67" s="477"/>
      <c r="P67" s="478"/>
      <c r="Q67" s="429"/>
    </row>
    <row r="68" spans="1:17" x14ac:dyDescent="0.2">
      <c r="A68" s="441" t="s">
        <v>173</v>
      </c>
      <c r="B68" s="453"/>
      <c r="C68" s="458"/>
      <c r="D68" s="458"/>
      <c r="E68" s="453"/>
      <c r="F68" s="440"/>
      <c r="G68" s="479"/>
      <c r="H68" s="480"/>
      <c r="I68" s="480"/>
      <c r="J68" s="480"/>
      <c r="K68" s="480"/>
      <c r="L68" s="481"/>
      <c r="M68" s="481"/>
      <c r="N68" s="480"/>
      <c r="O68" s="482"/>
      <c r="P68" s="483"/>
      <c r="Q68" s="429"/>
    </row>
    <row r="69" spans="1:17" x14ac:dyDescent="0.2">
      <c r="A69" s="441" t="s">
        <v>174</v>
      </c>
      <c r="B69" s="453"/>
      <c r="C69" s="458"/>
      <c r="D69" s="458"/>
      <c r="E69" s="453"/>
      <c r="F69" s="440"/>
      <c r="G69" s="479"/>
      <c r="H69" s="480"/>
      <c r="I69" s="480"/>
      <c r="J69" s="480"/>
      <c r="K69" s="480"/>
      <c r="L69" s="481"/>
      <c r="M69" s="481"/>
      <c r="N69" s="480"/>
      <c r="O69" s="482"/>
      <c r="P69" s="483"/>
      <c r="Q69" s="429"/>
    </row>
    <row r="70" spans="1:17" x14ac:dyDescent="0.2">
      <c r="A70" s="441" t="s">
        <v>392</v>
      </c>
      <c r="B70" s="453"/>
      <c r="C70" s="458"/>
      <c r="D70" s="458"/>
      <c r="E70" s="453"/>
      <c r="F70" s="440"/>
      <c r="G70" s="479"/>
      <c r="H70" s="480"/>
      <c r="I70" s="480"/>
      <c r="J70" s="480"/>
      <c r="K70" s="480"/>
      <c r="L70" s="481"/>
      <c r="M70" s="481"/>
      <c r="N70" s="480"/>
      <c r="O70" s="482"/>
      <c r="P70" s="483"/>
      <c r="Q70" s="429"/>
    </row>
    <row r="71" spans="1:17" x14ac:dyDescent="0.2">
      <c r="A71" s="442" t="s">
        <v>175</v>
      </c>
      <c r="B71" s="453">
        <v>250</v>
      </c>
      <c r="C71" s="458">
        <v>22.504000000000001</v>
      </c>
      <c r="D71" s="458">
        <v>24</v>
      </c>
      <c r="E71" s="453">
        <v>25949</v>
      </c>
      <c r="F71" s="440">
        <v>24</v>
      </c>
      <c r="G71" s="484"/>
      <c r="H71" s="485"/>
      <c r="I71" s="485"/>
      <c r="J71" s="485"/>
      <c r="K71" s="485"/>
      <c r="L71" s="486"/>
      <c r="M71" s="486"/>
      <c r="N71" s="485"/>
      <c r="O71" s="487"/>
      <c r="P71" s="488"/>
      <c r="Q71" s="429"/>
    </row>
    <row r="72" spans="1:17" x14ac:dyDescent="0.2">
      <c r="A72" s="442" t="s">
        <v>176</v>
      </c>
      <c r="B72" s="453"/>
      <c r="C72" s="458"/>
      <c r="D72" s="458"/>
      <c r="E72" s="453"/>
      <c r="F72" s="440"/>
      <c r="G72" s="484"/>
      <c r="H72" s="485"/>
      <c r="I72" s="485"/>
      <c r="J72" s="485"/>
      <c r="K72" s="485"/>
      <c r="L72" s="486"/>
      <c r="M72" s="486"/>
      <c r="N72" s="485"/>
      <c r="O72" s="487"/>
      <c r="P72" s="488"/>
      <c r="Q72" s="429"/>
    </row>
    <row r="73" spans="1:17" x14ac:dyDescent="0.2">
      <c r="A73" s="442" t="s">
        <v>393</v>
      </c>
      <c r="B73" s="453">
        <v>250</v>
      </c>
      <c r="C73" s="458">
        <v>22.05</v>
      </c>
      <c r="D73" s="458">
        <v>24.1</v>
      </c>
      <c r="E73" s="453">
        <v>2024</v>
      </c>
      <c r="F73" s="440">
        <v>24.1</v>
      </c>
      <c r="G73" s="484"/>
      <c r="H73" s="485"/>
      <c r="I73" s="485"/>
      <c r="J73" s="485"/>
      <c r="K73" s="485"/>
      <c r="L73" s="486"/>
      <c r="M73" s="486"/>
      <c r="N73" s="485"/>
      <c r="O73" s="487"/>
      <c r="P73" s="488"/>
      <c r="Q73" s="429"/>
    </row>
    <row r="74" spans="1:17" x14ac:dyDescent="0.2">
      <c r="A74" s="439" t="s">
        <v>177</v>
      </c>
      <c r="B74" s="453">
        <v>3189</v>
      </c>
      <c r="C74" s="458">
        <v>6270</v>
      </c>
      <c r="D74" s="458">
        <v>6295</v>
      </c>
      <c r="E74" s="453">
        <v>4743</v>
      </c>
      <c r="F74" s="440">
        <v>6295</v>
      </c>
      <c r="G74" s="474"/>
      <c r="H74" s="475"/>
      <c r="I74" s="475"/>
      <c r="J74" s="475"/>
      <c r="K74" s="475"/>
      <c r="L74" s="476"/>
      <c r="M74" s="476"/>
      <c r="N74" s="475"/>
      <c r="O74" s="477"/>
      <c r="P74" s="478"/>
      <c r="Q74" s="429"/>
    </row>
    <row r="75" spans="1:17" x14ac:dyDescent="0.2">
      <c r="A75" s="439" t="s">
        <v>178</v>
      </c>
      <c r="B75" s="453">
        <v>12700</v>
      </c>
      <c r="C75" s="458">
        <v>6202</v>
      </c>
      <c r="D75" s="458">
        <v>6345</v>
      </c>
      <c r="E75" s="453">
        <v>5000</v>
      </c>
      <c r="F75" s="440">
        <v>6245</v>
      </c>
      <c r="G75" s="474"/>
      <c r="H75" s="475"/>
      <c r="I75" s="475"/>
      <c r="J75" s="475"/>
      <c r="K75" s="475"/>
      <c r="L75" s="476"/>
      <c r="M75" s="476"/>
      <c r="N75" s="475"/>
      <c r="O75" s="477"/>
      <c r="P75" s="478"/>
      <c r="Q75" s="429"/>
    </row>
    <row r="76" spans="1:17" x14ac:dyDescent="0.2">
      <c r="A76" s="439" t="s">
        <v>394</v>
      </c>
      <c r="B76" s="453">
        <v>1605</v>
      </c>
      <c r="C76" s="458">
        <v>6230</v>
      </c>
      <c r="D76" s="458">
        <v>6256.5</v>
      </c>
      <c r="E76" s="453">
        <v>3830</v>
      </c>
      <c r="F76" s="440">
        <v>6289</v>
      </c>
      <c r="G76" s="474"/>
      <c r="H76" s="475"/>
      <c r="I76" s="475"/>
      <c r="J76" s="475"/>
      <c r="K76" s="475"/>
      <c r="L76" s="476"/>
      <c r="M76" s="476"/>
      <c r="N76" s="475"/>
      <c r="O76" s="477"/>
      <c r="P76" s="478"/>
      <c r="Q76" s="429"/>
    </row>
    <row r="77" spans="1:17" x14ac:dyDescent="0.2">
      <c r="A77" s="441" t="s">
        <v>179</v>
      </c>
      <c r="B77" s="453"/>
      <c r="C77" s="458"/>
      <c r="D77" s="458"/>
      <c r="E77" s="453"/>
      <c r="F77" s="440"/>
      <c r="G77" s="479"/>
      <c r="H77" s="480"/>
      <c r="I77" s="480"/>
      <c r="J77" s="480"/>
      <c r="K77" s="480"/>
      <c r="L77" s="481"/>
      <c r="M77" s="481"/>
      <c r="N77" s="480"/>
      <c r="O77" s="482"/>
      <c r="P77" s="483"/>
      <c r="Q77" s="429"/>
    </row>
    <row r="78" spans="1:17" x14ac:dyDescent="0.2">
      <c r="A78" s="441" t="s">
        <v>180</v>
      </c>
      <c r="B78" s="453"/>
      <c r="C78" s="458"/>
      <c r="D78" s="458"/>
      <c r="E78" s="453"/>
      <c r="F78" s="440"/>
      <c r="G78" s="479"/>
      <c r="H78" s="480"/>
      <c r="I78" s="480"/>
      <c r="J78" s="480"/>
      <c r="K78" s="480"/>
      <c r="L78" s="481"/>
      <c r="M78" s="481"/>
      <c r="N78" s="480"/>
      <c r="O78" s="482"/>
      <c r="P78" s="483"/>
      <c r="Q78" s="429"/>
    </row>
    <row r="79" spans="1:17" x14ac:dyDescent="0.2">
      <c r="A79" s="441" t="s">
        <v>395</v>
      </c>
      <c r="B79" s="453"/>
      <c r="C79" s="458"/>
      <c r="D79" s="458"/>
      <c r="E79" s="453"/>
      <c r="F79" s="440">
        <v>22</v>
      </c>
      <c r="G79" s="479"/>
      <c r="H79" s="480"/>
      <c r="I79" s="480"/>
      <c r="J79" s="480"/>
      <c r="K79" s="480"/>
      <c r="L79" s="481"/>
      <c r="M79" s="481"/>
      <c r="N79" s="480"/>
      <c r="O79" s="482"/>
      <c r="P79" s="483"/>
      <c r="Q79" s="429"/>
    </row>
    <row r="80" spans="1:17" x14ac:dyDescent="0.2">
      <c r="A80" s="442" t="s">
        <v>181</v>
      </c>
      <c r="B80" s="453">
        <v>6888</v>
      </c>
      <c r="C80" s="458">
        <v>22.061</v>
      </c>
      <c r="D80" s="458">
        <v>22.56</v>
      </c>
      <c r="E80" s="453">
        <v>4333</v>
      </c>
      <c r="F80" s="440">
        <v>23</v>
      </c>
      <c r="G80" s="484"/>
      <c r="H80" s="485"/>
      <c r="I80" s="485"/>
      <c r="J80" s="485"/>
      <c r="K80" s="485"/>
      <c r="L80" s="486"/>
      <c r="M80" s="486"/>
      <c r="N80" s="485"/>
      <c r="O80" s="487"/>
      <c r="P80" s="488"/>
      <c r="Q80" s="429"/>
    </row>
    <row r="81" spans="1:17" x14ac:dyDescent="0.2">
      <c r="A81" s="442" t="s">
        <v>182</v>
      </c>
      <c r="B81" s="453"/>
      <c r="C81" s="458"/>
      <c r="D81" s="458"/>
      <c r="E81" s="453"/>
      <c r="F81" s="440"/>
      <c r="G81" s="484"/>
      <c r="H81" s="485"/>
      <c r="I81" s="485"/>
      <c r="J81" s="485"/>
      <c r="K81" s="485"/>
      <c r="L81" s="486"/>
      <c r="M81" s="486"/>
      <c r="N81" s="485"/>
      <c r="O81" s="487"/>
      <c r="P81" s="488"/>
      <c r="Q81" s="429"/>
    </row>
    <row r="82" spans="1:17" x14ac:dyDescent="0.2">
      <c r="A82" s="442" t="s">
        <v>396</v>
      </c>
      <c r="B82" s="453">
        <v>6888</v>
      </c>
      <c r="C82" s="458">
        <v>22.03</v>
      </c>
      <c r="D82" s="458">
        <v>22.66</v>
      </c>
      <c r="E82" s="453">
        <v>4333</v>
      </c>
      <c r="F82" s="440">
        <v>22.015999999999998</v>
      </c>
      <c r="G82" s="484"/>
      <c r="H82" s="485"/>
      <c r="I82" s="485"/>
      <c r="J82" s="485"/>
      <c r="K82" s="485"/>
      <c r="L82" s="486"/>
      <c r="M82" s="486"/>
      <c r="N82" s="485"/>
      <c r="O82" s="487"/>
      <c r="P82" s="488"/>
      <c r="Q82" s="429"/>
    </row>
    <row r="83" spans="1:17" x14ac:dyDescent="0.2">
      <c r="A83" s="439" t="s">
        <v>183</v>
      </c>
      <c r="B83" s="453">
        <v>1200</v>
      </c>
      <c r="C83" s="458">
        <v>8330</v>
      </c>
      <c r="D83" s="458">
        <v>8360</v>
      </c>
      <c r="E83" s="453">
        <v>800</v>
      </c>
      <c r="F83" s="440">
        <v>8370</v>
      </c>
      <c r="G83" s="474"/>
      <c r="H83" s="475"/>
      <c r="I83" s="475"/>
      <c r="J83" s="475"/>
      <c r="K83" s="475"/>
      <c r="L83" s="476"/>
      <c r="M83" s="476"/>
      <c r="N83" s="475"/>
      <c r="O83" s="477"/>
      <c r="P83" s="478"/>
      <c r="Q83" s="429"/>
    </row>
    <row r="84" spans="1:17" x14ac:dyDescent="0.2">
      <c r="A84" s="439" t="s">
        <v>184</v>
      </c>
      <c r="B84" s="453"/>
      <c r="C84" s="458"/>
      <c r="D84" s="458"/>
      <c r="E84" s="453"/>
      <c r="F84" s="440"/>
      <c r="G84" s="474"/>
      <c r="H84" s="475"/>
      <c r="I84" s="475"/>
      <c r="J84" s="475"/>
      <c r="K84" s="475"/>
      <c r="L84" s="476"/>
      <c r="M84" s="476"/>
      <c r="N84" s="475"/>
      <c r="O84" s="477"/>
      <c r="P84" s="478"/>
      <c r="Q84" s="429"/>
    </row>
    <row r="85" spans="1:17" x14ac:dyDescent="0.2">
      <c r="A85" s="439" t="s">
        <v>397</v>
      </c>
      <c r="B85" s="453">
        <v>1200</v>
      </c>
      <c r="C85" s="458">
        <v>8267.5</v>
      </c>
      <c r="D85" s="458"/>
      <c r="E85" s="453"/>
      <c r="F85" s="440">
        <v>8248</v>
      </c>
      <c r="G85" s="474"/>
      <c r="H85" s="475"/>
      <c r="I85" s="475"/>
      <c r="J85" s="475"/>
      <c r="K85" s="475"/>
      <c r="L85" s="476"/>
      <c r="M85" s="476"/>
      <c r="N85" s="475"/>
      <c r="O85" s="477"/>
      <c r="P85" s="478"/>
      <c r="Q85" s="429"/>
    </row>
    <row r="86" spans="1:17" x14ac:dyDescent="0.2">
      <c r="A86" s="441" t="s">
        <v>185</v>
      </c>
      <c r="B86" s="453"/>
      <c r="C86" s="458"/>
      <c r="D86" s="458"/>
      <c r="E86" s="453"/>
      <c r="F86" s="440">
        <v>29</v>
      </c>
      <c r="G86" s="479"/>
      <c r="H86" s="480"/>
      <c r="I86" s="480"/>
      <c r="J86" s="480"/>
      <c r="K86" s="480"/>
      <c r="L86" s="481"/>
      <c r="M86" s="481"/>
      <c r="N86" s="480"/>
      <c r="O86" s="482"/>
      <c r="P86" s="483"/>
      <c r="Q86" s="429"/>
    </row>
    <row r="87" spans="1:17" x14ac:dyDescent="0.2">
      <c r="A87" s="441" t="s">
        <v>186</v>
      </c>
      <c r="B87" s="453"/>
      <c r="C87" s="458"/>
      <c r="D87" s="458"/>
      <c r="E87" s="453"/>
      <c r="F87" s="440"/>
      <c r="G87" s="479"/>
      <c r="H87" s="480"/>
      <c r="I87" s="480"/>
      <c r="J87" s="480"/>
      <c r="K87" s="480"/>
      <c r="L87" s="481"/>
      <c r="M87" s="481"/>
      <c r="N87" s="480"/>
      <c r="O87" s="482"/>
      <c r="P87" s="483"/>
      <c r="Q87" s="429"/>
    </row>
    <row r="88" spans="1:17" x14ac:dyDescent="0.2">
      <c r="A88" s="441" t="s">
        <v>398</v>
      </c>
      <c r="B88" s="453"/>
      <c r="C88" s="458"/>
      <c r="D88" s="458"/>
      <c r="E88" s="453"/>
      <c r="F88" s="440"/>
      <c r="G88" s="479"/>
      <c r="H88" s="480"/>
      <c r="I88" s="480"/>
      <c r="J88" s="480"/>
      <c r="K88" s="480"/>
      <c r="L88" s="481"/>
      <c r="M88" s="481"/>
      <c r="N88" s="480"/>
      <c r="O88" s="482"/>
      <c r="P88" s="483"/>
      <c r="Q88" s="429"/>
    </row>
    <row r="89" spans="1:17" x14ac:dyDescent="0.2">
      <c r="A89" s="442" t="s">
        <v>187</v>
      </c>
      <c r="B89" s="453">
        <v>3067</v>
      </c>
      <c r="C89" s="458">
        <v>29.22</v>
      </c>
      <c r="D89" s="458">
        <v>29.8</v>
      </c>
      <c r="E89" s="453">
        <v>8256</v>
      </c>
      <c r="F89" s="440">
        <v>29.8</v>
      </c>
      <c r="G89" s="484"/>
      <c r="H89" s="485"/>
      <c r="I89" s="485"/>
      <c r="J89" s="485"/>
      <c r="K89" s="485"/>
      <c r="L89" s="486"/>
      <c r="M89" s="486"/>
      <c r="N89" s="485"/>
      <c r="O89" s="487"/>
      <c r="P89" s="488"/>
      <c r="Q89" s="429"/>
    </row>
    <row r="90" spans="1:17" x14ac:dyDescent="0.2">
      <c r="A90" s="442" t="s">
        <v>188</v>
      </c>
      <c r="B90" s="453"/>
      <c r="C90" s="458"/>
      <c r="D90" s="458"/>
      <c r="E90" s="453"/>
      <c r="F90" s="440"/>
      <c r="G90" s="484"/>
      <c r="H90" s="485"/>
      <c r="I90" s="485"/>
      <c r="J90" s="485"/>
      <c r="K90" s="485"/>
      <c r="L90" s="486"/>
      <c r="M90" s="486"/>
      <c r="N90" s="485"/>
      <c r="O90" s="487"/>
      <c r="P90" s="488"/>
      <c r="Q90" s="429"/>
    </row>
    <row r="91" spans="1:17" x14ac:dyDescent="0.2">
      <c r="A91" s="442" t="s">
        <v>399</v>
      </c>
      <c r="B91" s="453">
        <v>3067</v>
      </c>
      <c r="C91" s="458">
        <v>28.71</v>
      </c>
      <c r="D91" s="458"/>
      <c r="E91" s="453"/>
      <c r="F91" s="440">
        <v>30</v>
      </c>
      <c r="G91" s="484"/>
      <c r="H91" s="485"/>
      <c r="I91" s="485"/>
      <c r="J91" s="485"/>
      <c r="K91" s="485"/>
      <c r="L91" s="486"/>
      <c r="M91" s="486"/>
      <c r="N91" s="485"/>
      <c r="O91" s="487"/>
      <c r="P91" s="488"/>
      <c r="Q91" s="429"/>
    </row>
    <row r="92" spans="1:17" x14ac:dyDescent="0.2">
      <c r="A92" s="439" t="s">
        <v>189</v>
      </c>
      <c r="B92" s="453">
        <v>114454</v>
      </c>
      <c r="C92" s="458">
        <v>7600</v>
      </c>
      <c r="D92" s="458">
        <v>7800</v>
      </c>
      <c r="E92" s="453">
        <v>1602</v>
      </c>
      <c r="F92" s="440">
        <v>7800</v>
      </c>
      <c r="G92" s="474"/>
      <c r="H92" s="475"/>
      <c r="I92" s="475"/>
      <c r="J92" s="475"/>
      <c r="K92" s="475"/>
      <c r="L92" s="476"/>
      <c r="M92" s="476"/>
      <c r="N92" s="475"/>
      <c r="O92" s="477"/>
      <c r="P92" s="478"/>
      <c r="Q92" s="429"/>
    </row>
    <row r="93" spans="1:17" x14ac:dyDescent="0.2">
      <c r="A93" s="439" t="s">
        <v>190</v>
      </c>
      <c r="B93" s="453"/>
      <c r="C93" s="458"/>
      <c r="D93" s="458"/>
      <c r="E93" s="453"/>
      <c r="F93" s="440">
        <v>7000</v>
      </c>
      <c r="G93" s="474"/>
      <c r="H93" s="475"/>
      <c r="I93" s="475"/>
      <c r="J93" s="475"/>
      <c r="K93" s="475"/>
      <c r="L93" s="476"/>
      <c r="M93" s="476"/>
      <c r="N93" s="475"/>
      <c r="O93" s="477"/>
      <c r="P93" s="478"/>
      <c r="Q93" s="429"/>
    </row>
    <row r="94" spans="1:17" x14ac:dyDescent="0.2">
      <c r="A94" s="439" t="s">
        <v>400</v>
      </c>
      <c r="B94" s="453">
        <v>3314</v>
      </c>
      <c r="C94" s="458">
        <v>7543</v>
      </c>
      <c r="D94" s="458"/>
      <c r="E94" s="453"/>
      <c r="F94" s="440">
        <v>7620</v>
      </c>
      <c r="G94" s="474"/>
      <c r="H94" s="475"/>
      <c r="I94" s="475"/>
      <c r="J94" s="475"/>
      <c r="K94" s="475"/>
      <c r="L94" s="476"/>
      <c r="M94" s="476"/>
      <c r="N94" s="475"/>
      <c r="O94" s="477"/>
      <c r="P94" s="478"/>
      <c r="Q94" s="429"/>
    </row>
    <row r="95" spans="1:17" x14ac:dyDescent="0.2">
      <c r="A95" s="441" t="s">
        <v>191</v>
      </c>
      <c r="B95" s="453"/>
      <c r="C95" s="458"/>
      <c r="D95" s="458"/>
      <c r="E95" s="453"/>
      <c r="F95" s="440"/>
      <c r="G95" s="479"/>
      <c r="H95" s="480"/>
      <c r="I95" s="480"/>
      <c r="J95" s="480"/>
      <c r="K95" s="480"/>
      <c r="L95" s="481"/>
      <c r="M95" s="481"/>
      <c r="N95" s="480"/>
      <c r="O95" s="482"/>
      <c r="P95" s="483"/>
      <c r="Q95" s="429"/>
    </row>
    <row r="96" spans="1:17" x14ac:dyDescent="0.2">
      <c r="A96" s="441" t="s">
        <v>192</v>
      </c>
      <c r="B96" s="453"/>
      <c r="C96" s="458"/>
      <c r="D96" s="458"/>
      <c r="E96" s="453"/>
      <c r="F96" s="440"/>
      <c r="G96" s="479"/>
      <c r="H96" s="480"/>
      <c r="I96" s="480"/>
      <c r="J96" s="480"/>
      <c r="K96" s="480"/>
      <c r="L96" s="481"/>
      <c r="M96" s="481"/>
      <c r="N96" s="480"/>
      <c r="O96" s="482"/>
      <c r="P96" s="483"/>
      <c r="Q96" s="429"/>
    </row>
    <row r="97" spans="1:17" x14ac:dyDescent="0.2">
      <c r="A97" s="441" t="s">
        <v>401</v>
      </c>
      <c r="B97" s="453"/>
      <c r="C97" s="458"/>
      <c r="D97" s="458"/>
      <c r="E97" s="453"/>
      <c r="F97" s="440"/>
      <c r="G97" s="479"/>
      <c r="H97" s="480"/>
      <c r="I97" s="480"/>
      <c r="J97" s="480"/>
      <c r="K97" s="480"/>
      <c r="L97" s="481"/>
      <c r="M97" s="481"/>
      <c r="N97" s="480"/>
      <c r="O97" s="482"/>
      <c r="P97" s="483"/>
      <c r="Q97" s="429"/>
    </row>
    <row r="98" spans="1:17" x14ac:dyDescent="0.2">
      <c r="A98" s="442" t="s">
        <v>193</v>
      </c>
      <c r="B98" s="453">
        <v>2202</v>
      </c>
      <c r="C98" s="458">
        <v>26.850999999999999</v>
      </c>
      <c r="D98" s="458">
        <v>27.2</v>
      </c>
      <c r="E98" s="453">
        <v>232</v>
      </c>
      <c r="F98" s="440">
        <v>26.850999999999999</v>
      </c>
      <c r="G98" s="484"/>
      <c r="H98" s="485"/>
      <c r="I98" s="485"/>
      <c r="J98" s="485"/>
      <c r="K98" s="485"/>
      <c r="L98" s="486"/>
      <c r="M98" s="486"/>
      <c r="N98" s="485"/>
      <c r="O98" s="487"/>
      <c r="P98" s="488"/>
      <c r="Q98" s="429"/>
    </row>
    <row r="99" spans="1:17" x14ac:dyDescent="0.2">
      <c r="A99" s="442" t="s">
        <v>194</v>
      </c>
      <c r="B99" s="453"/>
      <c r="C99" s="458"/>
      <c r="D99" s="458"/>
      <c r="E99" s="453"/>
      <c r="F99" s="440"/>
      <c r="G99" s="484"/>
      <c r="H99" s="485"/>
      <c r="I99" s="485"/>
      <c r="J99" s="485"/>
      <c r="K99" s="485"/>
      <c r="L99" s="486"/>
      <c r="M99" s="486"/>
      <c r="N99" s="485"/>
      <c r="O99" s="487"/>
      <c r="P99" s="488"/>
      <c r="Q99" s="429"/>
    </row>
    <row r="100" spans="1:17" x14ac:dyDescent="0.2">
      <c r="A100" s="442" t="s">
        <v>402</v>
      </c>
      <c r="B100" s="453"/>
      <c r="C100" s="458"/>
      <c r="D100" s="458"/>
      <c r="E100" s="453"/>
      <c r="F100" s="440"/>
      <c r="G100" s="484"/>
      <c r="H100" s="485"/>
      <c r="I100" s="485"/>
      <c r="J100" s="485"/>
      <c r="K100" s="485"/>
      <c r="L100" s="486"/>
      <c r="M100" s="486"/>
      <c r="N100" s="485"/>
      <c r="O100" s="487"/>
      <c r="P100" s="488"/>
      <c r="Q100" s="429"/>
    </row>
    <row r="101" spans="1:17" x14ac:dyDescent="0.2">
      <c r="A101" s="439" t="s">
        <v>195</v>
      </c>
      <c r="B101" s="453">
        <v>150</v>
      </c>
      <c r="C101" s="458">
        <v>6725</v>
      </c>
      <c r="D101" s="458">
        <v>6800</v>
      </c>
      <c r="E101" s="453">
        <v>766</v>
      </c>
      <c r="F101" s="440">
        <v>6800</v>
      </c>
      <c r="G101" s="474"/>
      <c r="H101" s="475"/>
      <c r="I101" s="475"/>
      <c r="J101" s="475"/>
      <c r="K101" s="475"/>
      <c r="L101" s="476"/>
      <c r="M101" s="476"/>
      <c r="N101" s="475"/>
      <c r="O101" s="477"/>
      <c r="P101" s="478"/>
      <c r="Q101" s="429"/>
    </row>
    <row r="102" spans="1:17" x14ac:dyDescent="0.2">
      <c r="A102" s="439" t="s">
        <v>196</v>
      </c>
      <c r="B102" s="453"/>
      <c r="C102" s="458"/>
      <c r="D102" s="458"/>
      <c r="E102" s="453"/>
      <c r="F102" s="440"/>
      <c r="G102" s="474"/>
      <c r="H102" s="475"/>
      <c r="I102" s="475"/>
      <c r="J102" s="475"/>
      <c r="K102" s="475"/>
      <c r="L102" s="476"/>
      <c r="M102" s="476"/>
      <c r="N102" s="475"/>
      <c r="O102" s="477"/>
      <c r="P102" s="478"/>
      <c r="Q102" s="429"/>
    </row>
    <row r="103" spans="1:17" x14ac:dyDescent="0.2">
      <c r="A103" s="439" t="s">
        <v>403</v>
      </c>
      <c r="B103" s="453">
        <v>150</v>
      </c>
      <c r="C103" s="458">
        <v>6674.5</v>
      </c>
      <c r="D103" s="458">
        <v>6834</v>
      </c>
      <c r="E103" s="453">
        <v>63</v>
      </c>
      <c r="F103" s="440">
        <v>6834</v>
      </c>
      <c r="G103" s="474"/>
      <c r="H103" s="475"/>
      <c r="I103" s="475"/>
      <c r="J103" s="475"/>
      <c r="K103" s="475"/>
      <c r="L103" s="476"/>
      <c r="M103" s="476"/>
      <c r="N103" s="475"/>
      <c r="O103" s="477"/>
      <c r="P103" s="478"/>
      <c r="Q103" s="429"/>
    </row>
    <row r="104" spans="1:17" x14ac:dyDescent="0.2">
      <c r="A104" s="441" t="s">
        <v>197</v>
      </c>
      <c r="B104" s="453"/>
      <c r="C104" s="458"/>
      <c r="D104" s="458"/>
      <c r="E104" s="453"/>
      <c r="F104" s="440"/>
      <c r="G104" s="479"/>
      <c r="H104" s="480"/>
      <c r="I104" s="480"/>
      <c r="J104" s="480"/>
      <c r="K104" s="480"/>
      <c r="L104" s="481"/>
      <c r="M104" s="481"/>
      <c r="N104" s="480"/>
      <c r="O104" s="482"/>
      <c r="P104" s="483"/>
      <c r="Q104" s="429"/>
    </row>
    <row r="105" spans="1:17" x14ac:dyDescent="0.2">
      <c r="A105" s="441" t="s">
        <v>198</v>
      </c>
      <c r="B105" s="453"/>
      <c r="C105" s="458"/>
      <c r="D105" s="458"/>
      <c r="E105" s="453"/>
      <c r="F105" s="440"/>
      <c r="G105" s="479"/>
      <c r="H105" s="480"/>
      <c r="I105" s="480"/>
      <c r="J105" s="480"/>
      <c r="K105" s="480"/>
      <c r="L105" s="481"/>
      <c r="M105" s="481"/>
      <c r="N105" s="480"/>
      <c r="O105" s="482"/>
      <c r="P105" s="483"/>
      <c r="Q105" s="429"/>
    </row>
    <row r="106" spans="1:17" x14ac:dyDescent="0.2">
      <c r="A106" s="441" t="s">
        <v>404</v>
      </c>
      <c r="B106" s="453"/>
      <c r="C106" s="458"/>
      <c r="D106" s="458"/>
      <c r="E106" s="453"/>
      <c r="F106" s="440"/>
      <c r="G106" s="479"/>
      <c r="H106" s="480"/>
      <c r="I106" s="480"/>
      <c r="J106" s="480"/>
      <c r="K106" s="480"/>
      <c r="L106" s="481"/>
      <c r="M106" s="481"/>
      <c r="N106" s="480"/>
      <c r="O106" s="482"/>
      <c r="P106" s="483"/>
      <c r="Q106" s="429"/>
    </row>
    <row r="107" spans="1:17" x14ac:dyDescent="0.2">
      <c r="A107" s="442" t="s">
        <v>199</v>
      </c>
      <c r="B107" s="453">
        <v>150</v>
      </c>
      <c r="C107" s="458">
        <v>23.503</v>
      </c>
      <c r="D107" s="458">
        <v>24.33</v>
      </c>
      <c r="E107" s="453">
        <v>40</v>
      </c>
      <c r="F107" s="440">
        <v>24</v>
      </c>
      <c r="G107" s="484"/>
      <c r="H107" s="485"/>
      <c r="I107" s="485"/>
      <c r="J107" s="485"/>
      <c r="K107" s="485"/>
      <c r="L107" s="486"/>
      <c r="M107" s="486"/>
      <c r="N107" s="485"/>
      <c r="O107" s="487"/>
      <c r="P107" s="488"/>
      <c r="Q107" s="429"/>
    </row>
    <row r="108" spans="1:17" x14ac:dyDescent="0.2">
      <c r="A108" s="442" t="s">
        <v>200</v>
      </c>
      <c r="B108" s="453"/>
      <c r="C108" s="458"/>
      <c r="D108" s="458"/>
      <c r="E108" s="453"/>
      <c r="F108" s="440"/>
      <c r="G108" s="484"/>
      <c r="H108" s="485"/>
      <c r="I108" s="485"/>
      <c r="J108" s="485"/>
      <c r="K108" s="485"/>
      <c r="L108" s="486"/>
      <c r="M108" s="486"/>
      <c r="N108" s="485"/>
      <c r="O108" s="487"/>
      <c r="P108" s="488"/>
      <c r="Q108" s="429"/>
    </row>
    <row r="109" spans="1:17" x14ac:dyDescent="0.2">
      <c r="A109" s="442" t="s">
        <v>405</v>
      </c>
      <c r="B109" s="453"/>
      <c r="C109" s="458"/>
      <c r="D109" s="458"/>
      <c r="E109" s="453"/>
      <c r="F109" s="440"/>
      <c r="G109" s="484"/>
      <c r="H109" s="485"/>
      <c r="I109" s="485"/>
      <c r="J109" s="485"/>
      <c r="K109" s="485"/>
      <c r="L109" s="486"/>
      <c r="M109" s="486"/>
      <c r="N109" s="485"/>
      <c r="O109" s="487"/>
      <c r="P109" s="488"/>
      <c r="Q109" s="429"/>
    </row>
    <row r="110" spans="1:17" x14ac:dyDescent="0.2">
      <c r="A110" s="439" t="s">
        <v>318</v>
      </c>
      <c r="B110" s="453"/>
      <c r="C110" s="458"/>
      <c r="D110" s="458"/>
      <c r="E110" s="453"/>
      <c r="F110" s="440"/>
      <c r="G110" s="474"/>
      <c r="H110" s="475"/>
      <c r="I110" s="475"/>
      <c r="J110" s="475"/>
      <c r="K110" s="475"/>
      <c r="L110" s="476"/>
      <c r="M110" s="476"/>
      <c r="N110" s="475"/>
      <c r="O110" s="477"/>
      <c r="P110" s="478"/>
      <c r="Q110" s="429"/>
    </row>
    <row r="111" spans="1:17" x14ac:dyDescent="0.2">
      <c r="A111" s="439" t="s">
        <v>319</v>
      </c>
      <c r="B111" s="453"/>
      <c r="C111" s="458"/>
      <c r="D111" s="458"/>
      <c r="E111" s="453"/>
      <c r="F111" s="440"/>
      <c r="G111" s="474"/>
      <c r="H111" s="475"/>
      <c r="I111" s="475"/>
      <c r="J111" s="475"/>
      <c r="K111" s="475"/>
      <c r="L111" s="476"/>
      <c r="M111" s="476"/>
      <c r="N111" s="475"/>
      <c r="O111" s="477"/>
      <c r="P111" s="478"/>
      <c r="Q111" s="429"/>
    </row>
    <row r="112" spans="1:17" x14ac:dyDescent="0.2">
      <c r="A112" s="439" t="s">
        <v>321</v>
      </c>
      <c r="B112" s="453"/>
      <c r="C112" s="458"/>
      <c r="D112" s="458"/>
      <c r="E112" s="453"/>
      <c r="F112" s="440"/>
      <c r="G112" s="474"/>
      <c r="H112" s="475"/>
      <c r="I112" s="475"/>
      <c r="J112" s="475"/>
      <c r="K112" s="475"/>
      <c r="L112" s="476"/>
      <c r="M112" s="476"/>
      <c r="N112" s="475"/>
      <c r="O112" s="477"/>
      <c r="P112" s="478"/>
      <c r="Q112" s="429"/>
    </row>
    <row r="113" spans="1:17" x14ac:dyDescent="0.2">
      <c r="A113" s="439" t="s">
        <v>221</v>
      </c>
      <c r="B113" s="453"/>
      <c r="C113" s="458"/>
      <c r="D113" s="458"/>
      <c r="E113" s="453"/>
      <c r="F113" s="440"/>
      <c r="G113" s="474"/>
      <c r="H113" s="475"/>
      <c r="I113" s="475"/>
      <c r="J113" s="475"/>
      <c r="K113" s="475"/>
      <c r="L113" s="476"/>
      <c r="M113" s="476"/>
      <c r="N113" s="475"/>
      <c r="O113" s="477"/>
      <c r="P113" s="478"/>
      <c r="Q113" s="429"/>
    </row>
    <row r="114" spans="1:17" x14ac:dyDescent="0.2">
      <c r="A114" s="439" t="s">
        <v>222</v>
      </c>
      <c r="B114" s="453"/>
      <c r="C114" s="458"/>
      <c r="D114" s="458"/>
      <c r="E114" s="453"/>
      <c r="F114" s="440"/>
      <c r="G114" s="474"/>
      <c r="H114" s="475"/>
      <c r="I114" s="475"/>
      <c r="J114" s="475"/>
      <c r="K114" s="475"/>
      <c r="L114" s="476"/>
      <c r="M114" s="476"/>
      <c r="N114" s="475"/>
      <c r="O114" s="477"/>
      <c r="P114" s="478"/>
      <c r="Q114" s="429"/>
    </row>
    <row r="115" spans="1:17" x14ac:dyDescent="0.2">
      <c r="A115" s="439" t="s">
        <v>406</v>
      </c>
      <c r="B115" s="453"/>
      <c r="C115" s="458"/>
      <c r="D115" s="458"/>
      <c r="E115" s="453"/>
      <c r="F115" s="440"/>
      <c r="G115" s="474"/>
      <c r="H115" s="475"/>
      <c r="I115" s="475"/>
      <c r="J115" s="475"/>
      <c r="K115" s="475"/>
      <c r="L115" s="476"/>
      <c r="M115" s="476"/>
      <c r="N115" s="475"/>
      <c r="O115" s="477"/>
      <c r="P115" s="478"/>
      <c r="Q115" s="429"/>
    </row>
    <row r="116" spans="1:17" x14ac:dyDescent="0.2">
      <c r="A116" s="439" t="s">
        <v>223</v>
      </c>
      <c r="B116" s="453"/>
      <c r="C116" s="458"/>
      <c r="D116" s="458"/>
      <c r="E116" s="453"/>
      <c r="F116" s="440"/>
      <c r="G116" s="479"/>
      <c r="H116" s="480"/>
      <c r="I116" s="480"/>
      <c r="J116" s="480"/>
      <c r="K116" s="480"/>
      <c r="L116" s="481"/>
      <c r="M116" s="481"/>
      <c r="N116" s="480"/>
      <c r="O116" s="482"/>
      <c r="P116" s="483"/>
      <c r="Q116" s="429"/>
    </row>
    <row r="117" spans="1:17" x14ac:dyDescent="0.2">
      <c r="A117" s="439" t="s">
        <v>224</v>
      </c>
      <c r="B117" s="453"/>
      <c r="C117" s="458"/>
      <c r="D117" s="458"/>
      <c r="E117" s="453"/>
      <c r="F117" s="440"/>
      <c r="G117" s="479"/>
      <c r="H117" s="480"/>
      <c r="I117" s="480"/>
      <c r="J117" s="480"/>
      <c r="K117" s="480"/>
      <c r="L117" s="481"/>
      <c r="M117" s="481"/>
      <c r="N117" s="480"/>
      <c r="O117" s="482"/>
      <c r="P117" s="483"/>
      <c r="Q117" s="429"/>
    </row>
    <row r="118" spans="1:17" x14ac:dyDescent="0.2">
      <c r="A118" s="439" t="s">
        <v>407</v>
      </c>
      <c r="B118" s="453"/>
      <c r="C118" s="458"/>
      <c r="D118" s="458"/>
      <c r="E118" s="453"/>
      <c r="F118" s="440"/>
      <c r="G118" s="479"/>
      <c r="H118" s="480"/>
      <c r="I118" s="480"/>
      <c r="J118" s="480"/>
      <c r="K118" s="480"/>
      <c r="L118" s="481"/>
      <c r="M118" s="481"/>
      <c r="N118" s="480"/>
      <c r="O118" s="482"/>
      <c r="P118" s="483"/>
      <c r="Q118" s="429"/>
    </row>
    <row r="119" spans="1:17" x14ac:dyDescent="0.2">
      <c r="A119" s="439" t="s">
        <v>225</v>
      </c>
      <c r="B119" s="453"/>
      <c r="C119" s="458"/>
      <c r="D119" s="458"/>
      <c r="E119" s="453"/>
      <c r="F119" s="440"/>
      <c r="G119" s="484"/>
      <c r="H119" s="485"/>
      <c r="I119" s="485"/>
      <c r="J119" s="485"/>
      <c r="K119" s="485"/>
      <c r="L119" s="486"/>
      <c r="M119" s="486"/>
      <c r="N119" s="485"/>
      <c r="O119" s="487"/>
      <c r="P119" s="488"/>
      <c r="Q119" s="429"/>
    </row>
    <row r="120" spans="1:17" x14ac:dyDescent="0.2">
      <c r="A120" s="439" t="s">
        <v>226</v>
      </c>
      <c r="B120" s="453"/>
      <c r="C120" s="458"/>
      <c r="D120" s="458"/>
      <c r="E120" s="453"/>
      <c r="F120" s="440"/>
      <c r="G120" s="484"/>
      <c r="H120" s="485"/>
      <c r="I120" s="485"/>
      <c r="J120" s="485"/>
      <c r="K120" s="485"/>
      <c r="L120" s="486"/>
      <c r="M120" s="486"/>
      <c r="N120" s="485"/>
      <c r="O120" s="487"/>
      <c r="P120" s="488"/>
      <c r="Q120" s="429"/>
    </row>
    <row r="121" spans="1:17" x14ac:dyDescent="0.2">
      <c r="A121" s="439" t="s">
        <v>408</v>
      </c>
      <c r="B121" s="453"/>
      <c r="C121" s="458"/>
      <c r="D121" s="458"/>
      <c r="E121" s="453"/>
      <c r="F121" s="440"/>
      <c r="G121" s="484"/>
      <c r="H121" s="485"/>
      <c r="I121" s="485"/>
      <c r="J121" s="485"/>
      <c r="K121" s="485"/>
      <c r="L121" s="486"/>
      <c r="M121" s="486"/>
      <c r="N121" s="485"/>
      <c r="O121" s="487"/>
      <c r="P121" s="488"/>
      <c r="Q121" s="429"/>
    </row>
    <row r="122" spans="1:17" x14ac:dyDescent="0.2">
      <c r="A122" s="439" t="s">
        <v>227</v>
      </c>
      <c r="B122" s="453"/>
      <c r="C122" s="458"/>
      <c r="D122" s="458"/>
      <c r="E122" s="453"/>
      <c r="F122" s="440"/>
      <c r="G122" s="474"/>
      <c r="H122" s="475"/>
      <c r="I122" s="475"/>
      <c r="J122" s="475"/>
      <c r="K122" s="475"/>
      <c r="L122" s="476"/>
      <c r="M122" s="476"/>
      <c r="N122" s="475"/>
      <c r="O122" s="477"/>
      <c r="P122" s="478"/>
      <c r="Q122" s="429"/>
    </row>
    <row r="123" spans="1:17" x14ac:dyDescent="0.2">
      <c r="A123" s="439" t="s">
        <v>228</v>
      </c>
      <c r="B123" s="453"/>
      <c r="C123" s="458"/>
      <c r="D123" s="458"/>
      <c r="E123" s="453"/>
      <c r="F123" s="440"/>
      <c r="G123" s="474"/>
      <c r="H123" s="475"/>
      <c r="I123" s="475"/>
      <c r="J123" s="475"/>
      <c r="K123" s="475"/>
      <c r="L123" s="476"/>
      <c r="M123" s="476"/>
      <c r="N123" s="475"/>
      <c r="O123" s="477"/>
      <c r="P123" s="478"/>
      <c r="Q123" s="429"/>
    </row>
    <row r="124" spans="1:17" x14ac:dyDescent="0.2">
      <c r="A124" s="439" t="s">
        <v>409</v>
      </c>
      <c r="B124" s="453"/>
      <c r="C124" s="458"/>
      <c r="D124" s="458"/>
      <c r="E124" s="453"/>
      <c r="F124" s="440"/>
      <c r="G124" s="474"/>
      <c r="H124" s="475"/>
      <c r="I124" s="475"/>
      <c r="J124" s="475"/>
      <c r="K124" s="475"/>
      <c r="L124" s="476"/>
      <c r="M124" s="476"/>
      <c r="N124" s="475"/>
      <c r="O124" s="477"/>
      <c r="P124" s="478"/>
      <c r="Q124" s="429"/>
    </row>
    <row r="125" spans="1:17" x14ac:dyDescent="0.2">
      <c r="A125" s="439" t="s">
        <v>229</v>
      </c>
      <c r="B125" s="453"/>
      <c r="C125" s="458"/>
      <c r="D125" s="458"/>
      <c r="E125" s="453"/>
      <c r="F125" s="440"/>
      <c r="G125" s="479"/>
      <c r="H125" s="480"/>
      <c r="I125" s="480"/>
      <c r="J125" s="480"/>
      <c r="K125" s="480"/>
      <c r="L125" s="481"/>
      <c r="M125" s="481"/>
      <c r="N125" s="480"/>
      <c r="O125" s="482"/>
      <c r="P125" s="483"/>
      <c r="Q125" s="429"/>
    </row>
    <row r="126" spans="1:17" x14ac:dyDescent="0.2">
      <c r="A126" s="439" t="s">
        <v>230</v>
      </c>
      <c r="B126" s="453"/>
      <c r="C126" s="458"/>
      <c r="D126" s="458"/>
      <c r="E126" s="453"/>
      <c r="F126" s="440"/>
      <c r="G126" s="479"/>
      <c r="H126" s="480"/>
      <c r="I126" s="480"/>
      <c r="J126" s="480"/>
      <c r="K126" s="480"/>
      <c r="L126" s="481"/>
      <c r="M126" s="481"/>
      <c r="N126" s="480"/>
      <c r="O126" s="482"/>
      <c r="P126" s="483"/>
      <c r="Q126" s="429"/>
    </row>
    <row r="127" spans="1:17" x14ac:dyDescent="0.2">
      <c r="A127" s="439" t="s">
        <v>410</v>
      </c>
      <c r="B127" s="453"/>
      <c r="C127" s="458"/>
      <c r="D127" s="458"/>
      <c r="E127" s="453"/>
      <c r="F127" s="440"/>
      <c r="G127" s="479"/>
      <c r="H127" s="480"/>
      <c r="I127" s="480"/>
      <c r="J127" s="480"/>
      <c r="K127" s="480"/>
      <c r="L127" s="481"/>
      <c r="M127" s="481"/>
      <c r="N127" s="480"/>
      <c r="O127" s="482"/>
      <c r="P127" s="483"/>
      <c r="Q127" s="429"/>
    </row>
    <row r="128" spans="1:17" x14ac:dyDescent="0.2">
      <c r="A128" s="439" t="s">
        <v>232</v>
      </c>
      <c r="B128" s="453"/>
      <c r="C128" s="458"/>
      <c r="D128" s="458"/>
      <c r="E128" s="453"/>
      <c r="F128" s="440"/>
      <c r="G128" s="484"/>
      <c r="H128" s="485"/>
      <c r="I128" s="485"/>
      <c r="J128" s="485"/>
      <c r="K128" s="485"/>
      <c r="L128" s="486"/>
      <c r="M128" s="486"/>
      <c r="N128" s="485"/>
      <c r="O128" s="487"/>
      <c r="P128" s="488"/>
      <c r="Q128" s="429"/>
    </row>
    <row r="129" spans="1:17" x14ac:dyDescent="0.2">
      <c r="A129" s="439" t="s">
        <v>231</v>
      </c>
      <c r="B129" s="453"/>
      <c r="C129" s="458"/>
      <c r="D129" s="458"/>
      <c r="E129" s="453"/>
      <c r="F129" s="440"/>
      <c r="G129" s="484"/>
      <c r="H129" s="485"/>
      <c r="I129" s="485"/>
      <c r="J129" s="485"/>
      <c r="K129" s="485"/>
      <c r="L129" s="486"/>
      <c r="M129" s="486"/>
      <c r="N129" s="485"/>
      <c r="O129" s="487"/>
      <c r="P129" s="488"/>
      <c r="Q129" s="429"/>
    </row>
    <row r="130" spans="1:17" x14ac:dyDescent="0.2">
      <c r="A130" s="439" t="s">
        <v>411</v>
      </c>
      <c r="B130" s="453"/>
      <c r="C130" s="458"/>
      <c r="D130" s="458"/>
      <c r="E130" s="453"/>
      <c r="F130" s="440"/>
      <c r="G130" s="484"/>
      <c r="H130" s="485"/>
      <c r="I130" s="485"/>
      <c r="J130" s="485"/>
      <c r="K130" s="485"/>
      <c r="L130" s="486"/>
      <c r="M130" s="486"/>
      <c r="N130" s="485"/>
      <c r="O130" s="487"/>
      <c r="P130" s="488"/>
      <c r="Q130" s="429"/>
    </row>
    <row r="131" spans="1:17" x14ac:dyDescent="0.2">
      <c r="A131" s="439" t="s">
        <v>239</v>
      </c>
      <c r="B131" s="453"/>
      <c r="C131" s="458"/>
      <c r="D131" s="458"/>
      <c r="E131" s="453"/>
      <c r="F131" s="440"/>
      <c r="G131" s="474"/>
      <c r="H131" s="475"/>
      <c r="I131" s="475"/>
      <c r="J131" s="475"/>
      <c r="K131" s="475"/>
      <c r="L131" s="476"/>
      <c r="M131" s="476"/>
      <c r="N131" s="475"/>
      <c r="O131" s="477"/>
      <c r="P131" s="478"/>
      <c r="Q131" s="429"/>
    </row>
    <row r="132" spans="1:17" x14ac:dyDescent="0.2">
      <c r="A132" s="439" t="s">
        <v>240</v>
      </c>
      <c r="B132" s="453"/>
      <c r="C132" s="458"/>
      <c r="D132" s="458"/>
      <c r="E132" s="453"/>
      <c r="F132" s="440"/>
      <c r="G132" s="474"/>
      <c r="H132" s="475"/>
      <c r="I132" s="475"/>
      <c r="J132" s="475"/>
      <c r="K132" s="475"/>
      <c r="L132" s="476"/>
      <c r="M132" s="476"/>
      <c r="N132" s="475"/>
      <c r="O132" s="477"/>
      <c r="P132" s="478"/>
      <c r="Q132" s="429"/>
    </row>
    <row r="133" spans="1:17" x14ac:dyDescent="0.2">
      <c r="A133" s="439" t="s">
        <v>241</v>
      </c>
      <c r="B133" s="453"/>
      <c r="C133" s="458"/>
      <c r="D133" s="458"/>
      <c r="E133" s="453"/>
      <c r="F133" s="440"/>
      <c r="G133" s="474"/>
      <c r="H133" s="475"/>
      <c r="I133" s="475"/>
      <c r="J133" s="475"/>
      <c r="K133" s="475"/>
      <c r="L133" s="476"/>
      <c r="M133" s="476"/>
      <c r="N133" s="475"/>
      <c r="O133" s="477"/>
      <c r="P133" s="478"/>
      <c r="Q133" s="429"/>
    </row>
    <row r="134" spans="1:17" x14ac:dyDescent="0.2">
      <c r="A134" s="439" t="s">
        <v>291</v>
      </c>
      <c r="B134" s="453"/>
      <c r="C134" s="458"/>
      <c r="D134" s="458"/>
      <c r="E134" s="453"/>
      <c r="F134" s="440"/>
      <c r="G134" s="474"/>
      <c r="H134" s="475"/>
      <c r="I134" s="475"/>
      <c r="J134" s="475"/>
      <c r="K134" s="475"/>
      <c r="L134" s="476"/>
      <c r="M134" s="476"/>
      <c r="N134" s="475"/>
      <c r="O134" s="477"/>
      <c r="P134" s="478"/>
      <c r="Q134" s="429"/>
    </row>
    <row r="135" spans="1:17" x14ac:dyDescent="0.2">
      <c r="A135" s="439" t="s">
        <v>249</v>
      </c>
      <c r="B135" s="453"/>
      <c r="C135" s="458"/>
      <c r="D135" s="458"/>
      <c r="E135" s="453"/>
      <c r="F135" s="440"/>
      <c r="G135" s="474"/>
      <c r="H135" s="475"/>
      <c r="I135" s="475"/>
      <c r="J135" s="475"/>
      <c r="K135" s="475"/>
      <c r="L135" s="476"/>
      <c r="M135" s="476"/>
      <c r="N135" s="475"/>
      <c r="O135" s="477"/>
      <c r="P135" s="478"/>
      <c r="Q135" s="429"/>
    </row>
    <row r="136" spans="1:17" x14ac:dyDescent="0.2">
      <c r="A136" s="439" t="s">
        <v>250</v>
      </c>
      <c r="B136" s="453"/>
      <c r="C136" s="458"/>
      <c r="D136" s="458"/>
      <c r="E136" s="453"/>
      <c r="F136" s="440"/>
      <c r="G136" s="474"/>
      <c r="H136" s="475"/>
      <c r="I136" s="475"/>
      <c r="J136" s="475"/>
      <c r="K136" s="475"/>
      <c r="L136" s="476"/>
      <c r="M136" s="476"/>
      <c r="N136" s="475"/>
      <c r="O136" s="477"/>
      <c r="P136" s="478"/>
      <c r="Q136" s="429"/>
    </row>
    <row r="137" spans="1:17" x14ac:dyDescent="0.2">
      <c r="A137" s="439" t="s">
        <v>251</v>
      </c>
      <c r="B137" s="453"/>
      <c r="C137" s="458"/>
      <c r="D137" s="458"/>
      <c r="E137" s="453"/>
      <c r="F137" s="440"/>
      <c r="G137" s="474"/>
      <c r="H137" s="475"/>
      <c r="I137" s="475"/>
      <c r="J137" s="475"/>
      <c r="K137" s="475"/>
      <c r="L137" s="476"/>
      <c r="M137" s="476"/>
      <c r="N137" s="475"/>
      <c r="O137" s="477"/>
      <c r="P137" s="478"/>
      <c r="Q137" s="429"/>
    </row>
    <row r="138" spans="1:17" x14ac:dyDescent="0.2">
      <c r="A138" s="439" t="s">
        <v>252</v>
      </c>
      <c r="B138" s="453"/>
      <c r="C138" s="458"/>
      <c r="D138" s="458"/>
      <c r="E138" s="453"/>
      <c r="F138" s="440"/>
      <c r="G138" s="474"/>
      <c r="H138" s="475"/>
      <c r="I138" s="475"/>
      <c r="J138" s="475"/>
      <c r="K138" s="475"/>
      <c r="L138" s="476"/>
      <c r="M138" s="476"/>
      <c r="N138" s="475"/>
      <c r="O138" s="477"/>
      <c r="P138" s="478"/>
      <c r="Q138" s="429"/>
    </row>
    <row r="139" spans="1:17" x14ac:dyDescent="0.2">
      <c r="A139" s="439" t="s">
        <v>253</v>
      </c>
      <c r="B139" s="453"/>
      <c r="C139" s="458"/>
      <c r="D139" s="458"/>
      <c r="E139" s="453"/>
      <c r="F139" s="440"/>
      <c r="G139" s="474"/>
      <c r="H139" s="475"/>
      <c r="I139" s="475"/>
      <c r="J139" s="475"/>
      <c r="K139" s="475"/>
      <c r="L139" s="476"/>
      <c r="M139" s="476"/>
      <c r="N139" s="475"/>
      <c r="O139" s="477"/>
      <c r="P139" s="478"/>
      <c r="Q139" s="429"/>
    </row>
    <row r="140" spans="1:17" x14ac:dyDescent="0.2">
      <c r="A140" s="439" t="s">
        <v>254</v>
      </c>
      <c r="B140" s="453"/>
      <c r="C140" s="458"/>
      <c r="D140" s="458"/>
      <c r="E140" s="453"/>
      <c r="F140" s="440"/>
      <c r="G140" s="474"/>
      <c r="H140" s="475"/>
      <c r="I140" s="475"/>
      <c r="J140" s="475"/>
      <c r="K140" s="475"/>
      <c r="L140" s="476"/>
      <c r="M140" s="476"/>
      <c r="N140" s="475"/>
      <c r="O140" s="477"/>
      <c r="P140" s="478"/>
      <c r="Q140" s="429"/>
    </row>
    <row r="141" spans="1:17" x14ac:dyDescent="0.2">
      <c r="A141" s="439" t="s">
        <v>255</v>
      </c>
      <c r="B141" s="453"/>
      <c r="C141" s="458"/>
      <c r="D141" s="458"/>
      <c r="E141" s="453"/>
      <c r="F141" s="440"/>
      <c r="G141" s="474"/>
      <c r="H141" s="475"/>
      <c r="I141" s="475"/>
      <c r="J141" s="475"/>
      <c r="K141" s="475"/>
      <c r="L141" s="476"/>
      <c r="M141" s="476"/>
      <c r="N141" s="475"/>
      <c r="O141" s="477"/>
      <c r="P141" s="478"/>
      <c r="Q141" s="429"/>
    </row>
    <row r="142" spans="1:17" x14ac:dyDescent="0.2">
      <c r="A142" s="439" t="s">
        <v>256</v>
      </c>
      <c r="B142" s="453"/>
      <c r="C142" s="458"/>
      <c r="D142" s="458"/>
      <c r="E142" s="453"/>
      <c r="F142" s="440"/>
      <c r="G142" s="474"/>
      <c r="H142" s="475"/>
      <c r="I142" s="475"/>
      <c r="J142" s="475"/>
      <c r="K142" s="475"/>
      <c r="L142" s="476"/>
      <c r="M142" s="476"/>
      <c r="N142" s="475"/>
      <c r="O142" s="477"/>
      <c r="P142" s="478"/>
      <c r="Q142" s="429"/>
    </row>
    <row r="143" spans="1:17" x14ac:dyDescent="0.2">
      <c r="A143" s="439" t="s">
        <v>257</v>
      </c>
      <c r="B143" s="453"/>
      <c r="C143" s="458"/>
      <c r="D143" s="458"/>
      <c r="E143" s="453"/>
      <c r="F143" s="440"/>
      <c r="G143" s="474"/>
      <c r="H143" s="475"/>
      <c r="I143" s="475"/>
      <c r="J143" s="475"/>
      <c r="K143" s="475"/>
      <c r="L143" s="476"/>
      <c r="M143" s="476"/>
      <c r="N143" s="475"/>
      <c r="O143" s="477"/>
      <c r="P143" s="478"/>
      <c r="Q143" s="429"/>
    </row>
    <row r="144" spans="1:17" x14ac:dyDescent="0.2">
      <c r="A144" s="439" t="s">
        <v>292</v>
      </c>
      <c r="B144" s="453"/>
      <c r="C144" s="458"/>
      <c r="D144" s="458"/>
      <c r="E144" s="453"/>
      <c r="F144" s="440"/>
      <c r="G144" s="474"/>
      <c r="H144" s="475"/>
      <c r="I144" s="475"/>
      <c r="J144" s="475"/>
      <c r="K144" s="475"/>
      <c r="L144" s="476"/>
      <c r="M144" s="476"/>
      <c r="N144" s="475"/>
      <c r="O144" s="477"/>
      <c r="P144" s="478"/>
      <c r="Q144" s="429"/>
    </row>
    <row r="145" spans="1:17" x14ac:dyDescent="0.2">
      <c r="A145" s="439" t="s">
        <v>258</v>
      </c>
      <c r="B145" s="453"/>
      <c r="C145" s="458"/>
      <c r="D145" s="458"/>
      <c r="E145" s="453"/>
      <c r="F145" s="440"/>
      <c r="G145" s="474"/>
      <c r="H145" s="475"/>
      <c r="I145" s="475"/>
      <c r="J145" s="475"/>
      <c r="K145" s="475"/>
      <c r="L145" s="476"/>
      <c r="M145" s="476"/>
      <c r="N145" s="475"/>
      <c r="O145" s="477"/>
      <c r="P145" s="478"/>
      <c r="Q145" s="429"/>
    </row>
    <row r="146" spans="1:17" x14ac:dyDescent="0.2">
      <c r="A146" s="439" t="s">
        <v>259</v>
      </c>
      <c r="B146" s="453"/>
      <c r="C146" s="458"/>
      <c r="D146" s="458"/>
      <c r="E146" s="453"/>
      <c r="F146" s="440"/>
      <c r="G146" s="474"/>
      <c r="H146" s="475"/>
      <c r="I146" s="475"/>
      <c r="J146" s="475"/>
      <c r="K146" s="475"/>
      <c r="L146" s="476"/>
      <c r="M146" s="476"/>
      <c r="N146" s="475"/>
      <c r="O146" s="477"/>
      <c r="P146" s="478"/>
      <c r="Q146" s="429"/>
    </row>
    <row r="147" spans="1:17" x14ac:dyDescent="0.2">
      <c r="A147" s="439" t="s">
        <v>260</v>
      </c>
      <c r="B147" s="453"/>
      <c r="C147" s="458"/>
      <c r="D147" s="458"/>
      <c r="E147" s="453"/>
      <c r="F147" s="440"/>
      <c r="G147" s="474"/>
      <c r="H147" s="475"/>
      <c r="I147" s="475"/>
      <c r="J147" s="475"/>
      <c r="K147" s="475"/>
      <c r="L147" s="476"/>
      <c r="M147" s="476"/>
      <c r="N147" s="475"/>
      <c r="O147" s="477"/>
      <c r="P147" s="478"/>
      <c r="Q147" s="429"/>
    </row>
    <row r="148" spans="1:17" x14ac:dyDescent="0.2">
      <c r="A148" s="439" t="s">
        <v>293</v>
      </c>
      <c r="B148" s="453"/>
      <c r="C148" s="458"/>
      <c r="D148" s="458"/>
      <c r="E148" s="453"/>
      <c r="F148" s="440"/>
      <c r="G148" s="474"/>
      <c r="H148" s="475"/>
      <c r="I148" s="475"/>
      <c r="J148" s="475"/>
      <c r="K148" s="475"/>
      <c r="L148" s="476"/>
      <c r="M148" s="476"/>
      <c r="N148" s="475"/>
      <c r="O148" s="477"/>
      <c r="P148" s="478"/>
      <c r="Q148" s="429"/>
    </row>
    <row r="149" spans="1:17" x14ac:dyDescent="0.2">
      <c r="A149" s="439" t="s">
        <v>294</v>
      </c>
      <c r="B149" s="453"/>
      <c r="C149" s="458"/>
      <c r="D149" s="458"/>
      <c r="E149" s="453"/>
      <c r="F149" s="440"/>
      <c r="G149" s="474"/>
      <c r="H149" s="475"/>
      <c r="I149" s="475"/>
      <c r="J149" s="475"/>
      <c r="K149" s="475"/>
      <c r="L149" s="476"/>
      <c r="M149" s="476"/>
      <c r="N149" s="475"/>
      <c r="O149" s="477"/>
      <c r="P149" s="478"/>
      <c r="Q149" s="429"/>
    </row>
    <row r="150" spans="1:17" x14ac:dyDescent="0.2">
      <c r="A150" s="439" t="s">
        <v>295</v>
      </c>
      <c r="B150" s="453"/>
      <c r="C150" s="458"/>
      <c r="D150" s="458"/>
      <c r="E150" s="453"/>
      <c r="F150" s="440"/>
      <c r="G150" s="474"/>
      <c r="H150" s="475"/>
      <c r="I150" s="475"/>
      <c r="J150" s="475"/>
      <c r="K150" s="475"/>
      <c r="L150" s="476"/>
      <c r="M150" s="476"/>
      <c r="N150" s="475"/>
      <c r="O150" s="477"/>
      <c r="P150" s="478"/>
      <c r="Q150" s="429"/>
    </row>
    <row r="151" spans="1:17" x14ac:dyDescent="0.2">
      <c r="A151" s="439" t="s">
        <v>296</v>
      </c>
      <c r="B151" s="453"/>
      <c r="C151" s="458"/>
      <c r="D151" s="458"/>
      <c r="E151" s="453"/>
      <c r="F151" s="440"/>
      <c r="G151" s="474"/>
      <c r="H151" s="475"/>
      <c r="I151" s="475"/>
      <c r="J151" s="475"/>
      <c r="K151" s="475"/>
      <c r="L151" s="476"/>
      <c r="M151" s="476"/>
      <c r="N151" s="475"/>
      <c r="O151" s="477"/>
      <c r="P151" s="478"/>
      <c r="Q151" s="429"/>
    </row>
    <row r="152" spans="1:17" x14ac:dyDescent="0.2">
      <c r="A152" s="439" t="s">
        <v>297</v>
      </c>
      <c r="B152" s="453"/>
      <c r="C152" s="458"/>
      <c r="D152" s="458"/>
      <c r="E152" s="453"/>
      <c r="F152" s="440"/>
      <c r="G152" s="474"/>
      <c r="H152" s="475"/>
      <c r="I152" s="475"/>
      <c r="J152" s="475"/>
      <c r="K152" s="475"/>
      <c r="L152" s="476"/>
      <c r="M152" s="476"/>
      <c r="N152" s="475"/>
      <c r="O152" s="477"/>
      <c r="P152" s="478"/>
      <c r="Q152" s="429"/>
    </row>
    <row r="153" spans="1:17" x14ac:dyDescent="0.2">
      <c r="A153" s="439" t="s">
        <v>298</v>
      </c>
      <c r="B153" s="453"/>
      <c r="C153" s="458"/>
      <c r="D153" s="458"/>
      <c r="E153" s="453"/>
      <c r="F153" s="440"/>
      <c r="G153" s="474"/>
      <c r="H153" s="475"/>
      <c r="I153" s="475"/>
      <c r="J153" s="475"/>
      <c r="K153" s="475"/>
      <c r="L153" s="476"/>
      <c r="M153" s="476"/>
      <c r="N153" s="475"/>
      <c r="O153" s="477"/>
      <c r="P153" s="478"/>
      <c r="Q153" s="429"/>
    </row>
    <row r="154" spans="1:17" x14ac:dyDescent="0.2">
      <c r="A154" s="439" t="s">
        <v>299</v>
      </c>
      <c r="B154" s="453"/>
      <c r="C154" s="458"/>
      <c r="D154" s="458"/>
      <c r="E154" s="453"/>
      <c r="F154" s="440"/>
      <c r="G154" s="474"/>
      <c r="H154" s="475"/>
      <c r="I154" s="475"/>
      <c r="J154" s="475"/>
      <c r="K154" s="475"/>
      <c r="L154" s="476"/>
      <c r="M154" s="476"/>
      <c r="N154" s="475"/>
      <c r="O154" s="477"/>
      <c r="P154" s="478"/>
      <c r="Q154" s="429"/>
    </row>
    <row r="155" spans="1:17" x14ac:dyDescent="0.2">
      <c r="A155" s="439" t="s">
        <v>261</v>
      </c>
      <c r="B155" s="453"/>
      <c r="C155" s="458"/>
      <c r="D155" s="458"/>
      <c r="E155" s="453"/>
      <c r="F155" s="440"/>
      <c r="G155" s="474"/>
      <c r="H155" s="475"/>
      <c r="I155" s="475"/>
      <c r="J155" s="475"/>
      <c r="K155" s="475"/>
      <c r="L155" s="476"/>
      <c r="M155" s="476"/>
      <c r="N155" s="475"/>
      <c r="O155" s="477"/>
      <c r="P155" s="478"/>
      <c r="Q155" s="429"/>
    </row>
    <row r="156" spans="1:17" x14ac:dyDescent="0.2">
      <c r="A156" s="439" t="s">
        <v>262</v>
      </c>
      <c r="B156" s="453"/>
      <c r="C156" s="458"/>
      <c r="D156" s="458"/>
      <c r="E156" s="453"/>
      <c r="F156" s="440"/>
      <c r="G156" s="474"/>
      <c r="H156" s="475"/>
      <c r="I156" s="475"/>
      <c r="J156" s="475"/>
      <c r="K156" s="475"/>
      <c r="L156" s="476"/>
      <c r="M156" s="476"/>
      <c r="N156" s="475"/>
      <c r="O156" s="477"/>
      <c r="P156" s="478"/>
      <c r="Q156" s="429"/>
    </row>
    <row r="157" spans="1:17" x14ac:dyDescent="0.2">
      <c r="A157" s="439" t="s">
        <v>263</v>
      </c>
      <c r="B157" s="453"/>
      <c r="C157" s="458"/>
      <c r="D157" s="458"/>
      <c r="E157" s="453"/>
      <c r="F157" s="440"/>
      <c r="G157" s="474"/>
      <c r="H157" s="475"/>
      <c r="I157" s="475"/>
      <c r="J157" s="475"/>
      <c r="K157" s="475"/>
      <c r="L157" s="476"/>
      <c r="M157" s="476"/>
      <c r="N157" s="475"/>
      <c r="O157" s="477"/>
      <c r="P157" s="478"/>
      <c r="Q157" s="429"/>
    </row>
    <row r="158" spans="1:17" x14ac:dyDescent="0.2">
      <c r="A158" s="439" t="s">
        <v>300</v>
      </c>
      <c r="B158" s="453"/>
      <c r="C158" s="458"/>
      <c r="D158" s="458"/>
      <c r="E158" s="453"/>
      <c r="F158" s="440"/>
      <c r="G158" s="474"/>
      <c r="H158" s="475"/>
      <c r="I158" s="475"/>
      <c r="J158" s="475"/>
      <c r="K158" s="475"/>
      <c r="L158" s="476"/>
      <c r="M158" s="476"/>
      <c r="N158" s="475"/>
      <c r="O158" s="477"/>
      <c r="P158" s="478"/>
      <c r="Q158" s="429"/>
    </row>
    <row r="159" spans="1:17" x14ac:dyDescent="0.2">
      <c r="A159" s="439" t="s">
        <v>264</v>
      </c>
      <c r="B159" s="453"/>
      <c r="C159" s="458"/>
      <c r="D159" s="458"/>
      <c r="E159" s="453"/>
      <c r="F159" s="440"/>
      <c r="G159" s="474"/>
      <c r="H159" s="475"/>
      <c r="I159" s="475"/>
      <c r="J159" s="475"/>
      <c r="K159" s="475"/>
      <c r="L159" s="476"/>
      <c r="M159" s="476"/>
      <c r="N159" s="475"/>
      <c r="O159" s="477"/>
      <c r="P159" s="478"/>
      <c r="Q159" s="429"/>
    </row>
    <row r="160" spans="1:17" x14ac:dyDescent="0.2">
      <c r="A160" s="439" t="s">
        <v>265</v>
      </c>
      <c r="B160" s="453"/>
      <c r="C160" s="458"/>
      <c r="D160" s="458"/>
      <c r="E160" s="453"/>
      <c r="F160" s="440"/>
      <c r="G160" s="474"/>
      <c r="H160" s="475"/>
      <c r="I160" s="475"/>
      <c r="J160" s="475"/>
      <c r="K160" s="475"/>
      <c r="L160" s="476"/>
      <c r="M160" s="476"/>
      <c r="N160" s="475"/>
      <c r="O160" s="477"/>
      <c r="P160" s="478"/>
      <c r="Q160" s="429"/>
    </row>
    <row r="161" spans="1:17" x14ac:dyDescent="0.2">
      <c r="A161" s="439" t="s">
        <v>266</v>
      </c>
      <c r="B161" s="453"/>
      <c r="C161" s="458"/>
      <c r="D161" s="458"/>
      <c r="E161" s="453"/>
      <c r="F161" s="440"/>
      <c r="G161" s="474"/>
      <c r="H161" s="475"/>
      <c r="I161" s="475"/>
      <c r="J161" s="475"/>
      <c r="K161" s="475"/>
      <c r="L161" s="476"/>
      <c r="M161" s="476"/>
      <c r="N161" s="475"/>
      <c r="O161" s="477"/>
      <c r="P161" s="478"/>
      <c r="Q161" s="429"/>
    </row>
    <row r="162" spans="1:17" x14ac:dyDescent="0.2">
      <c r="A162" s="439" t="s">
        <v>267</v>
      </c>
      <c r="B162" s="453"/>
      <c r="C162" s="458"/>
      <c r="D162" s="458"/>
      <c r="E162" s="453"/>
      <c r="F162" s="440"/>
      <c r="G162" s="474"/>
      <c r="H162" s="475"/>
      <c r="I162" s="475"/>
      <c r="J162" s="475"/>
      <c r="K162" s="475"/>
      <c r="L162" s="476"/>
      <c r="M162" s="476"/>
      <c r="N162" s="475"/>
      <c r="O162" s="477"/>
      <c r="P162" s="478"/>
      <c r="Q162" s="429"/>
    </row>
    <row r="163" spans="1:17" x14ac:dyDescent="0.2">
      <c r="A163" s="439" t="s">
        <v>268</v>
      </c>
      <c r="B163" s="453"/>
      <c r="C163" s="458"/>
      <c r="D163" s="458"/>
      <c r="E163" s="453"/>
      <c r="F163" s="440"/>
      <c r="G163" s="474"/>
      <c r="H163" s="475"/>
      <c r="I163" s="475"/>
      <c r="J163" s="475"/>
      <c r="K163" s="475"/>
      <c r="L163" s="476"/>
      <c r="M163" s="476"/>
      <c r="N163" s="475"/>
      <c r="O163" s="477"/>
      <c r="P163" s="478"/>
      <c r="Q163" s="429"/>
    </row>
    <row r="164" spans="1:17" x14ac:dyDescent="0.2">
      <c r="A164" s="439" t="s">
        <v>269</v>
      </c>
      <c r="B164" s="453"/>
      <c r="C164" s="458"/>
      <c r="D164" s="458"/>
      <c r="E164" s="453"/>
      <c r="F164" s="440"/>
      <c r="G164" s="474"/>
      <c r="H164" s="475"/>
      <c r="I164" s="475"/>
      <c r="J164" s="475"/>
      <c r="K164" s="475"/>
      <c r="L164" s="476"/>
      <c r="M164" s="476"/>
      <c r="N164" s="475"/>
      <c r="O164" s="477"/>
      <c r="P164" s="478"/>
      <c r="Q164" s="429"/>
    </row>
    <row r="165" spans="1:17" x14ac:dyDescent="0.2">
      <c r="A165" s="439" t="s">
        <v>301</v>
      </c>
      <c r="B165" s="453"/>
      <c r="C165" s="458"/>
      <c r="D165" s="458"/>
      <c r="E165" s="453"/>
      <c r="F165" s="440"/>
      <c r="G165" s="474"/>
      <c r="H165" s="475"/>
      <c r="I165" s="475"/>
      <c r="J165" s="475"/>
      <c r="K165" s="475"/>
      <c r="L165" s="476"/>
      <c r="M165" s="476"/>
      <c r="N165" s="475"/>
      <c r="O165" s="477"/>
      <c r="P165" s="478"/>
      <c r="Q165" s="429"/>
    </row>
    <row r="166" spans="1:17" x14ac:dyDescent="0.2">
      <c r="A166" s="439" t="s">
        <v>270</v>
      </c>
      <c r="B166" s="453"/>
      <c r="C166" s="458"/>
      <c r="D166" s="458"/>
      <c r="E166" s="453"/>
      <c r="F166" s="440"/>
      <c r="G166" s="474"/>
      <c r="H166" s="475"/>
      <c r="I166" s="475"/>
      <c r="J166" s="475"/>
      <c r="K166" s="475"/>
      <c r="L166" s="476"/>
      <c r="M166" s="476"/>
      <c r="N166" s="475"/>
      <c r="O166" s="477"/>
      <c r="P166" s="478"/>
      <c r="Q166" s="429"/>
    </row>
    <row r="167" spans="1:17" x14ac:dyDescent="0.2">
      <c r="A167" s="439" t="s">
        <v>271</v>
      </c>
      <c r="B167" s="453"/>
      <c r="C167" s="458"/>
      <c r="D167" s="458"/>
      <c r="E167" s="453"/>
      <c r="F167" s="440"/>
      <c r="G167" s="474"/>
      <c r="H167" s="475"/>
      <c r="I167" s="475"/>
      <c r="J167" s="475"/>
      <c r="K167" s="475"/>
      <c r="L167" s="476"/>
      <c r="M167" s="476"/>
      <c r="N167" s="475"/>
      <c r="O167" s="477"/>
      <c r="P167" s="478"/>
      <c r="Q167" s="429"/>
    </row>
    <row r="168" spans="1:17" x14ac:dyDescent="0.2">
      <c r="A168" s="439" t="s">
        <v>272</v>
      </c>
      <c r="B168" s="453"/>
      <c r="C168" s="458"/>
      <c r="D168" s="458"/>
      <c r="E168" s="453"/>
      <c r="F168" s="440"/>
      <c r="G168" s="474"/>
      <c r="H168" s="475"/>
      <c r="I168" s="475"/>
      <c r="J168" s="475"/>
      <c r="K168" s="475"/>
      <c r="L168" s="476"/>
      <c r="M168" s="476"/>
      <c r="N168" s="475"/>
      <c r="O168" s="477"/>
      <c r="P168" s="478"/>
      <c r="Q168" s="429"/>
    </row>
    <row r="169" spans="1:17" x14ac:dyDescent="0.2">
      <c r="A169" s="439" t="s">
        <v>273</v>
      </c>
      <c r="B169" s="453"/>
      <c r="C169" s="458"/>
      <c r="D169" s="458"/>
      <c r="E169" s="453"/>
      <c r="F169" s="440"/>
      <c r="G169" s="474"/>
      <c r="H169" s="475"/>
      <c r="I169" s="475"/>
      <c r="J169" s="475"/>
      <c r="K169" s="475"/>
      <c r="L169" s="476"/>
      <c r="M169" s="476"/>
      <c r="N169" s="475"/>
      <c r="O169" s="477"/>
      <c r="P169" s="478"/>
      <c r="Q169" s="429"/>
    </row>
    <row r="170" spans="1:17" x14ac:dyDescent="0.2">
      <c r="A170" s="439" t="s">
        <v>274</v>
      </c>
      <c r="B170" s="453"/>
      <c r="C170" s="458"/>
      <c r="D170" s="458"/>
      <c r="E170" s="453"/>
      <c r="F170" s="440"/>
      <c r="G170" s="474"/>
      <c r="H170" s="475"/>
      <c r="I170" s="475"/>
      <c r="J170" s="475"/>
      <c r="K170" s="475"/>
      <c r="L170" s="476"/>
      <c r="M170" s="476"/>
      <c r="N170" s="475"/>
      <c r="O170" s="477"/>
      <c r="P170" s="478"/>
      <c r="Q170" s="429"/>
    </row>
    <row r="171" spans="1:17" x14ac:dyDescent="0.2">
      <c r="A171" s="439" t="s">
        <v>275</v>
      </c>
      <c r="B171" s="453"/>
      <c r="C171" s="458"/>
      <c r="D171" s="458"/>
      <c r="E171" s="453"/>
      <c r="F171" s="440"/>
      <c r="G171" s="474"/>
      <c r="H171" s="475"/>
      <c r="I171" s="475"/>
      <c r="J171" s="475"/>
      <c r="K171" s="475"/>
      <c r="L171" s="476"/>
      <c r="M171" s="476"/>
      <c r="N171" s="475"/>
      <c r="O171" s="477"/>
      <c r="P171" s="478"/>
      <c r="Q171" s="429"/>
    </row>
    <row r="172" spans="1:17" x14ac:dyDescent="0.2">
      <c r="A172" s="439" t="s">
        <v>276</v>
      </c>
      <c r="B172" s="453"/>
      <c r="C172" s="458"/>
      <c r="D172" s="458"/>
      <c r="E172" s="453"/>
      <c r="F172" s="440"/>
      <c r="G172" s="474"/>
      <c r="H172" s="475"/>
      <c r="I172" s="475"/>
      <c r="J172" s="475"/>
      <c r="K172" s="475"/>
      <c r="L172" s="476"/>
      <c r="M172" s="476"/>
      <c r="N172" s="475"/>
      <c r="O172" s="477"/>
      <c r="P172" s="478"/>
      <c r="Q172" s="429"/>
    </row>
    <row r="173" spans="1:17" x14ac:dyDescent="0.2">
      <c r="A173" s="439" t="s">
        <v>277</v>
      </c>
      <c r="B173" s="453"/>
      <c r="C173" s="458"/>
      <c r="D173" s="458"/>
      <c r="E173" s="453"/>
      <c r="F173" s="440"/>
      <c r="G173" s="474"/>
      <c r="H173" s="475"/>
      <c r="I173" s="475"/>
      <c r="J173" s="475"/>
      <c r="K173" s="475"/>
      <c r="L173" s="476"/>
      <c r="M173" s="476"/>
      <c r="N173" s="475"/>
      <c r="O173" s="477"/>
      <c r="P173" s="478"/>
      <c r="Q173" s="429"/>
    </row>
    <row r="174" spans="1:17" x14ac:dyDescent="0.2">
      <c r="A174" s="439" t="s">
        <v>278</v>
      </c>
      <c r="B174" s="453"/>
      <c r="C174" s="458"/>
      <c r="D174" s="458"/>
      <c r="E174" s="453"/>
      <c r="F174" s="440"/>
      <c r="G174" s="474"/>
      <c r="H174" s="475"/>
      <c r="I174" s="475"/>
      <c r="J174" s="475"/>
      <c r="K174" s="475"/>
      <c r="L174" s="476"/>
      <c r="M174" s="476"/>
      <c r="N174" s="475"/>
      <c r="O174" s="477"/>
      <c r="P174" s="478"/>
      <c r="Q174" s="429"/>
    </row>
    <row r="175" spans="1:17" x14ac:dyDescent="0.2">
      <c r="A175" s="439" t="s">
        <v>302</v>
      </c>
      <c r="B175" s="453"/>
      <c r="C175" s="458"/>
      <c r="D175" s="458"/>
      <c r="E175" s="453"/>
      <c r="F175" s="440"/>
      <c r="G175" s="474"/>
      <c r="H175" s="475"/>
      <c r="I175" s="475"/>
      <c r="J175" s="475"/>
      <c r="K175" s="475"/>
      <c r="L175" s="476"/>
      <c r="M175" s="476"/>
      <c r="N175" s="475"/>
      <c r="O175" s="477"/>
      <c r="P175" s="478"/>
      <c r="Q175" s="429"/>
    </row>
    <row r="176" spans="1:17" x14ac:dyDescent="0.2">
      <c r="A176" s="439" t="s">
        <v>279</v>
      </c>
      <c r="B176" s="453"/>
      <c r="C176" s="458"/>
      <c r="D176" s="458"/>
      <c r="E176" s="453"/>
      <c r="F176" s="440"/>
      <c r="G176" s="474"/>
      <c r="H176" s="475"/>
      <c r="I176" s="475"/>
      <c r="J176" s="475"/>
      <c r="K176" s="475"/>
      <c r="L176" s="476"/>
      <c r="M176" s="476"/>
      <c r="N176" s="475"/>
      <c r="O176" s="477"/>
      <c r="P176" s="478"/>
      <c r="Q176" s="429"/>
    </row>
    <row r="177" spans="1:17" x14ac:dyDescent="0.2">
      <c r="A177" s="439" t="s">
        <v>280</v>
      </c>
      <c r="B177" s="453"/>
      <c r="C177" s="458"/>
      <c r="D177" s="458"/>
      <c r="E177" s="453"/>
      <c r="F177" s="440"/>
      <c r="G177" s="474"/>
      <c r="H177" s="475"/>
      <c r="I177" s="475"/>
      <c r="J177" s="475"/>
      <c r="K177" s="475"/>
      <c r="L177" s="476"/>
      <c r="M177" s="476"/>
      <c r="N177" s="475"/>
      <c r="O177" s="477"/>
      <c r="P177" s="478"/>
      <c r="Q177" s="429"/>
    </row>
    <row r="178" spans="1:17" x14ac:dyDescent="0.2">
      <c r="A178" s="439" t="s">
        <v>281</v>
      </c>
      <c r="B178" s="453"/>
      <c r="C178" s="458"/>
      <c r="D178" s="458"/>
      <c r="E178" s="453"/>
      <c r="F178" s="440"/>
      <c r="G178" s="474"/>
      <c r="H178" s="475"/>
      <c r="I178" s="475"/>
      <c r="J178" s="475"/>
      <c r="K178" s="475"/>
      <c r="L178" s="476"/>
      <c r="M178" s="476"/>
      <c r="N178" s="475"/>
      <c r="O178" s="477"/>
      <c r="P178" s="478"/>
      <c r="Q178" s="429"/>
    </row>
    <row r="179" spans="1:17" x14ac:dyDescent="0.2">
      <c r="A179" s="439" t="s">
        <v>303</v>
      </c>
      <c r="B179" s="453"/>
      <c r="C179" s="458"/>
      <c r="D179" s="458"/>
      <c r="E179" s="453"/>
      <c r="F179" s="440"/>
      <c r="G179" s="474"/>
      <c r="H179" s="475"/>
      <c r="I179" s="475"/>
      <c r="J179" s="475"/>
      <c r="K179" s="475"/>
      <c r="L179" s="476"/>
      <c r="M179" s="476"/>
      <c r="N179" s="475"/>
      <c r="O179" s="477"/>
      <c r="P179" s="478"/>
      <c r="Q179" s="429"/>
    </row>
    <row r="180" spans="1:17" x14ac:dyDescent="0.2">
      <c r="A180" s="439" t="s">
        <v>304</v>
      </c>
      <c r="B180" s="453"/>
      <c r="C180" s="458"/>
      <c r="D180" s="458"/>
      <c r="E180" s="453"/>
      <c r="F180" s="440"/>
      <c r="G180" s="474"/>
      <c r="H180" s="475"/>
      <c r="I180" s="475"/>
      <c r="J180" s="475"/>
      <c r="K180" s="475"/>
      <c r="L180" s="476"/>
      <c r="M180" s="476"/>
      <c r="N180" s="475"/>
      <c r="O180" s="477"/>
      <c r="P180" s="478"/>
      <c r="Q180" s="429"/>
    </row>
    <row r="181" spans="1:17" x14ac:dyDescent="0.2">
      <c r="A181" s="439" t="s">
        <v>305</v>
      </c>
      <c r="B181" s="453"/>
      <c r="C181" s="458"/>
      <c r="D181" s="458"/>
      <c r="E181" s="453"/>
      <c r="F181" s="440"/>
      <c r="G181" s="474"/>
      <c r="H181" s="475"/>
      <c r="I181" s="475"/>
      <c r="J181" s="475"/>
      <c r="K181" s="475"/>
      <c r="L181" s="476"/>
      <c r="M181" s="476"/>
      <c r="N181" s="475"/>
      <c r="O181" s="477"/>
      <c r="P181" s="478"/>
      <c r="Q181" s="429"/>
    </row>
    <row r="182" spans="1:17" x14ac:dyDescent="0.2">
      <c r="A182" s="439" t="s">
        <v>306</v>
      </c>
      <c r="B182" s="453"/>
      <c r="C182" s="458"/>
      <c r="D182" s="458"/>
      <c r="E182" s="453"/>
      <c r="F182" s="440"/>
      <c r="G182" s="474"/>
      <c r="H182" s="475"/>
      <c r="I182" s="475"/>
      <c r="J182" s="475"/>
      <c r="K182" s="475"/>
      <c r="L182" s="476"/>
      <c r="M182" s="476"/>
      <c r="N182" s="475"/>
      <c r="O182" s="477"/>
      <c r="P182" s="478"/>
      <c r="Q182" s="429"/>
    </row>
    <row r="183" spans="1:17" x14ac:dyDescent="0.2">
      <c r="A183" s="439" t="s">
        <v>307</v>
      </c>
      <c r="B183" s="453"/>
      <c r="C183" s="458"/>
      <c r="D183" s="458"/>
      <c r="E183" s="453"/>
      <c r="F183" s="440"/>
      <c r="G183" s="474"/>
      <c r="H183" s="475"/>
      <c r="I183" s="475"/>
      <c r="J183" s="475"/>
      <c r="K183" s="475"/>
      <c r="L183" s="476"/>
      <c r="M183" s="476"/>
      <c r="N183" s="475"/>
      <c r="O183" s="477"/>
      <c r="P183" s="478"/>
      <c r="Q183" s="429"/>
    </row>
    <row r="184" spans="1:17" x14ac:dyDescent="0.2">
      <c r="A184" s="439" t="s">
        <v>308</v>
      </c>
      <c r="B184" s="453"/>
      <c r="C184" s="458"/>
      <c r="D184" s="458"/>
      <c r="E184" s="453"/>
      <c r="F184" s="440"/>
      <c r="G184" s="474"/>
      <c r="H184" s="475"/>
      <c r="I184" s="475"/>
      <c r="J184" s="475"/>
      <c r="K184" s="475"/>
      <c r="L184" s="476"/>
      <c r="M184" s="476"/>
      <c r="N184" s="475"/>
      <c r="O184" s="477"/>
      <c r="P184" s="478"/>
      <c r="Q184" s="429"/>
    </row>
    <row r="185" spans="1:17" x14ac:dyDescent="0.2">
      <c r="A185" s="439" t="s">
        <v>309</v>
      </c>
      <c r="B185" s="453"/>
      <c r="C185" s="458"/>
      <c r="D185" s="458"/>
      <c r="E185" s="453"/>
      <c r="F185" s="440"/>
      <c r="G185" s="474"/>
      <c r="H185" s="475"/>
      <c r="I185" s="475"/>
      <c r="J185" s="475"/>
      <c r="K185" s="475"/>
      <c r="L185" s="476"/>
      <c r="M185" s="476"/>
      <c r="N185" s="475"/>
      <c r="O185" s="477"/>
      <c r="P185" s="478"/>
      <c r="Q185" s="429"/>
    </row>
    <row r="186" spans="1:17" x14ac:dyDescent="0.2">
      <c r="A186" s="439" t="s">
        <v>282</v>
      </c>
      <c r="B186" s="453"/>
      <c r="C186" s="458"/>
      <c r="D186" s="458"/>
      <c r="E186" s="453"/>
      <c r="F186" s="440"/>
      <c r="G186" s="474"/>
      <c r="H186" s="475"/>
      <c r="I186" s="475"/>
      <c r="J186" s="475"/>
      <c r="K186" s="475"/>
      <c r="L186" s="476"/>
      <c r="M186" s="476"/>
      <c r="N186" s="475"/>
      <c r="O186" s="477"/>
      <c r="P186" s="478"/>
      <c r="Q186" s="429"/>
    </row>
    <row r="187" spans="1:17" x14ac:dyDescent="0.2">
      <c r="A187" s="439" t="s">
        <v>283</v>
      </c>
      <c r="B187" s="453"/>
      <c r="C187" s="458"/>
      <c r="D187" s="458"/>
      <c r="E187" s="453"/>
      <c r="F187" s="440"/>
      <c r="G187" s="474"/>
      <c r="H187" s="475"/>
      <c r="I187" s="475"/>
      <c r="J187" s="475"/>
      <c r="K187" s="475"/>
      <c r="L187" s="476"/>
      <c r="M187" s="476"/>
      <c r="N187" s="475"/>
      <c r="O187" s="477"/>
      <c r="P187" s="478"/>
      <c r="Q187" s="429"/>
    </row>
    <row r="188" spans="1:17" x14ac:dyDescent="0.2">
      <c r="A188" s="439" t="s">
        <v>284</v>
      </c>
      <c r="B188" s="453"/>
      <c r="C188" s="458"/>
      <c r="D188" s="458"/>
      <c r="E188" s="453"/>
      <c r="F188" s="440"/>
      <c r="G188" s="474"/>
      <c r="H188" s="475"/>
      <c r="I188" s="475"/>
      <c r="J188" s="475"/>
      <c r="K188" s="475"/>
      <c r="L188" s="476"/>
      <c r="M188" s="476"/>
      <c r="N188" s="475"/>
      <c r="O188" s="477"/>
      <c r="P188" s="478"/>
      <c r="Q188" s="429"/>
    </row>
    <row r="189" spans="1:17" x14ac:dyDescent="0.2">
      <c r="A189" s="439" t="s">
        <v>310</v>
      </c>
      <c r="B189" s="453"/>
      <c r="C189" s="458"/>
      <c r="D189" s="458"/>
      <c r="E189" s="453"/>
      <c r="F189" s="440"/>
      <c r="G189" s="474"/>
      <c r="H189" s="475"/>
      <c r="I189" s="475"/>
      <c r="J189" s="475"/>
      <c r="K189" s="475"/>
      <c r="L189" s="476"/>
      <c r="M189" s="476"/>
      <c r="N189" s="475"/>
      <c r="O189" s="477"/>
      <c r="P189" s="478"/>
      <c r="Q189" s="429"/>
    </row>
    <row r="190" spans="1:17" x14ac:dyDescent="0.2">
      <c r="A190" s="439" t="s">
        <v>285</v>
      </c>
      <c r="B190" s="453"/>
      <c r="C190" s="458"/>
      <c r="D190" s="458"/>
      <c r="E190" s="453"/>
      <c r="F190" s="440"/>
      <c r="G190" s="474"/>
      <c r="H190" s="475"/>
      <c r="I190" s="475"/>
      <c r="J190" s="475"/>
      <c r="K190" s="475"/>
      <c r="L190" s="476"/>
      <c r="M190" s="476"/>
      <c r="N190" s="475"/>
      <c r="O190" s="477"/>
      <c r="P190" s="478"/>
      <c r="Q190" s="429"/>
    </row>
    <row r="191" spans="1:17" x14ac:dyDescent="0.2">
      <c r="A191" s="439" t="s">
        <v>286</v>
      </c>
      <c r="B191" s="453"/>
      <c r="C191" s="458"/>
      <c r="D191" s="458"/>
      <c r="E191" s="453"/>
      <c r="F191" s="440"/>
      <c r="G191" s="474"/>
      <c r="H191" s="475"/>
      <c r="I191" s="475"/>
      <c r="J191" s="475"/>
      <c r="K191" s="475"/>
      <c r="L191" s="476"/>
      <c r="M191" s="476"/>
      <c r="N191" s="475"/>
      <c r="O191" s="477"/>
      <c r="P191" s="478"/>
      <c r="Q191" s="429"/>
    </row>
    <row r="192" spans="1:17" x14ac:dyDescent="0.2">
      <c r="A192" s="439" t="s">
        <v>287</v>
      </c>
      <c r="B192" s="453"/>
      <c r="C192" s="458"/>
      <c r="D192" s="458"/>
      <c r="E192" s="453"/>
      <c r="F192" s="440"/>
      <c r="G192" s="474"/>
      <c r="H192" s="475"/>
      <c r="I192" s="475"/>
      <c r="J192" s="475"/>
      <c r="K192" s="475"/>
      <c r="L192" s="476"/>
      <c r="M192" s="476"/>
      <c r="N192" s="475"/>
      <c r="O192" s="477"/>
      <c r="P192" s="478"/>
      <c r="Q192" s="429"/>
    </row>
    <row r="193" spans="1:17" x14ac:dyDescent="0.2">
      <c r="A193" s="439" t="s">
        <v>288</v>
      </c>
      <c r="B193" s="453"/>
      <c r="C193" s="458"/>
      <c r="D193" s="458"/>
      <c r="E193" s="453"/>
      <c r="F193" s="440"/>
      <c r="G193" s="474"/>
      <c r="H193" s="475"/>
      <c r="I193" s="475"/>
      <c r="J193" s="475"/>
      <c r="K193" s="475"/>
      <c r="L193" s="476"/>
      <c r="M193" s="476"/>
      <c r="N193" s="475"/>
      <c r="O193" s="477"/>
      <c r="P193" s="478"/>
      <c r="Q193" s="429"/>
    </row>
    <row r="194" spans="1:17" x14ac:dyDescent="0.2">
      <c r="A194" s="439" t="s">
        <v>289</v>
      </c>
      <c r="B194" s="453"/>
      <c r="C194" s="458"/>
      <c r="D194" s="458"/>
      <c r="E194" s="453"/>
      <c r="F194" s="440"/>
      <c r="G194" s="474"/>
      <c r="H194" s="475"/>
      <c r="I194" s="475"/>
      <c r="J194" s="475"/>
      <c r="K194" s="475"/>
      <c r="L194" s="476"/>
      <c r="M194" s="476"/>
      <c r="N194" s="475"/>
      <c r="O194" s="477"/>
      <c r="P194" s="478"/>
      <c r="Q194" s="429"/>
    </row>
    <row r="195" spans="1:17" x14ac:dyDescent="0.2">
      <c r="A195" s="439" t="s">
        <v>290</v>
      </c>
      <c r="B195" s="453"/>
      <c r="C195" s="458"/>
      <c r="D195" s="458"/>
      <c r="E195" s="453"/>
      <c r="F195" s="440"/>
      <c r="G195" s="474"/>
      <c r="H195" s="475"/>
      <c r="I195" s="475"/>
      <c r="J195" s="475"/>
      <c r="K195" s="475"/>
      <c r="L195" s="476"/>
      <c r="M195" s="476"/>
      <c r="N195" s="475"/>
      <c r="O195" s="477"/>
      <c r="P195" s="478"/>
      <c r="Q195" s="429"/>
    </row>
    <row r="196" spans="1:17" x14ac:dyDescent="0.2">
      <c r="A196" s="439"/>
      <c r="B196" s="453"/>
      <c r="C196" s="458"/>
      <c r="D196" s="458"/>
      <c r="E196" s="453"/>
      <c r="F196" s="440"/>
      <c r="G196" s="474"/>
      <c r="H196" s="475"/>
      <c r="I196" s="475"/>
      <c r="J196" s="475"/>
      <c r="K196" s="475"/>
      <c r="L196" s="476"/>
      <c r="M196" s="476"/>
      <c r="N196" s="475"/>
      <c r="O196" s="477"/>
      <c r="P196" s="478"/>
      <c r="Q196" s="429"/>
    </row>
    <row r="197" spans="1:17" x14ac:dyDescent="0.2">
      <c r="A197" s="439"/>
      <c r="B197" s="453"/>
      <c r="C197" s="458"/>
      <c r="D197" s="458"/>
      <c r="E197" s="453"/>
      <c r="F197" s="440"/>
      <c r="G197" s="474"/>
      <c r="H197" s="475"/>
      <c r="I197" s="475"/>
      <c r="J197" s="475"/>
      <c r="K197" s="475"/>
      <c r="L197" s="476"/>
      <c r="M197" s="476"/>
      <c r="N197" s="475"/>
      <c r="O197" s="477"/>
      <c r="P197" s="478"/>
      <c r="Q197" s="429"/>
    </row>
    <row r="198" spans="1:17" x14ac:dyDescent="0.2">
      <c r="A198" s="439"/>
      <c r="B198" s="453"/>
      <c r="C198" s="458"/>
      <c r="D198" s="458"/>
      <c r="E198" s="453"/>
      <c r="F198" s="440"/>
      <c r="G198" s="474"/>
      <c r="H198" s="475"/>
      <c r="I198" s="475"/>
      <c r="J198" s="475"/>
      <c r="K198" s="475"/>
      <c r="L198" s="476"/>
      <c r="M198" s="476"/>
      <c r="N198" s="475"/>
      <c r="O198" s="477"/>
      <c r="P198" s="478"/>
      <c r="Q198" s="429"/>
    </row>
    <row r="199" spans="1:17" x14ac:dyDescent="0.2">
      <c r="A199" s="439"/>
      <c r="B199" s="453"/>
      <c r="C199" s="458"/>
      <c r="D199" s="458"/>
      <c r="E199" s="453"/>
      <c r="F199" s="440"/>
      <c r="G199" s="474"/>
      <c r="H199" s="475"/>
      <c r="I199" s="475"/>
      <c r="J199" s="475"/>
      <c r="K199" s="475"/>
      <c r="L199" s="476"/>
      <c r="M199" s="476"/>
      <c r="N199" s="475"/>
      <c r="O199" s="477"/>
      <c r="P199" s="478"/>
      <c r="Q199" s="429"/>
    </row>
    <row r="200" spans="1:17" x14ac:dyDescent="0.2">
      <c r="A200" s="439"/>
      <c r="B200" s="453"/>
      <c r="C200" s="458"/>
      <c r="D200" s="458"/>
      <c r="E200" s="453"/>
      <c r="F200" s="440"/>
      <c r="G200" s="474"/>
      <c r="H200" s="475"/>
      <c r="I200" s="475"/>
      <c r="J200" s="475"/>
      <c r="K200" s="475"/>
      <c r="L200" s="476"/>
      <c r="M200" s="476"/>
      <c r="N200" s="475"/>
      <c r="O200" s="477"/>
      <c r="P200" s="478"/>
      <c r="Q200" s="429"/>
    </row>
    <row r="201" spans="1:17" x14ac:dyDescent="0.2">
      <c r="A201" s="439"/>
      <c r="B201" s="453"/>
      <c r="C201" s="458"/>
      <c r="D201" s="458"/>
      <c r="E201" s="453"/>
      <c r="F201" s="440"/>
      <c r="G201" s="474"/>
      <c r="H201" s="475"/>
      <c r="I201" s="475"/>
      <c r="J201" s="475"/>
      <c r="K201" s="475"/>
      <c r="L201" s="476"/>
      <c r="M201" s="476"/>
      <c r="N201" s="475"/>
      <c r="O201" s="477"/>
      <c r="P201" s="478"/>
      <c r="Q201" s="429"/>
    </row>
    <row r="202" spans="1:17" x14ac:dyDescent="0.2">
      <c r="A202" s="439"/>
      <c r="B202" s="453"/>
      <c r="C202" s="458"/>
      <c r="D202" s="458"/>
      <c r="E202" s="453"/>
      <c r="F202" s="440"/>
      <c r="G202" s="474"/>
      <c r="H202" s="475"/>
      <c r="I202" s="475"/>
      <c r="J202" s="475"/>
      <c r="K202" s="475"/>
      <c r="L202" s="476"/>
      <c r="M202" s="476"/>
      <c r="N202" s="475"/>
      <c r="O202" s="477"/>
      <c r="P202" s="478"/>
      <c r="Q202" s="429"/>
    </row>
    <row r="203" spans="1:17" x14ac:dyDescent="0.2">
      <c r="A203" s="439"/>
      <c r="B203" s="453"/>
      <c r="C203" s="458"/>
      <c r="D203" s="458"/>
      <c r="E203" s="453"/>
      <c r="F203" s="440"/>
      <c r="G203" s="474"/>
      <c r="H203" s="475"/>
      <c r="I203" s="475"/>
      <c r="J203" s="475"/>
      <c r="K203" s="475"/>
      <c r="L203" s="476"/>
      <c r="M203" s="476"/>
      <c r="N203" s="475"/>
      <c r="O203" s="477"/>
      <c r="P203" s="478"/>
      <c r="Q203" s="429"/>
    </row>
    <row r="204" spans="1:17" x14ac:dyDescent="0.2">
      <c r="A204" s="439"/>
      <c r="B204" s="453"/>
      <c r="C204" s="458"/>
      <c r="D204" s="458"/>
      <c r="E204" s="453"/>
      <c r="F204" s="440"/>
      <c r="G204" s="474"/>
      <c r="H204" s="475"/>
      <c r="I204" s="475"/>
      <c r="J204" s="475"/>
      <c r="K204" s="475"/>
      <c r="L204" s="476"/>
      <c r="M204" s="476"/>
      <c r="N204" s="475"/>
      <c r="O204" s="477"/>
      <c r="P204" s="478"/>
      <c r="Q204" s="429"/>
    </row>
    <row r="205" spans="1:17" x14ac:dyDescent="0.2">
      <c r="A205" s="439"/>
      <c r="B205" s="453"/>
      <c r="C205" s="458"/>
      <c r="D205" s="458"/>
      <c r="E205" s="453"/>
      <c r="F205" s="440"/>
      <c r="G205" s="474"/>
      <c r="H205" s="475"/>
      <c r="I205" s="475"/>
      <c r="J205" s="475"/>
      <c r="K205" s="475"/>
      <c r="L205" s="476"/>
      <c r="M205" s="476"/>
      <c r="N205" s="475"/>
      <c r="O205" s="477"/>
      <c r="P205" s="478"/>
      <c r="Q205" s="429"/>
    </row>
    <row r="206" spans="1:17" x14ac:dyDescent="0.2">
      <c r="A206" s="439"/>
      <c r="B206" s="453"/>
      <c r="C206" s="458"/>
      <c r="D206" s="458"/>
      <c r="E206" s="453"/>
      <c r="F206" s="440"/>
      <c r="G206" s="474"/>
      <c r="H206" s="475"/>
      <c r="I206" s="475"/>
      <c r="J206" s="475"/>
      <c r="K206" s="475"/>
      <c r="L206" s="476"/>
      <c r="M206" s="476"/>
      <c r="N206" s="475"/>
      <c r="O206" s="477"/>
      <c r="P206" s="478"/>
      <c r="Q206" s="429"/>
    </row>
    <row r="207" spans="1:17" x14ac:dyDescent="0.2">
      <c r="A207" s="439"/>
      <c r="B207" s="453"/>
      <c r="C207" s="458"/>
      <c r="D207" s="458"/>
      <c r="E207" s="453"/>
      <c r="F207" s="440"/>
      <c r="G207" s="474"/>
      <c r="H207" s="475"/>
      <c r="I207" s="475"/>
      <c r="J207" s="475"/>
      <c r="K207" s="475"/>
      <c r="L207" s="476"/>
      <c r="M207" s="476"/>
      <c r="N207" s="475"/>
      <c r="O207" s="477"/>
      <c r="P207" s="478"/>
      <c r="Q207" s="429"/>
    </row>
    <row r="208" spans="1:17" x14ac:dyDescent="0.2">
      <c r="A208" s="439"/>
      <c r="B208" s="453"/>
      <c r="C208" s="458"/>
      <c r="D208" s="458"/>
      <c r="E208" s="453"/>
      <c r="F208" s="440"/>
      <c r="G208" s="474"/>
      <c r="H208" s="475"/>
      <c r="I208" s="475"/>
      <c r="J208" s="475"/>
      <c r="K208" s="475"/>
      <c r="L208" s="476"/>
      <c r="M208" s="476"/>
      <c r="N208" s="475"/>
      <c r="O208" s="477"/>
      <c r="P208" s="478"/>
      <c r="Q208" s="429"/>
    </row>
    <row r="209" spans="1:17" x14ac:dyDescent="0.2">
      <c r="A209" s="439"/>
      <c r="B209" s="453"/>
      <c r="C209" s="458"/>
      <c r="D209" s="458"/>
      <c r="E209" s="453"/>
      <c r="F209" s="440"/>
      <c r="G209" s="474"/>
      <c r="H209" s="475"/>
      <c r="I209" s="475"/>
      <c r="J209" s="475"/>
      <c r="K209" s="475"/>
      <c r="L209" s="476"/>
      <c r="M209" s="476"/>
      <c r="N209" s="475"/>
      <c r="O209" s="477"/>
      <c r="P209" s="478"/>
      <c r="Q209" s="429"/>
    </row>
    <row r="210" spans="1:17" x14ac:dyDescent="0.2">
      <c r="A210" s="439"/>
      <c r="B210" s="453"/>
      <c r="C210" s="458"/>
      <c r="D210" s="458"/>
      <c r="E210" s="453"/>
      <c r="F210" s="440"/>
      <c r="G210" s="474"/>
      <c r="H210" s="475"/>
      <c r="I210" s="475"/>
      <c r="J210" s="475"/>
      <c r="K210" s="475"/>
      <c r="L210" s="476"/>
      <c r="M210" s="476"/>
      <c r="N210" s="475"/>
      <c r="O210" s="477"/>
      <c r="P210" s="478"/>
      <c r="Q210" s="429"/>
    </row>
    <row r="211" spans="1:17" x14ac:dyDescent="0.2">
      <c r="A211" s="439"/>
      <c r="B211" s="453"/>
      <c r="C211" s="458"/>
      <c r="D211" s="458"/>
      <c r="E211" s="453"/>
      <c r="F211" s="440"/>
      <c r="G211" s="474"/>
      <c r="H211" s="475"/>
      <c r="I211" s="475"/>
      <c r="J211" s="475"/>
      <c r="K211" s="475"/>
      <c r="L211" s="476"/>
      <c r="M211" s="476"/>
      <c r="N211" s="475"/>
      <c r="O211" s="477"/>
      <c r="P211" s="478"/>
      <c r="Q211" s="429"/>
    </row>
    <row r="212" spans="1:17" x14ac:dyDescent="0.2">
      <c r="A212" s="439"/>
      <c r="B212" s="453"/>
      <c r="C212" s="458"/>
      <c r="D212" s="458"/>
      <c r="E212" s="453"/>
      <c r="F212" s="440"/>
      <c r="G212" s="474"/>
      <c r="H212" s="475"/>
      <c r="I212" s="475"/>
      <c r="J212" s="475"/>
      <c r="K212" s="475"/>
      <c r="L212" s="476"/>
      <c r="M212" s="476"/>
      <c r="N212" s="475"/>
      <c r="O212" s="477"/>
      <c r="P212" s="478"/>
      <c r="Q212" s="429"/>
    </row>
    <row r="213" spans="1:17" x14ac:dyDescent="0.2">
      <c r="A213" s="439"/>
      <c r="B213" s="453"/>
      <c r="C213" s="458"/>
      <c r="D213" s="458"/>
      <c r="E213" s="453"/>
      <c r="F213" s="440"/>
      <c r="G213" s="474"/>
      <c r="H213" s="475"/>
      <c r="I213" s="475"/>
      <c r="J213" s="475"/>
      <c r="K213" s="475"/>
      <c r="L213" s="476"/>
      <c r="M213" s="476"/>
      <c r="N213" s="475"/>
      <c r="O213" s="477"/>
      <c r="P213" s="478"/>
      <c r="Q213" s="429"/>
    </row>
    <row r="214" spans="1:17" x14ac:dyDescent="0.2">
      <c r="A214" s="439"/>
      <c r="B214" s="453"/>
      <c r="C214" s="458"/>
      <c r="D214" s="458"/>
      <c r="E214" s="453"/>
      <c r="F214" s="440"/>
      <c r="G214" s="474"/>
      <c r="H214" s="475"/>
      <c r="I214" s="475"/>
      <c r="J214" s="475"/>
      <c r="K214" s="475"/>
      <c r="L214" s="476"/>
      <c r="M214" s="476"/>
      <c r="N214" s="475"/>
      <c r="O214" s="477"/>
      <c r="P214" s="478"/>
      <c r="Q214" s="429"/>
    </row>
    <row r="215" spans="1:17" x14ac:dyDescent="0.2">
      <c r="A215" s="439"/>
      <c r="B215" s="453"/>
      <c r="C215" s="458"/>
      <c r="D215" s="458"/>
      <c r="E215" s="453"/>
      <c r="F215" s="440"/>
      <c r="G215" s="474"/>
      <c r="H215" s="475"/>
      <c r="I215" s="475"/>
      <c r="J215" s="475"/>
      <c r="K215" s="475"/>
      <c r="L215" s="476"/>
      <c r="M215" s="476"/>
      <c r="N215" s="475"/>
      <c r="O215" s="477"/>
      <c r="P215" s="478"/>
      <c r="Q215" s="429"/>
    </row>
    <row r="216" spans="1:17" x14ac:dyDescent="0.2">
      <c r="A216" s="439"/>
      <c r="B216" s="453"/>
      <c r="C216" s="458"/>
      <c r="D216" s="458"/>
      <c r="E216" s="453"/>
      <c r="F216" s="440"/>
      <c r="G216" s="474"/>
      <c r="H216" s="475"/>
      <c r="I216" s="475"/>
      <c r="J216" s="475"/>
      <c r="K216" s="475"/>
      <c r="L216" s="476"/>
      <c r="M216" s="476"/>
      <c r="N216" s="475"/>
      <c r="O216" s="477"/>
      <c r="P216" s="478"/>
      <c r="Q216" s="429"/>
    </row>
    <row r="217" spans="1:17" x14ac:dyDescent="0.2">
      <c r="A217" s="439"/>
      <c r="B217" s="453"/>
      <c r="C217" s="458"/>
      <c r="D217" s="458"/>
      <c r="E217" s="453"/>
      <c r="F217" s="440"/>
      <c r="G217" s="474"/>
      <c r="H217" s="475"/>
      <c r="I217" s="475"/>
      <c r="J217" s="475"/>
      <c r="K217" s="475"/>
      <c r="L217" s="476"/>
      <c r="M217" s="476"/>
      <c r="N217" s="475"/>
      <c r="O217" s="477"/>
      <c r="P217" s="478"/>
      <c r="Q217" s="429"/>
    </row>
    <row r="218" spans="1:17" x14ac:dyDescent="0.2">
      <c r="A218" s="439"/>
      <c r="B218" s="453"/>
      <c r="C218" s="458"/>
      <c r="D218" s="458"/>
      <c r="E218" s="453"/>
      <c r="F218" s="440"/>
      <c r="G218" s="474"/>
      <c r="H218" s="475"/>
      <c r="I218" s="475"/>
      <c r="J218" s="475"/>
      <c r="K218" s="475"/>
      <c r="L218" s="476"/>
      <c r="M218" s="476"/>
      <c r="N218" s="475"/>
      <c r="O218" s="477"/>
      <c r="P218" s="478"/>
      <c r="Q218" s="429"/>
    </row>
    <row r="219" spans="1:17" x14ac:dyDescent="0.2">
      <c r="A219" s="439"/>
      <c r="B219" s="453"/>
      <c r="C219" s="458"/>
      <c r="D219" s="458"/>
      <c r="E219" s="453"/>
      <c r="F219" s="440"/>
      <c r="G219" s="474"/>
      <c r="H219" s="475"/>
      <c r="I219" s="475"/>
      <c r="J219" s="475"/>
      <c r="K219" s="475"/>
      <c r="L219" s="476"/>
      <c r="M219" s="476"/>
      <c r="N219" s="475"/>
      <c r="O219" s="477"/>
      <c r="P219" s="478"/>
      <c r="Q219" s="429"/>
    </row>
    <row r="220" spans="1:17" x14ac:dyDescent="0.2">
      <c r="A220" s="439"/>
      <c r="B220" s="453"/>
      <c r="C220" s="458"/>
      <c r="D220" s="458"/>
      <c r="E220" s="453"/>
      <c r="F220" s="440"/>
      <c r="G220" s="474"/>
      <c r="H220" s="475"/>
      <c r="I220" s="475"/>
      <c r="J220" s="475"/>
      <c r="K220" s="475"/>
      <c r="L220" s="476"/>
      <c r="M220" s="476"/>
      <c r="N220" s="475"/>
      <c r="O220" s="477"/>
      <c r="P220" s="478"/>
      <c r="Q220" s="429"/>
    </row>
    <row r="221" spans="1:17" x14ac:dyDescent="0.2">
      <c r="A221" s="439"/>
      <c r="B221" s="453"/>
      <c r="C221" s="458"/>
      <c r="D221" s="458"/>
      <c r="E221" s="453"/>
      <c r="F221" s="440"/>
      <c r="G221" s="474"/>
      <c r="H221" s="475"/>
      <c r="I221" s="475"/>
      <c r="J221" s="475"/>
      <c r="K221" s="475"/>
      <c r="L221" s="476"/>
      <c r="M221" s="476"/>
      <c r="N221" s="475"/>
      <c r="O221" s="477"/>
      <c r="P221" s="478"/>
      <c r="Q221" s="429"/>
    </row>
    <row r="222" spans="1:17" x14ac:dyDescent="0.2">
      <c r="A222" s="439"/>
      <c r="B222" s="453"/>
      <c r="C222" s="458"/>
      <c r="D222" s="458"/>
      <c r="E222" s="453"/>
      <c r="F222" s="440"/>
      <c r="G222" s="474"/>
      <c r="H222" s="475"/>
      <c r="I222" s="475"/>
      <c r="J222" s="475"/>
      <c r="K222" s="475"/>
      <c r="L222" s="476"/>
      <c r="M222" s="476"/>
      <c r="N222" s="475"/>
      <c r="O222" s="477"/>
      <c r="P222" s="478"/>
      <c r="Q222" s="429"/>
    </row>
    <row r="223" spans="1:17" x14ac:dyDescent="0.2">
      <c r="A223" s="439"/>
      <c r="B223" s="453"/>
      <c r="C223" s="458"/>
      <c r="D223" s="458"/>
      <c r="E223" s="453"/>
      <c r="F223" s="440"/>
      <c r="G223" s="474"/>
      <c r="H223" s="475"/>
      <c r="I223" s="475"/>
      <c r="J223" s="475"/>
      <c r="K223" s="475"/>
      <c r="L223" s="476"/>
      <c r="M223" s="476"/>
      <c r="N223" s="475"/>
      <c r="O223" s="477"/>
      <c r="P223" s="478"/>
      <c r="Q223" s="429"/>
    </row>
    <row r="224" spans="1:17" x14ac:dyDescent="0.2">
      <c r="A224" s="439"/>
      <c r="B224" s="453"/>
      <c r="C224" s="458"/>
      <c r="D224" s="458"/>
      <c r="E224" s="453"/>
      <c r="F224" s="440"/>
      <c r="G224" s="474"/>
      <c r="H224" s="475"/>
      <c r="I224" s="475"/>
      <c r="J224" s="475"/>
      <c r="K224" s="475"/>
      <c r="L224" s="476"/>
      <c r="M224" s="476"/>
      <c r="N224" s="475"/>
      <c r="O224" s="477"/>
      <c r="P224" s="478"/>
      <c r="Q224" s="429"/>
    </row>
    <row r="225" spans="1:17" x14ac:dyDescent="0.2">
      <c r="A225" s="439"/>
      <c r="B225" s="453"/>
      <c r="C225" s="458"/>
      <c r="D225" s="458"/>
      <c r="E225" s="453"/>
      <c r="F225" s="440"/>
      <c r="G225" s="474"/>
      <c r="H225" s="475"/>
      <c r="I225" s="475"/>
      <c r="J225" s="475"/>
      <c r="K225" s="475"/>
      <c r="L225" s="476"/>
      <c r="M225" s="476"/>
      <c r="N225" s="475"/>
      <c r="O225" s="477"/>
      <c r="P225" s="478"/>
      <c r="Q225" s="429"/>
    </row>
    <row r="226" spans="1:17" x14ac:dyDescent="0.2">
      <c r="A226" s="439"/>
      <c r="B226" s="453"/>
      <c r="C226" s="458"/>
      <c r="D226" s="458"/>
      <c r="E226" s="453"/>
      <c r="F226" s="440"/>
      <c r="G226" s="474"/>
      <c r="H226" s="475"/>
      <c r="I226" s="475"/>
      <c r="J226" s="475"/>
      <c r="K226" s="475"/>
      <c r="L226" s="476"/>
      <c r="M226" s="476"/>
      <c r="N226" s="475"/>
      <c r="O226" s="477"/>
      <c r="P226" s="478"/>
      <c r="Q226" s="429"/>
    </row>
    <row r="227" spans="1:17" x14ac:dyDescent="0.2">
      <c r="A227" s="439"/>
      <c r="B227" s="453"/>
      <c r="C227" s="458"/>
      <c r="D227" s="458"/>
      <c r="E227" s="453"/>
      <c r="F227" s="440"/>
      <c r="G227" s="474"/>
      <c r="H227" s="475"/>
      <c r="I227" s="475"/>
      <c r="J227" s="475"/>
      <c r="K227" s="475"/>
      <c r="L227" s="476"/>
      <c r="M227" s="476"/>
      <c r="N227" s="475"/>
      <c r="O227" s="477"/>
      <c r="P227" s="478"/>
      <c r="Q227" s="429"/>
    </row>
    <row r="228" spans="1:17" x14ac:dyDescent="0.2">
      <c r="A228" s="439"/>
      <c r="B228" s="453"/>
      <c r="C228" s="458"/>
      <c r="D228" s="458"/>
      <c r="E228" s="453"/>
      <c r="F228" s="440"/>
      <c r="G228" s="474"/>
      <c r="H228" s="475"/>
      <c r="I228" s="475"/>
      <c r="J228" s="475"/>
      <c r="K228" s="475"/>
      <c r="L228" s="476"/>
      <c r="M228" s="476"/>
      <c r="N228" s="475"/>
      <c r="O228" s="477"/>
      <c r="P228" s="478"/>
      <c r="Q228" s="429"/>
    </row>
    <row r="229" spans="1:17" x14ac:dyDescent="0.2">
      <c r="A229" s="439"/>
      <c r="B229" s="453"/>
      <c r="C229" s="458"/>
      <c r="D229" s="458"/>
      <c r="E229" s="453"/>
      <c r="F229" s="440"/>
      <c r="G229" s="474"/>
      <c r="H229" s="475"/>
      <c r="I229" s="475"/>
      <c r="J229" s="475"/>
      <c r="K229" s="475"/>
      <c r="L229" s="476"/>
      <c r="M229" s="476"/>
      <c r="N229" s="475"/>
      <c r="O229" s="477"/>
      <c r="P229" s="478"/>
      <c r="Q229" s="429"/>
    </row>
    <row r="230" spans="1:17" x14ac:dyDescent="0.2">
      <c r="A230" s="439"/>
      <c r="B230" s="453"/>
      <c r="C230" s="458"/>
      <c r="D230" s="458"/>
      <c r="E230" s="453"/>
      <c r="F230" s="440"/>
      <c r="G230" s="474"/>
      <c r="H230" s="475"/>
      <c r="I230" s="475"/>
      <c r="J230" s="475"/>
      <c r="K230" s="475"/>
      <c r="L230" s="476"/>
      <c r="M230" s="476"/>
      <c r="N230" s="475"/>
      <c r="O230" s="477"/>
      <c r="P230" s="478"/>
      <c r="Q230" s="429"/>
    </row>
    <row r="231" spans="1:17" x14ac:dyDescent="0.2">
      <c r="A231" s="439"/>
      <c r="B231" s="453"/>
      <c r="C231" s="458"/>
      <c r="D231" s="458"/>
      <c r="E231" s="453"/>
      <c r="F231" s="440"/>
      <c r="G231" s="474"/>
      <c r="H231" s="475"/>
      <c r="I231" s="475"/>
      <c r="J231" s="475"/>
      <c r="K231" s="475"/>
      <c r="L231" s="476"/>
      <c r="M231" s="476"/>
      <c r="N231" s="475"/>
      <c r="O231" s="477"/>
      <c r="P231" s="478"/>
      <c r="Q231" s="429"/>
    </row>
    <row r="232" spans="1:17" x14ac:dyDescent="0.2">
      <c r="A232" s="439"/>
      <c r="B232" s="453"/>
      <c r="C232" s="458"/>
      <c r="D232" s="458"/>
      <c r="E232" s="453"/>
      <c r="F232" s="440"/>
      <c r="G232" s="474"/>
      <c r="H232" s="475"/>
      <c r="I232" s="475"/>
      <c r="J232" s="475"/>
      <c r="K232" s="475"/>
      <c r="L232" s="476"/>
      <c r="M232" s="476"/>
      <c r="N232" s="475"/>
      <c r="O232" s="477"/>
      <c r="P232" s="478"/>
      <c r="Q232" s="429"/>
    </row>
    <row r="233" spans="1:17" x14ac:dyDescent="0.2">
      <c r="A233" s="439"/>
      <c r="B233" s="453"/>
      <c r="C233" s="458"/>
      <c r="D233" s="458"/>
      <c r="E233" s="453"/>
      <c r="F233" s="440"/>
      <c r="G233" s="474"/>
      <c r="H233" s="475"/>
      <c r="I233" s="475"/>
      <c r="J233" s="475"/>
      <c r="K233" s="475"/>
      <c r="L233" s="476"/>
      <c r="M233" s="476"/>
      <c r="N233" s="475"/>
      <c r="O233" s="477"/>
      <c r="P233" s="478"/>
      <c r="Q233" s="429"/>
    </row>
    <row r="234" spans="1:17" x14ac:dyDescent="0.2">
      <c r="A234" s="439"/>
      <c r="B234" s="453"/>
      <c r="C234" s="458"/>
      <c r="D234" s="458"/>
      <c r="E234" s="453"/>
      <c r="F234" s="440"/>
      <c r="G234" s="474"/>
      <c r="H234" s="475"/>
      <c r="I234" s="475"/>
      <c r="J234" s="475"/>
      <c r="K234" s="475"/>
      <c r="L234" s="476"/>
      <c r="M234" s="476"/>
      <c r="N234" s="475"/>
      <c r="O234" s="477"/>
      <c r="P234" s="478"/>
      <c r="Q234" s="429"/>
    </row>
    <row r="235" spans="1:17" x14ac:dyDescent="0.2">
      <c r="A235" s="439"/>
      <c r="B235" s="453"/>
      <c r="C235" s="458"/>
      <c r="D235" s="458"/>
      <c r="E235" s="453"/>
      <c r="F235" s="440"/>
      <c r="G235" s="474"/>
      <c r="H235" s="475"/>
      <c r="I235" s="475"/>
      <c r="J235" s="475"/>
      <c r="K235" s="475"/>
      <c r="L235" s="476"/>
      <c r="M235" s="476"/>
      <c r="N235" s="475"/>
      <c r="O235" s="477"/>
      <c r="P235" s="478"/>
      <c r="Q235" s="429"/>
    </row>
    <row r="236" spans="1:17" x14ac:dyDescent="0.2">
      <c r="A236" s="439"/>
      <c r="B236" s="453"/>
      <c r="C236" s="458"/>
      <c r="D236" s="458"/>
      <c r="E236" s="453"/>
      <c r="F236" s="440"/>
      <c r="G236" s="474"/>
      <c r="H236" s="475"/>
      <c r="I236" s="475"/>
      <c r="J236" s="475"/>
      <c r="K236" s="475"/>
      <c r="L236" s="476"/>
      <c r="M236" s="476"/>
      <c r="N236" s="475"/>
      <c r="O236" s="477"/>
      <c r="P236" s="478"/>
      <c r="Q236" s="429"/>
    </row>
    <row r="237" spans="1:17" x14ac:dyDescent="0.2">
      <c r="A237" s="439"/>
      <c r="B237" s="453"/>
      <c r="C237" s="458"/>
      <c r="D237" s="458"/>
      <c r="E237" s="453"/>
      <c r="F237" s="440"/>
      <c r="G237" s="474"/>
      <c r="H237" s="475"/>
      <c r="I237" s="475"/>
      <c r="J237" s="475"/>
      <c r="K237" s="475"/>
      <c r="L237" s="476"/>
      <c r="M237" s="476"/>
      <c r="N237" s="475"/>
      <c r="O237" s="477"/>
      <c r="P237" s="478"/>
      <c r="Q237" s="429"/>
    </row>
    <row r="238" spans="1:17" x14ac:dyDescent="0.2">
      <c r="A238" s="439"/>
      <c r="B238" s="453"/>
      <c r="C238" s="458"/>
      <c r="D238" s="458"/>
      <c r="E238" s="453"/>
      <c r="F238" s="440"/>
      <c r="G238" s="474"/>
      <c r="H238" s="475"/>
      <c r="I238" s="475"/>
      <c r="J238" s="475"/>
      <c r="K238" s="475"/>
      <c r="L238" s="476"/>
      <c r="M238" s="476"/>
      <c r="N238" s="475"/>
      <c r="O238" s="477"/>
      <c r="P238" s="478"/>
      <c r="Q238" s="429"/>
    </row>
    <row r="239" spans="1:17" x14ac:dyDescent="0.2">
      <c r="A239" s="439"/>
      <c r="B239" s="453"/>
      <c r="C239" s="458"/>
      <c r="D239" s="458"/>
      <c r="E239" s="453"/>
      <c r="F239" s="440"/>
      <c r="G239" s="474"/>
      <c r="H239" s="475"/>
      <c r="I239" s="475"/>
      <c r="J239" s="475"/>
      <c r="K239" s="475"/>
      <c r="L239" s="476"/>
      <c r="M239" s="476"/>
      <c r="N239" s="475"/>
      <c r="O239" s="477"/>
      <c r="P239" s="478"/>
      <c r="Q239" s="429"/>
    </row>
    <row r="240" spans="1:17" x14ac:dyDescent="0.2">
      <c r="A240" s="439"/>
      <c r="B240" s="453"/>
      <c r="C240" s="458"/>
      <c r="D240" s="458"/>
      <c r="E240" s="453"/>
      <c r="F240" s="440"/>
      <c r="G240" s="474"/>
      <c r="H240" s="475"/>
      <c r="I240" s="475"/>
      <c r="J240" s="475"/>
      <c r="K240" s="475"/>
      <c r="L240" s="476"/>
      <c r="M240" s="476"/>
      <c r="N240" s="475"/>
      <c r="O240" s="477"/>
      <c r="P240" s="478"/>
      <c r="Q240" s="429"/>
    </row>
    <row r="241" spans="1:17" x14ac:dyDescent="0.2">
      <c r="A241" s="439"/>
      <c r="B241" s="453"/>
      <c r="C241" s="458"/>
      <c r="D241" s="458"/>
      <c r="E241" s="453"/>
      <c r="F241" s="440"/>
      <c r="G241" s="474"/>
      <c r="H241" s="475"/>
      <c r="I241" s="475"/>
      <c r="J241" s="475"/>
      <c r="K241" s="475"/>
      <c r="L241" s="476"/>
      <c r="M241" s="476"/>
      <c r="N241" s="475"/>
      <c r="O241" s="477"/>
      <c r="P241" s="478"/>
      <c r="Q241" s="429"/>
    </row>
    <row r="242" spans="1:17" x14ac:dyDescent="0.2">
      <c r="A242" s="439"/>
      <c r="B242" s="453"/>
      <c r="C242" s="458"/>
      <c r="D242" s="458"/>
      <c r="E242" s="453"/>
      <c r="F242" s="440"/>
      <c r="G242" s="474"/>
      <c r="H242" s="475"/>
      <c r="I242" s="475"/>
      <c r="J242" s="475"/>
      <c r="K242" s="475"/>
      <c r="L242" s="476"/>
      <c r="M242" s="476"/>
      <c r="N242" s="475"/>
      <c r="O242" s="477"/>
      <c r="P242" s="478"/>
      <c r="Q242" s="429"/>
    </row>
    <row r="243" spans="1:17" x14ac:dyDescent="0.2">
      <c r="A243" s="439"/>
      <c r="B243" s="453"/>
      <c r="C243" s="458"/>
      <c r="D243" s="458"/>
      <c r="E243" s="453"/>
      <c r="F243" s="440"/>
      <c r="G243" s="474"/>
      <c r="H243" s="475"/>
      <c r="I243" s="475"/>
      <c r="J243" s="475"/>
      <c r="K243" s="475"/>
      <c r="L243" s="476"/>
      <c r="M243" s="476"/>
      <c r="N243" s="475"/>
      <c r="O243" s="477"/>
      <c r="P243" s="478"/>
      <c r="Q243" s="429"/>
    </row>
    <row r="244" spans="1:17" x14ac:dyDescent="0.2">
      <c r="A244" s="439"/>
      <c r="B244" s="453"/>
      <c r="C244" s="458"/>
      <c r="D244" s="458"/>
      <c r="E244" s="453"/>
      <c r="F244" s="440"/>
      <c r="G244" s="474"/>
      <c r="H244" s="475"/>
      <c r="I244" s="475"/>
      <c r="J244" s="475"/>
      <c r="K244" s="475"/>
      <c r="L244" s="476"/>
      <c r="M244" s="476"/>
      <c r="N244" s="475"/>
      <c r="O244" s="477"/>
      <c r="P244" s="478"/>
      <c r="Q244" s="429"/>
    </row>
    <row r="245" spans="1:17" x14ac:dyDescent="0.2">
      <c r="A245" s="439"/>
      <c r="B245" s="453"/>
      <c r="C245" s="458"/>
      <c r="D245" s="458"/>
      <c r="E245" s="453"/>
      <c r="F245" s="440"/>
      <c r="G245" s="474"/>
      <c r="H245" s="475"/>
      <c r="I245" s="475"/>
      <c r="J245" s="475"/>
      <c r="K245" s="475"/>
      <c r="L245" s="476"/>
      <c r="M245" s="476"/>
      <c r="N245" s="475"/>
      <c r="O245" s="477"/>
      <c r="P245" s="478"/>
      <c r="Q245" s="429"/>
    </row>
    <row r="246" spans="1:17" x14ac:dyDescent="0.2">
      <c r="A246" s="439"/>
      <c r="B246" s="453"/>
      <c r="C246" s="458"/>
      <c r="D246" s="458"/>
      <c r="E246" s="453"/>
      <c r="F246" s="440"/>
      <c r="G246" s="474"/>
      <c r="H246" s="475"/>
      <c r="I246" s="475"/>
      <c r="J246" s="475"/>
      <c r="K246" s="475"/>
      <c r="L246" s="476"/>
      <c r="M246" s="476"/>
      <c r="N246" s="475"/>
      <c r="O246" s="477"/>
      <c r="P246" s="478"/>
      <c r="Q246" s="429"/>
    </row>
    <row r="247" spans="1:17" x14ac:dyDescent="0.2">
      <c r="A247" s="439"/>
      <c r="B247" s="453"/>
      <c r="C247" s="458"/>
      <c r="D247" s="458"/>
      <c r="E247" s="453"/>
      <c r="F247" s="440"/>
      <c r="G247" s="474"/>
      <c r="H247" s="475"/>
      <c r="I247" s="475"/>
      <c r="J247" s="475"/>
      <c r="K247" s="475"/>
      <c r="L247" s="476"/>
      <c r="M247" s="476"/>
      <c r="N247" s="475"/>
      <c r="O247" s="477"/>
      <c r="P247" s="478"/>
      <c r="Q247" s="429"/>
    </row>
    <row r="248" spans="1:17" x14ac:dyDescent="0.2">
      <c r="A248" s="439"/>
      <c r="B248" s="453"/>
      <c r="C248" s="458"/>
      <c r="D248" s="458"/>
      <c r="E248" s="453"/>
      <c r="F248" s="440"/>
      <c r="G248" s="474"/>
      <c r="H248" s="475"/>
      <c r="I248" s="475"/>
      <c r="J248" s="475"/>
      <c r="K248" s="475"/>
      <c r="L248" s="476"/>
      <c r="M248" s="476"/>
      <c r="N248" s="475"/>
      <c r="O248" s="477"/>
      <c r="P248" s="478"/>
      <c r="Q248" s="429"/>
    </row>
    <row r="249" spans="1:17" x14ac:dyDescent="0.2">
      <c r="A249" s="439"/>
      <c r="B249" s="453"/>
      <c r="C249" s="458"/>
      <c r="D249" s="458"/>
      <c r="E249" s="453"/>
      <c r="F249" s="440"/>
      <c r="G249" s="474"/>
      <c r="H249" s="475"/>
      <c r="I249" s="475"/>
      <c r="J249" s="475"/>
      <c r="K249" s="475"/>
      <c r="L249" s="476"/>
      <c r="M249" s="476"/>
      <c r="N249" s="475"/>
      <c r="O249" s="477"/>
      <c r="P249" s="478"/>
      <c r="Q249" s="429"/>
    </row>
    <row r="250" spans="1:17" x14ac:dyDescent="0.2">
      <c r="A250" s="439"/>
      <c r="B250" s="453"/>
      <c r="C250" s="458"/>
      <c r="D250" s="458"/>
      <c r="E250" s="453"/>
      <c r="F250" s="440"/>
      <c r="G250" s="474"/>
      <c r="H250" s="475"/>
      <c r="I250" s="475"/>
      <c r="J250" s="475"/>
      <c r="K250" s="475"/>
      <c r="L250" s="476"/>
      <c r="M250" s="476"/>
      <c r="N250" s="475"/>
      <c r="O250" s="477"/>
      <c r="P250" s="478"/>
      <c r="Q250" s="429"/>
    </row>
    <row r="251" spans="1:17" x14ac:dyDescent="0.2">
      <c r="A251" s="439"/>
      <c r="B251" s="453"/>
      <c r="C251" s="458"/>
      <c r="D251" s="458"/>
      <c r="E251" s="453"/>
      <c r="F251" s="440"/>
      <c r="G251" s="474"/>
      <c r="H251" s="475"/>
      <c r="I251" s="475"/>
      <c r="J251" s="475"/>
      <c r="K251" s="475"/>
      <c r="L251" s="476"/>
      <c r="M251" s="476"/>
      <c r="N251" s="475"/>
      <c r="O251" s="477"/>
      <c r="P251" s="478"/>
      <c r="Q251" s="429"/>
    </row>
    <row r="252" spans="1:17" x14ac:dyDescent="0.2">
      <c r="A252" s="439"/>
      <c r="B252" s="453"/>
      <c r="C252" s="458"/>
      <c r="D252" s="458"/>
      <c r="E252" s="453"/>
      <c r="F252" s="440"/>
      <c r="G252" s="474"/>
      <c r="H252" s="475"/>
      <c r="I252" s="475"/>
      <c r="J252" s="475"/>
      <c r="K252" s="475"/>
      <c r="L252" s="476"/>
      <c r="M252" s="476"/>
      <c r="N252" s="475"/>
      <c r="O252" s="477"/>
      <c r="P252" s="478"/>
      <c r="Q252" s="429"/>
    </row>
    <row r="253" spans="1:17" x14ac:dyDescent="0.2">
      <c r="A253" s="439"/>
      <c r="B253" s="453"/>
      <c r="C253" s="458"/>
      <c r="D253" s="458"/>
      <c r="E253" s="453"/>
      <c r="F253" s="440"/>
      <c r="G253" s="474"/>
      <c r="H253" s="475"/>
      <c r="I253" s="475"/>
      <c r="J253" s="475"/>
      <c r="K253" s="475"/>
      <c r="L253" s="476"/>
      <c r="M253" s="476"/>
      <c r="N253" s="475"/>
      <c r="O253" s="477"/>
      <c r="P253" s="478"/>
      <c r="Q253" s="429"/>
    </row>
    <row r="254" spans="1:17" x14ac:dyDescent="0.2">
      <c r="A254" s="439"/>
      <c r="B254" s="453"/>
      <c r="C254" s="458"/>
      <c r="D254" s="458"/>
      <c r="E254" s="453"/>
      <c r="F254" s="440"/>
      <c r="G254" s="474"/>
      <c r="H254" s="475"/>
      <c r="I254" s="475"/>
      <c r="J254" s="475"/>
      <c r="K254" s="475"/>
      <c r="L254" s="476"/>
      <c r="M254" s="476"/>
      <c r="N254" s="475"/>
      <c r="O254" s="477"/>
      <c r="P254" s="478"/>
      <c r="Q254" s="429"/>
    </row>
    <row r="255" spans="1:17" x14ac:dyDescent="0.2">
      <c r="A255" s="439"/>
      <c r="B255" s="453"/>
      <c r="C255" s="458"/>
      <c r="D255" s="458"/>
      <c r="E255" s="453"/>
      <c r="F255" s="440"/>
      <c r="G255" s="474"/>
      <c r="H255" s="475"/>
      <c r="I255" s="475"/>
      <c r="J255" s="475"/>
      <c r="K255" s="475"/>
      <c r="L255" s="476"/>
      <c r="M255" s="476"/>
      <c r="N255" s="475"/>
      <c r="O255" s="477"/>
      <c r="P255" s="478"/>
      <c r="Q255" s="429"/>
    </row>
    <row r="256" spans="1:17" x14ac:dyDescent="0.2">
      <c r="A256" s="439"/>
      <c r="B256" s="453"/>
      <c r="C256" s="458"/>
      <c r="D256" s="458"/>
      <c r="E256" s="453"/>
      <c r="F256" s="440"/>
      <c r="G256" s="474"/>
      <c r="H256" s="475"/>
      <c r="I256" s="475"/>
      <c r="J256" s="475"/>
      <c r="K256" s="475"/>
      <c r="L256" s="476"/>
      <c r="M256" s="476"/>
      <c r="N256" s="475"/>
      <c r="O256" s="477"/>
      <c r="P256" s="478"/>
      <c r="Q256" s="429"/>
    </row>
    <row r="257" spans="1:17" x14ac:dyDescent="0.2">
      <c r="A257" s="439"/>
      <c r="B257" s="453"/>
      <c r="C257" s="458"/>
      <c r="D257" s="458"/>
      <c r="E257" s="453"/>
      <c r="F257" s="440"/>
      <c r="G257" s="474"/>
      <c r="H257" s="475"/>
      <c r="I257" s="475"/>
      <c r="J257" s="475"/>
      <c r="K257" s="475"/>
      <c r="L257" s="476"/>
      <c r="M257" s="476"/>
      <c r="N257" s="475"/>
      <c r="O257" s="477"/>
      <c r="P257" s="478"/>
      <c r="Q257" s="429"/>
    </row>
    <row r="258" spans="1:17" x14ac:dyDescent="0.2">
      <c r="A258" s="439"/>
      <c r="B258" s="453"/>
      <c r="C258" s="458"/>
      <c r="D258" s="458"/>
      <c r="E258" s="453"/>
      <c r="F258" s="440"/>
      <c r="G258" s="474"/>
      <c r="H258" s="475"/>
      <c r="I258" s="475"/>
      <c r="J258" s="475"/>
      <c r="K258" s="475"/>
      <c r="L258" s="476"/>
      <c r="M258" s="476"/>
      <c r="N258" s="475"/>
      <c r="O258" s="477"/>
      <c r="P258" s="478"/>
      <c r="Q258" s="429"/>
    </row>
    <row r="259" spans="1:17" x14ac:dyDescent="0.2">
      <c r="A259" s="439"/>
      <c r="B259" s="453"/>
      <c r="C259" s="458"/>
      <c r="D259" s="458"/>
      <c r="E259" s="453"/>
      <c r="F259" s="440"/>
      <c r="G259" s="474"/>
      <c r="H259" s="475"/>
      <c r="I259" s="475"/>
      <c r="J259" s="475"/>
      <c r="K259" s="475"/>
      <c r="L259" s="476"/>
      <c r="M259" s="476"/>
      <c r="N259" s="475"/>
      <c r="O259" s="477"/>
      <c r="P259" s="478"/>
      <c r="Q259" s="429"/>
    </row>
  </sheetData>
  <conditionalFormatting sqref="G2:G10 G19:G259">
    <cfRule type="cellIs" dxfId="35" priority="46" operator="greaterThan">
      <formula>0</formula>
    </cfRule>
    <cfRule type="cellIs" dxfId="34" priority="47" operator="lessThan">
      <formula>0</formula>
    </cfRule>
    <cfRule type="cellIs" dxfId="33" priority="48" operator="equal">
      <formula>0</formula>
    </cfRule>
  </conditionalFormatting>
  <conditionalFormatting sqref="G11">
    <cfRule type="cellIs" dxfId="32" priority="43" operator="greaterThan">
      <formula>0</formula>
    </cfRule>
    <cfRule type="cellIs" dxfId="31" priority="44" operator="lessThan">
      <formula>0</formula>
    </cfRule>
    <cfRule type="cellIs" dxfId="30" priority="45" operator="equal">
      <formula>0</formula>
    </cfRule>
  </conditionalFormatting>
  <conditionalFormatting sqref="G15">
    <cfRule type="cellIs" dxfId="29" priority="40" operator="greaterThan">
      <formula>0</formula>
    </cfRule>
    <cfRule type="cellIs" dxfId="28" priority="41" operator="lessThan">
      <formula>0</formula>
    </cfRule>
    <cfRule type="cellIs" dxfId="27" priority="42" operator="equal">
      <formula>0</formula>
    </cfRule>
  </conditionalFormatting>
  <conditionalFormatting sqref="G16">
    <cfRule type="cellIs" dxfId="26" priority="37" operator="greaterThan">
      <formula>0</formula>
    </cfRule>
    <cfRule type="cellIs" dxfId="25" priority="38" operator="lessThan">
      <formula>0</formula>
    </cfRule>
    <cfRule type="cellIs" dxfId="24" priority="39" operator="equal">
      <formula>0</formula>
    </cfRule>
  </conditionalFormatting>
  <conditionalFormatting sqref="G17">
    <cfRule type="cellIs" dxfId="23" priority="34" operator="greaterThan">
      <formula>0</formula>
    </cfRule>
    <cfRule type="cellIs" dxfId="22" priority="35" operator="lessThan">
      <formula>0</formula>
    </cfRule>
    <cfRule type="cellIs" dxfId="21" priority="36" operator="equal">
      <formula>0</formula>
    </cfRule>
  </conditionalFormatting>
  <conditionalFormatting sqref="G18">
    <cfRule type="cellIs" dxfId="20" priority="31" operator="greaterThan">
      <formula>0</formula>
    </cfRule>
    <cfRule type="cellIs" dxfId="19" priority="32" operator="lessThan">
      <formula>0</formula>
    </cfRule>
    <cfRule type="cellIs" dxfId="18" priority="33" operator="equal">
      <formula>0</formula>
    </cfRule>
  </conditionalFormatting>
  <conditionalFormatting sqref="G19">
    <cfRule type="cellIs" dxfId="17" priority="28" operator="greaterThan">
      <formula>0</formula>
    </cfRule>
    <cfRule type="cellIs" dxfId="16" priority="29" operator="lessThan">
      <formula>0</formula>
    </cfRule>
    <cfRule type="cellIs" dxfId="15" priority="30" operator="equal">
      <formula>0</formula>
    </cfRule>
  </conditionalFormatting>
  <conditionalFormatting sqref="G11:G13">
    <cfRule type="cellIs" dxfId="14" priority="16" operator="greaterThan">
      <formula>0</formula>
    </cfRule>
    <cfRule type="cellIs" dxfId="13" priority="17" operator="lessThan">
      <formula>0</formula>
    </cfRule>
    <cfRule type="cellIs" dxfId="12" priority="18" operator="equal">
      <formula>0</formula>
    </cfRule>
  </conditionalFormatting>
  <conditionalFormatting sqref="G14">
    <cfRule type="cellIs" dxfId="11" priority="10" operator="greaterThan">
      <formula>0</formula>
    </cfRule>
    <cfRule type="cellIs" dxfId="10" priority="11" operator="lessThan">
      <formula>0</formula>
    </cfRule>
    <cfRule type="cellIs" dxfId="9" priority="12" operator="equal">
      <formula>0</formula>
    </cfRule>
  </conditionalFormatting>
  <conditionalFormatting sqref="G16">
    <cfRule type="cellIs" dxfId="8" priority="7" operator="greaterThan">
      <formula>0</formula>
    </cfRule>
    <cfRule type="cellIs" dxfId="7" priority="8" operator="lessThan">
      <formula>0</formula>
    </cfRule>
    <cfRule type="cellIs" dxfId="6" priority="9" operator="equal">
      <formula>0</formula>
    </cfRule>
  </conditionalFormatting>
  <conditionalFormatting sqref="G17">
    <cfRule type="cellIs" dxfId="5" priority="4" operator="greaterThan">
      <formula>0</formula>
    </cfRule>
    <cfRule type="cellIs" dxfId="4" priority="5" operator="lessThan">
      <formula>0</formula>
    </cfRule>
    <cfRule type="cellIs" dxfId="3" priority="6" operator="equal">
      <formula>0</formula>
    </cfRule>
  </conditionalFormatting>
  <conditionalFormatting sqref="G18">
    <cfRule type="cellIs" dxfId="2" priority="1" operator="greaterThan">
      <formula>0</formula>
    </cfRule>
    <cfRule type="cellIs" dxfId="1" priority="2" operator="less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92"/>
  <sheetViews>
    <sheetView topLeftCell="F1" workbookViewId="0">
      <selection activeCell="I5" sqref="I5"/>
    </sheetView>
  </sheetViews>
  <sheetFormatPr baseColWidth="10" defaultColWidth="11.5703125" defaultRowHeight="15" customHeight="1" x14ac:dyDescent="0.2"/>
  <cols>
    <col min="1" max="1" width="22.42578125" style="426" customWidth="1"/>
    <col min="2" max="2" width="5.28515625" style="426" customWidth="1"/>
    <col min="3" max="3" width="22.7109375" style="426" customWidth="1"/>
    <col min="4" max="4" width="4.7109375" style="426" customWidth="1"/>
    <col min="5" max="5" width="23" style="426" customWidth="1"/>
    <col min="6" max="6" width="4.5703125" style="426" customWidth="1"/>
    <col min="7" max="7" width="21.28515625" style="426" customWidth="1"/>
    <col min="8" max="8" width="4.5703125" style="426" customWidth="1"/>
    <col min="9" max="9" width="21.28515625" style="426" customWidth="1"/>
    <col min="10" max="10" width="4.5703125" style="426" customWidth="1"/>
    <col min="11" max="11" width="21.28515625" style="426" customWidth="1"/>
    <col min="12" max="12" width="4.5703125" style="426" customWidth="1"/>
    <col min="13" max="13" width="21.28515625" style="426" customWidth="1"/>
    <col min="14" max="14" width="2.7109375" style="427" customWidth="1"/>
    <col min="15" max="16384" width="11.5703125" style="427"/>
  </cols>
  <sheetData>
    <row r="1" spans="1:23" s="417" customFormat="1" ht="19.149999999999999" customHeight="1" x14ac:dyDescent="0.25">
      <c r="A1" s="415" t="s">
        <v>118</v>
      </c>
      <c r="B1" s="416"/>
      <c r="C1" s="415" t="s">
        <v>105</v>
      </c>
      <c r="D1" s="416"/>
      <c r="E1" s="415" t="s">
        <v>201</v>
      </c>
      <c r="F1" s="416"/>
      <c r="G1" s="415" t="s">
        <v>315</v>
      </c>
      <c r="H1" s="416"/>
      <c r="I1" s="415" t="s">
        <v>202</v>
      </c>
      <c r="J1" s="416"/>
      <c r="K1" s="415" t="s">
        <v>316</v>
      </c>
      <c r="L1" s="416"/>
      <c r="M1" s="415" t="s">
        <v>317</v>
      </c>
      <c r="O1" s="418"/>
      <c r="P1" s="418"/>
      <c r="Q1" s="418"/>
      <c r="R1" s="418"/>
      <c r="S1" s="418"/>
      <c r="T1" s="418"/>
      <c r="U1" s="419"/>
      <c r="V1" s="419"/>
      <c r="W1" s="419"/>
    </row>
    <row r="2" spans="1:23" s="419" customFormat="1" x14ac:dyDescent="0.25">
      <c r="A2" s="420" t="s">
        <v>291</v>
      </c>
      <c r="B2" s="421"/>
      <c r="C2" s="420" t="s">
        <v>129</v>
      </c>
      <c r="D2" s="421"/>
      <c r="E2" s="420" t="s">
        <v>135</v>
      </c>
      <c r="F2" s="421"/>
      <c r="G2" s="422" t="s">
        <v>221</v>
      </c>
      <c r="H2" s="421"/>
      <c r="I2" s="422" t="s">
        <v>413</v>
      </c>
      <c r="J2" s="421"/>
      <c r="K2" s="422"/>
      <c r="L2" s="421"/>
      <c r="M2" s="422"/>
      <c r="O2" s="418"/>
      <c r="P2" s="418"/>
      <c r="Q2" s="418"/>
      <c r="R2" s="418"/>
      <c r="S2" s="418"/>
      <c r="T2" s="418"/>
    </row>
    <row r="3" spans="1:23" s="419" customFormat="1" x14ac:dyDescent="0.25">
      <c r="A3" s="420" t="s">
        <v>249</v>
      </c>
      <c r="B3" s="421"/>
      <c r="C3" s="420" t="s">
        <v>130</v>
      </c>
      <c r="D3" s="421"/>
      <c r="E3" s="420" t="s">
        <v>136</v>
      </c>
      <c r="F3" s="421"/>
      <c r="G3" s="422" t="s">
        <v>222</v>
      </c>
      <c r="H3" s="421"/>
      <c r="I3" s="422" t="s">
        <v>414</v>
      </c>
      <c r="J3" s="421"/>
      <c r="K3" s="422"/>
      <c r="L3" s="421"/>
      <c r="M3" s="422"/>
      <c r="O3" s="418"/>
      <c r="P3" s="418"/>
      <c r="Q3" s="418"/>
      <c r="R3" s="418"/>
      <c r="S3" s="418"/>
      <c r="T3" s="418"/>
    </row>
    <row r="4" spans="1:23" s="419" customFormat="1" x14ac:dyDescent="0.25">
      <c r="A4" s="420" t="s">
        <v>250</v>
      </c>
      <c r="B4" s="421"/>
      <c r="C4" s="420" t="s">
        <v>320</v>
      </c>
      <c r="D4" s="421"/>
      <c r="E4" s="420" t="s">
        <v>322</v>
      </c>
      <c r="F4" s="421"/>
      <c r="G4" s="422" t="s">
        <v>406</v>
      </c>
      <c r="H4" s="421"/>
      <c r="I4" s="422" t="s">
        <v>415</v>
      </c>
      <c r="J4" s="421"/>
      <c r="K4" s="422"/>
      <c r="L4" s="421"/>
      <c r="M4" s="422"/>
      <c r="O4" s="418"/>
      <c r="P4" s="418"/>
      <c r="Q4" s="418"/>
      <c r="R4" s="418"/>
      <c r="S4" s="418"/>
      <c r="T4" s="418"/>
    </row>
    <row r="5" spans="1:23" s="419" customFormat="1" x14ac:dyDescent="0.25">
      <c r="A5" s="420" t="s">
        <v>251</v>
      </c>
      <c r="B5" s="421"/>
      <c r="C5" s="420" t="s">
        <v>131</v>
      </c>
      <c r="D5" s="421"/>
      <c r="E5" s="420" t="s">
        <v>137</v>
      </c>
      <c r="F5" s="421"/>
      <c r="G5" s="422" t="s">
        <v>223</v>
      </c>
      <c r="H5" s="421"/>
      <c r="I5" s="422" t="s">
        <v>416</v>
      </c>
      <c r="J5" s="421"/>
      <c r="K5" s="422"/>
      <c r="L5" s="421"/>
      <c r="M5" s="422"/>
      <c r="O5" s="418"/>
      <c r="P5" s="418"/>
      <c r="Q5" s="418"/>
      <c r="R5" s="418"/>
      <c r="S5" s="418"/>
      <c r="T5" s="418"/>
    </row>
    <row r="6" spans="1:23" s="419" customFormat="1" x14ac:dyDescent="0.25">
      <c r="A6" s="420" t="s">
        <v>252</v>
      </c>
      <c r="B6" s="421"/>
      <c r="C6" s="420" t="s">
        <v>132</v>
      </c>
      <c r="D6" s="421"/>
      <c r="E6" s="420" t="s">
        <v>138</v>
      </c>
      <c r="F6" s="421"/>
      <c r="G6" s="422" t="s">
        <v>224</v>
      </c>
      <c r="H6" s="421"/>
      <c r="I6" s="422" t="s">
        <v>417</v>
      </c>
      <c r="J6" s="421"/>
      <c r="K6" s="422"/>
      <c r="L6" s="421"/>
      <c r="M6" s="422"/>
      <c r="O6" s="418"/>
      <c r="P6" s="418"/>
      <c r="Q6" s="418"/>
      <c r="R6" s="418"/>
      <c r="S6" s="418"/>
      <c r="T6" s="418"/>
    </row>
    <row r="7" spans="1:23" s="419" customFormat="1" x14ac:dyDescent="0.25">
      <c r="A7" s="420" t="s">
        <v>253</v>
      </c>
      <c r="B7" s="421"/>
      <c r="C7" s="420" t="s">
        <v>374</v>
      </c>
      <c r="D7" s="421"/>
      <c r="E7" s="420" t="s">
        <v>324</v>
      </c>
      <c r="F7" s="421"/>
      <c r="G7" s="422" t="s">
        <v>407</v>
      </c>
      <c r="H7" s="421"/>
      <c r="I7" s="422" t="s">
        <v>426</v>
      </c>
      <c r="J7" s="421"/>
      <c r="K7" s="422"/>
      <c r="L7" s="421"/>
      <c r="M7" s="422"/>
      <c r="O7" s="418"/>
      <c r="P7" s="418"/>
      <c r="Q7" s="418"/>
      <c r="R7" s="418"/>
      <c r="S7" s="418"/>
      <c r="T7" s="418"/>
    </row>
    <row r="8" spans="1:23" s="419" customFormat="1" x14ac:dyDescent="0.25">
      <c r="A8" s="420" t="s">
        <v>254</v>
      </c>
      <c r="B8" s="421"/>
      <c r="C8" s="420" t="s">
        <v>133</v>
      </c>
      <c r="D8" s="421"/>
      <c r="E8" s="420" t="s">
        <v>139</v>
      </c>
      <c r="F8" s="421"/>
      <c r="G8" s="422" t="s">
        <v>225</v>
      </c>
      <c r="H8" s="421"/>
      <c r="I8" s="422" t="s">
        <v>418</v>
      </c>
      <c r="J8" s="421"/>
      <c r="K8" s="422"/>
      <c r="L8" s="421"/>
      <c r="M8" s="422"/>
      <c r="O8" s="418"/>
      <c r="P8" s="418"/>
      <c r="Q8" s="418"/>
      <c r="R8" s="418"/>
      <c r="S8" s="418"/>
      <c r="T8" s="418"/>
    </row>
    <row r="9" spans="1:23" s="419" customFormat="1" x14ac:dyDescent="0.25">
      <c r="A9" s="420" t="s">
        <v>255</v>
      </c>
      <c r="B9" s="421"/>
      <c r="C9" s="420" t="s">
        <v>134</v>
      </c>
      <c r="D9" s="421"/>
      <c r="E9" s="420" t="s">
        <v>140</v>
      </c>
      <c r="F9" s="421"/>
      <c r="G9" s="422" t="s">
        <v>226</v>
      </c>
      <c r="H9" s="421"/>
      <c r="I9" s="422" t="s">
        <v>419</v>
      </c>
      <c r="J9" s="421"/>
      <c r="K9" s="422"/>
      <c r="L9" s="421"/>
      <c r="M9" s="422"/>
    </row>
    <row r="10" spans="1:23" s="419" customFormat="1" x14ac:dyDescent="0.25">
      <c r="A10" s="420" t="s">
        <v>256</v>
      </c>
      <c r="B10" s="421"/>
      <c r="C10" s="420" t="s">
        <v>375</v>
      </c>
      <c r="D10" s="421"/>
      <c r="E10" s="420" t="s">
        <v>323</v>
      </c>
      <c r="F10" s="421"/>
      <c r="G10" s="422" t="s">
        <v>408</v>
      </c>
      <c r="H10" s="421"/>
      <c r="I10" s="422" t="s">
        <v>427</v>
      </c>
      <c r="J10" s="421"/>
      <c r="K10" s="422"/>
      <c r="L10" s="421"/>
      <c r="M10" s="422"/>
    </row>
    <row r="11" spans="1:23" s="419" customFormat="1" x14ac:dyDescent="0.25">
      <c r="A11" s="420" t="s">
        <v>257</v>
      </c>
      <c r="B11" s="421"/>
      <c r="C11" s="420"/>
      <c r="D11" s="421"/>
      <c r="E11" s="420" t="s">
        <v>141</v>
      </c>
      <c r="F11" s="421"/>
      <c r="G11" s="422" t="s">
        <v>227</v>
      </c>
      <c r="H11" s="421"/>
      <c r="I11" s="422" t="s">
        <v>420</v>
      </c>
      <c r="J11" s="421"/>
      <c r="K11" s="422"/>
      <c r="L11" s="421"/>
      <c r="M11" s="422"/>
    </row>
    <row r="12" spans="1:23" s="419" customFormat="1" x14ac:dyDescent="0.25">
      <c r="A12" s="420" t="s">
        <v>292</v>
      </c>
      <c r="B12" s="421"/>
      <c r="C12" s="420"/>
      <c r="D12" s="421"/>
      <c r="E12" s="420" t="s">
        <v>142</v>
      </c>
      <c r="F12" s="421"/>
      <c r="G12" s="422" t="s">
        <v>228</v>
      </c>
      <c r="H12" s="421"/>
      <c r="I12" s="422" t="s">
        <v>421</v>
      </c>
      <c r="J12" s="421"/>
      <c r="K12" s="422"/>
      <c r="L12" s="421"/>
      <c r="M12" s="422"/>
    </row>
    <row r="13" spans="1:23" s="419" customFormat="1" x14ac:dyDescent="0.25">
      <c r="A13" s="420" t="s">
        <v>258</v>
      </c>
      <c r="B13" s="421"/>
      <c r="C13" s="420"/>
      <c r="D13" s="421"/>
      <c r="E13" s="420" t="s">
        <v>376</v>
      </c>
      <c r="F13" s="421"/>
      <c r="G13" s="422" t="s">
        <v>409</v>
      </c>
      <c r="H13" s="421"/>
      <c r="I13" s="422" t="s">
        <v>428</v>
      </c>
      <c r="J13" s="421"/>
      <c r="K13" s="422"/>
      <c r="L13" s="421"/>
      <c r="M13" s="422"/>
    </row>
    <row r="14" spans="1:23" s="419" customFormat="1" x14ac:dyDescent="0.25">
      <c r="A14" s="420" t="s">
        <v>259</v>
      </c>
      <c r="B14" s="421"/>
      <c r="C14" s="420"/>
      <c r="D14" s="421"/>
      <c r="E14" s="420" t="s">
        <v>143</v>
      </c>
      <c r="F14" s="421"/>
      <c r="G14" s="422" t="s">
        <v>229</v>
      </c>
      <c r="H14" s="421"/>
      <c r="I14" s="422" t="s">
        <v>422</v>
      </c>
      <c r="J14" s="421"/>
      <c r="K14" s="422"/>
      <c r="L14" s="421"/>
      <c r="M14" s="422"/>
    </row>
    <row r="15" spans="1:23" s="419" customFormat="1" x14ac:dyDescent="0.25">
      <c r="A15" s="420" t="s">
        <v>260</v>
      </c>
      <c r="B15" s="421"/>
      <c r="C15" s="420"/>
      <c r="D15" s="421"/>
      <c r="E15" s="420" t="s">
        <v>144</v>
      </c>
      <c r="F15" s="421"/>
      <c r="G15" s="422" t="s">
        <v>230</v>
      </c>
      <c r="H15" s="421"/>
      <c r="I15" s="422" t="s">
        <v>423</v>
      </c>
      <c r="J15" s="421"/>
      <c r="K15" s="422"/>
      <c r="L15" s="421"/>
      <c r="M15" s="422"/>
    </row>
    <row r="16" spans="1:23" s="419" customFormat="1" x14ac:dyDescent="0.25">
      <c r="A16" s="420" t="s">
        <v>293</v>
      </c>
      <c r="B16" s="421"/>
      <c r="C16" s="420"/>
      <c r="D16" s="421"/>
      <c r="E16" s="420" t="s">
        <v>377</v>
      </c>
      <c r="F16" s="421"/>
      <c r="G16" s="422" t="s">
        <v>410</v>
      </c>
      <c r="H16" s="421"/>
      <c r="I16" s="422" t="s">
        <v>429</v>
      </c>
      <c r="J16" s="421"/>
      <c r="K16" s="422"/>
      <c r="L16" s="421"/>
      <c r="M16" s="422"/>
    </row>
    <row r="17" spans="1:13" s="419" customFormat="1" x14ac:dyDescent="0.25">
      <c r="A17" s="420" t="s">
        <v>294</v>
      </c>
      <c r="B17" s="421"/>
      <c r="C17" s="420"/>
      <c r="D17" s="421"/>
      <c r="E17" s="420" t="s">
        <v>145</v>
      </c>
      <c r="F17" s="421"/>
      <c r="G17" s="422" t="s">
        <v>232</v>
      </c>
      <c r="H17" s="421"/>
      <c r="I17" s="422" t="s">
        <v>424</v>
      </c>
      <c r="J17" s="421"/>
      <c r="K17" s="422"/>
      <c r="L17" s="421"/>
      <c r="M17" s="422"/>
    </row>
    <row r="18" spans="1:13" s="419" customFormat="1" x14ac:dyDescent="0.25">
      <c r="A18" s="420" t="s">
        <v>295</v>
      </c>
      <c r="B18" s="421"/>
      <c r="C18" s="420"/>
      <c r="D18" s="421"/>
      <c r="E18" s="420" t="s">
        <v>146</v>
      </c>
      <c r="F18" s="421"/>
      <c r="G18" s="422" t="s">
        <v>231</v>
      </c>
      <c r="H18" s="421"/>
      <c r="I18" s="422" t="s">
        <v>425</v>
      </c>
      <c r="J18" s="421"/>
      <c r="K18" s="422"/>
      <c r="L18" s="421"/>
      <c r="M18" s="422"/>
    </row>
    <row r="19" spans="1:13" s="419" customFormat="1" x14ac:dyDescent="0.25">
      <c r="A19" s="420" t="s">
        <v>296</v>
      </c>
      <c r="B19" s="421"/>
      <c r="C19" s="420"/>
      <c r="D19" s="421"/>
      <c r="E19" s="420" t="s">
        <v>378</v>
      </c>
      <c r="F19" s="421"/>
      <c r="G19" s="422" t="s">
        <v>411</v>
      </c>
      <c r="H19" s="421"/>
      <c r="I19" s="422" t="s">
        <v>430</v>
      </c>
      <c r="J19" s="421"/>
      <c r="K19" s="422"/>
      <c r="L19" s="421"/>
      <c r="M19" s="422"/>
    </row>
    <row r="20" spans="1:13" s="419" customFormat="1" x14ac:dyDescent="0.25">
      <c r="A20" s="420" t="s">
        <v>297</v>
      </c>
      <c r="B20" s="421"/>
      <c r="C20" s="420"/>
      <c r="D20" s="421"/>
      <c r="E20" s="420" t="s">
        <v>147</v>
      </c>
      <c r="F20" s="421"/>
      <c r="G20" s="422" t="s">
        <v>239</v>
      </c>
      <c r="H20" s="421"/>
      <c r="I20" s="422"/>
      <c r="J20" s="421"/>
      <c r="K20" s="422"/>
      <c r="L20" s="421"/>
      <c r="M20" s="422"/>
    </row>
    <row r="21" spans="1:13" s="419" customFormat="1" x14ac:dyDescent="0.25">
      <c r="A21" s="420" t="s">
        <v>298</v>
      </c>
      <c r="B21" s="421"/>
      <c r="C21" s="420"/>
      <c r="D21" s="421"/>
      <c r="E21" s="420" t="s">
        <v>148</v>
      </c>
      <c r="F21" s="421"/>
      <c r="G21" s="422" t="s">
        <v>240</v>
      </c>
      <c r="H21" s="421"/>
      <c r="I21" s="422"/>
      <c r="J21" s="421"/>
      <c r="K21" s="422"/>
      <c r="L21" s="421"/>
      <c r="M21" s="422"/>
    </row>
    <row r="22" spans="1:13" s="419" customFormat="1" x14ac:dyDescent="0.25">
      <c r="A22" s="420" t="s">
        <v>299</v>
      </c>
      <c r="B22" s="421"/>
      <c r="C22" s="420"/>
      <c r="D22" s="421"/>
      <c r="E22" s="420" t="s">
        <v>379</v>
      </c>
      <c r="F22" s="421"/>
      <c r="G22" s="422" t="s">
        <v>241</v>
      </c>
      <c r="H22" s="421"/>
      <c r="I22" s="422"/>
      <c r="J22" s="421"/>
      <c r="K22" s="422"/>
      <c r="L22" s="421"/>
      <c r="M22" s="422"/>
    </row>
    <row r="23" spans="1:13" s="419" customFormat="1" x14ac:dyDescent="0.25">
      <c r="A23" s="420" t="s">
        <v>261</v>
      </c>
      <c r="B23" s="421"/>
      <c r="C23" s="420"/>
      <c r="D23" s="421"/>
      <c r="E23" s="420" t="s">
        <v>149</v>
      </c>
      <c r="F23" s="421"/>
      <c r="G23" s="422"/>
      <c r="H23" s="421"/>
      <c r="I23" s="422"/>
      <c r="J23" s="421"/>
      <c r="K23" s="422"/>
      <c r="L23" s="421"/>
      <c r="M23" s="422"/>
    </row>
    <row r="24" spans="1:13" s="419" customFormat="1" x14ac:dyDescent="0.25">
      <c r="A24" s="420" t="s">
        <v>262</v>
      </c>
      <c r="B24" s="421"/>
      <c r="C24" s="420"/>
      <c r="D24" s="421"/>
      <c r="E24" s="420" t="s">
        <v>150</v>
      </c>
      <c r="F24" s="421"/>
      <c r="G24" s="422"/>
      <c r="H24" s="421"/>
      <c r="I24" s="422"/>
      <c r="J24" s="421"/>
      <c r="K24" s="422"/>
      <c r="L24" s="421"/>
      <c r="M24" s="422"/>
    </row>
    <row r="25" spans="1:13" s="419" customFormat="1" x14ac:dyDescent="0.25">
      <c r="A25" s="420" t="s">
        <v>263</v>
      </c>
      <c r="B25" s="421"/>
      <c r="C25" s="420"/>
      <c r="D25" s="421"/>
      <c r="E25" s="420" t="s">
        <v>380</v>
      </c>
      <c r="F25" s="421"/>
      <c r="G25" s="422"/>
      <c r="H25" s="421"/>
      <c r="I25" s="422"/>
      <c r="J25" s="421"/>
      <c r="K25" s="422"/>
      <c r="L25" s="421"/>
      <c r="M25" s="422"/>
    </row>
    <row r="26" spans="1:13" s="419" customFormat="1" x14ac:dyDescent="0.25">
      <c r="A26" s="420" t="s">
        <v>300</v>
      </c>
      <c r="B26" s="421"/>
      <c r="C26" s="420"/>
      <c r="D26" s="421"/>
      <c r="E26" s="420" t="s">
        <v>151</v>
      </c>
      <c r="F26" s="421"/>
      <c r="G26" s="422"/>
      <c r="H26" s="421"/>
      <c r="I26" s="422"/>
      <c r="J26" s="421"/>
      <c r="K26" s="422"/>
      <c r="L26" s="421"/>
      <c r="M26" s="422"/>
    </row>
    <row r="27" spans="1:13" s="419" customFormat="1" x14ac:dyDescent="0.25">
      <c r="A27" s="420" t="s">
        <v>264</v>
      </c>
      <c r="B27" s="421"/>
      <c r="C27" s="420"/>
      <c r="D27" s="421"/>
      <c r="E27" s="420" t="s">
        <v>152</v>
      </c>
      <c r="F27" s="421"/>
      <c r="G27" s="422"/>
      <c r="H27" s="421"/>
      <c r="I27" s="422"/>
      <c r="J27" s="421"/>
      <c r="K27" s="422"/>
      <c r="L27" s="421"/>
      <c r="M27" s="422"/>
    </row>
    <row r="28" spans="1:13" s="419" customFormat="1" x14ac:dyDescent="0.25">
      <c r="A28" s="420" t="s">
        <v>265</v>
      </c>
      <c r="B28" s="421"/>
      <c r="C28" s="420"/>
      <c r="D28" s="421"/>
      <c r="E28" s="420" t="s">
        <v>381</v>
      </c>
      <c r="F28" s="421"/>
      <c r="G28" s="422"/>
      <c r="H28" s="421"/>
      <c r="I28" s="422"/>
      <c r="J28" s="421"/>
      <c r="K28" s="422"/>
      <c r="L28" s="421"/>
      <c r="M28" s="422"/>
    </row>
    <row r="29" spans="1:13" s="419" customFormat="1" x14ac:dyDescent="0.25">
      <c r="A29" s="420" t="s">
        <v>266</v>
      </c>
      <c r="B29" s="421"/>
      <c r="C29" s="420"/>
      <c r="D29" s="421"/>
      <c r="E29" s="420" t="s">
        <v>153</v>
      </c>
      <c r="F29" s="421"/>
      <c r="G29" s="422"/>
      <c r="H29" s="421"/>
      <c r="I29" s="422"/>
      <c r="J29" s="421"/>
      <c r="K29" s="422"/>
      <c r="L29" s="421"/>
      <c r="M29" s="422"/>
    </row>
    <row r="30" spans="1:13" s="419" customFormat="1" x14ac:dyDescent="0.25">
      <c r="A30" s="420" t="s">
        <v>267</v>
      </c>
      <c r="B30" s="421"/>
      <c r="C30" s="420"/>
      <c r="D30" s="421"/>
      <c r="E30" s="420" t="s">
        <v>154</v>
      </c>
      <c r="F30" s="421"/>
      <c r="G30" s="422"/>
      <c r="H30" s="421"/>
      <c r="I30" s="422"/>
      <c r="J30" s="421"/>
      <c r="K30" s="422"/>
      <c r="L30" s="421"/>
      <c r="M30" s="422"/>
    </row>
    <row r="31" spans="1:13" s="419" customFormat="1" x14ac:dyDescent="0.25">
      <c r="A31" s="420" t="s">
        <v>268</v>
      </c>
      <c r="B31" s="421"/>
      <c r="C31" s="420"/>
      <c r="D31" s="421"/>
      <c r="E31" s="420" t="s">
        <v>382</v>
      </c>
      <c r="F31" s="421"/>
      <c r="G31" s="422"/>
      <c r="H31" s="421"/>
      <c r="I31" s="422"/>
      <c r="J31" s="421"/>
      <c r="K31" s="422"/>
      <c r="L31" s="421"/>
      <c r="M31" s="422"/>
    </row>
    <row r="32" spans="1:13" s="419" customFormat="1" x14ac:dyDescent="0.25">
      <c r="A32" s="420" t="s">
        <v>269</v>
      </c>
      <c r="B32" s="421"/>
      <c r="C32" s="420"/>
      <c r="D32" s="421"/>
      <c r="E32" s="420" t="s">
        <v>155</v>
      </c>
      <c r="F32" s="421"/>
      <c r="G32" s="422"/>
      <c r="H32" s="421"/>
      <c r="I32" s="422"/>
      <c r="J32" s="421"/>
      <c r="K32" s="422"/>
      <c r="L32" s="421"/>
      <c r="M32" s="422"/>
    </row>
    <row r="33" spans="1:13" s="419" customFormat="1" x14ac:dyDescent="0.25">
      <c r="A33" s="420" t="s">
        <v>301</v>
      </c>
      <c r="B33" s="421"/>
      <c r="C33" s="420"/>
      <c r="D33" s="421"/>
      <c r="E33" s="420" t="s">
        <v>156</v>
      </c>
      <c r="F33" s="421"/>
      <c r="G33" s="422"/>
      <c r="H33" s="421"/>
      <c r="I33" s="422"/>
      <c r="J33" s="421"/>
      <c r="K33" s="422"/>
      <c r="L33" s="421"/>
      <c r="M33" s="422"/>
    </row>
    <row r="34" spans="1:13" s="419" customFormat="1" x14ac:dyDescent="0.25">
      <c r="A34" s="420" t="s">
        <v>270</v>
      </c>
      <c r="B34" s="421"/>
      <c r="C34" s="420"/>
      <c r="D34" s="421"/>
      <c r="E34" s="420" t="s">
        <v>383</v>
      </c>
      <c r="F34" s="421"/>
      <c r="G34" s="422"/>
      <c r="H34" s="421"/>
      <c r="I34" s="422"/>
      <c r="J34" s="421"/>
      <c r="K34" s="422"/>
      <c r="L34" s="421"/>
      <c r="M34" s="422"/>
    </row>
    <row r="35" spans="1:13" s="419" customFormat="1" x14ac:dyDescent="0.25">
      <c r="A35" s="420" t="s">
        <v>271</v>
      </c>
      <c r="B35" s="421"/>
      <c r="C35" s="420"/>
      <c r="D35" s="421"/>
      <c r="E35" s="420" t="s">
        <v>157</v>
      </c>
      <c r="F35" s="421"/>
      <c r="G35" s="422"/>
      <c r="H35" s="421"/>
      <c r="I35" s="422"/>
      <c r="J35" s="421"/>
      <c r="K35" s="422"/>
      <c r="L35" s="421"/>
      <c r="M35" s="422"/>
    </row>
    <row r="36" spans="1:13" s="419" customFormat="1" x14ac:dyDescent="0.25">
      <c r="A36" s="420" t="s">
        <v>272</v>
      </c>
      <c r="B36" s="421"/>
      <c r="C36" s="420"/>
      <c r="D36" s="421"/>
      <c r="E36" s="420" t="s">
        <v>158</v>
      </c>
      <c r="F36" s="421"/>
      <c r="G36" s="422"/>
      <c r="H36" s="421"/>
      <c r="I36" s="422"/>
      <c r="J36" s="421"/>
      <c r="K36" s="422"/>
      <c r="L36" s="421"/>
      <c r="M36" s="422"/>
    </row>
    <row r="37" spans="1:13" s="419" customFormat="1" x14ac:dyDescent="0.25">
      <c r="A37" s="420" t="s">
        <v>273</v>
      </c>
      <c r="B37" s="421"/>
      <c r="C37" s="420"/>
      <c r="D37" s="421"/>
      <c r="E37" s="420" t="s">
        <v>384</v>
      </c>
      <c r="F37" s="421"/>
      <c r="G37" s="422"/>
      <c r="H37" s="421"/>
      <c r="I37" s="422"/>
      <c r="J37" s="421"/>
      <c r="K37" s="422"/>
      <c r="L37" s="421"/>
      <c r="M37" s="422"/>
    </row>
    <row r="38" spans="1:13" s="419" customFormat="1" x14ac:dyDescent="0.25">
      <c r="A38" s="420" t="s">
        <v>274</v>
      </c>
      <c r="B38" s="421"/>
      <c r="C38" s="420"/>
      <c r="D38" s="421"/>
      <c r="E38" s="420" t="s">
        <v>159</v>
      </c>
      <c r="F38" s="421"/>
      <c r="G38" s="422"/>
      <c r="H38" s="421"/>
      <c r="I38" s="422"/>
      <c r="J38" s="421"/>
      <c r="K38" s="422"/>
      <c r="L38" s="421"/>
      <c r="M38" s="422"/>
    </row>
    <row r="39" spans="1:13" s="419" customFormat="1" x14ac:dyDescent="0.25">
      <c r="A39" s="420" t="s">
        <v>275</v>
      </c>
      <c r="B39" s="421"/>
      <c r="C39" s="420"/>
      <c r="D39" s="421"/>
      <c r="E39" s="420" t="s">
        <v>160</v>
      </c>
      <c r="F39" s="421"/>
      <c r="G39" s="422"/>
      <c r="H39" s="421"/>
      <c r="I39" s="422"/>
      <c r="J39" s="421"/>
      <c r="K39" s="422"/>
      <c r="L39" s="421"/>
      <c r="M39" s="422"/>
    </row>
    <row r="40" spans="1:13" s="419" customFormat="1" x14ac:dyDescent="0.25">
      <c r="A40" s="420" t="s">
        <v>276</v>
      </c>
      <c r="B40" s="421"/>
      <c r="C40" s="420"/>
      <c r="D40" s="421"/>
      <c r="E40" s="420" t="s">
        <v>385</v>
      </c>
      <c r="F40" s="421"/>
      <c r="G40" s="422"/>
      <c r="H40" s="421"/>
      <c r="I40" s="422"/>
      <c r="J40" s="421"/>
      <c r="K40" s="422"/>
      <c r="L40" s="421"/>
      <c r="M40" s="422"/>
    </row>
    <row r="41" spans="1:13" s="419" customFormat="1" x14ac:dyDescent="0.25">
      <c r="A41" s="420" t="s">
        <v>277</v>
      </c>
      <c r="B41" s="421"/>
      <c r="C41" s="420"/>
      <c r="D41" s="421"/>
      <c r="E41" s="420" t="s">
        <v>161</v>
      </c>
      <c r="F41" s="421"/>
      <c r="G41" s="422"/>
      <c r="H41" s="421"/>
      <c r="I41" s="422"/>
      <c r="J41" s="421"/>
      <c r="K41" s="422"/>
      <c r="L41" s="421"/>
      <c r="M41" s="422"/>
    </row>
    <row r="42" spans="1:13" s="419" customFormat="1" x14ac:dyDescent="0.25">
      <c r="A42" s="420" t="s">
        <v>278</v>
      </c>
      <c r="B42" s="421"/>
      <c r="C42" s="420"/>
      <c r="D42" s="421"/>
      <c r="E42" s="420" t="s">
        <v>162</v>
      </c>
      <c r="F42" s="421"/>
      <c r="G42" s="422"/>
      <c r="H42" s="421"/>
      <c r="I42" s="422"/>
      <c r="J42" s="421"/>
      <c r="K42" s="422"/>
      <c r="L42" s="421"/>
      <c r="M42" s="422"/>
    </row>
    <row r="43" spans="1:13" s="419" customFormat="1" x14ac:dyDescent="0.25">
      <c r="A43" s="420" t="s">
        <v>302</v>
      </c>
      <c r="B43" s="421"/>
      <c r="C43" s="420"/>
      <c r="D43" s="421"/>
      <c r="E43" s="420" t="s">
        <v>386</v>
      </c>
      <c r="F43" s="421"/>
      <c r="G43" s="422"/>
      <c r="H43" s="421"/>
      <c r="I43" s="422"/>
      <c r="J43" s="421"/>
      <c r="K43" s="422"/>
      <c r="L43" s="421"/>
      <c r="M43" s="422"/>
    </row>
    <row r="44" spans="1:13" s="419" customFormat="1" x14ac:dyDescent="0.25">
      <c r="A44" s="420" t="s">
        <v>279</v>
      </c>
      <c r="B44" s="421"/>
      <c r="C44" s="420"/>
      <c r="D44" s="421"/>
      <c r="E44" s="420" t="s">
        <v>163</v>
      </c>
      <c r="F44" s="421"/>
      <c r="G44" s="422"/>
      <c r="H44" s="421"/>
      <c r="I44" s="422"/>
      <c r="J44" s="421"/>
      <c r="K44" s="422"/>
      <c r="L44" s="421"/>
      <c r="M44" s="422"/>
    </row>
    <row r="45" spans="1:13" s="419" customFormat="1" x14ac:dyDescent="0.25">
      <c r="A45" s="420" t="s">
        <v>280</v>
      </c>
      <c r="B45" s="421"/>
      <c r="C45" s="420"/>
      <c r="D45" s="421"/>
      <c r="E45" s="420" t="s">
        <v>164</v>
      </c>
      <c r="F45" s="421"/>
      <c r="G45" s="422"/>
      <c r="H45" s="421"/>
      <c r="I45" s="422"/>
      <c r="J45" s="421"/>
      <c r="K45" s="422"/>
      <c r="L45" s="421"/>
      <c r="M45" s="422"/>
    </row>
    <row r="46" spans="1:13" s="419" customFormat="1" x14ac:dyDescent="0.25">
      <c r="A46" s="420" t="s">
        <v>281</v>
      </c>
      <c r="B46" s="421"/>
      <c r="C46" s="420"/>
      <c r="D46" s="421"/>
      <c r="E46" s="420" t="s">
        <v>387</v>
      </c>
      <c r="F46" s="421"/>
      <c r="G46" s="422"/>
      <c r="H46" s="421"/>
      <c r="I46" s="422"/>
      <c r="J46" s="421"/>
      <c r="K46" s="422"/>
      <c r="L46" s="421"/>
      <c r="M46" s="422"/>
    </row>
    <row r="47" spans="1:13" s="419" customFormat="1" x14ac:dyDescent="0.25">
      <c r="A47" s="420" t="s">
        <v>303</v>
      </c>
      <c r="B47" s="421"/>
      <c r="C47" s="420"/>
      <c r="D47" s="421"/>
      <c r="E47" s="420" t="s">
        <v>165</v>
      </c>
      <c r="F47" s="421"/>
      <c r="G47" s="422"/>
      <c r="H47" s="421"/>
      <c r="I47" s="422"/>
      <c r="J47" s="421"/>
      <c r="K47" s="422"/>
      <c r="L47" s="421"/>
      <c r="M47" s="422"/>
    </row>
    <row r="48" spans="1:13" s="419" customFormat="1" x14ac:dyDescent="0.25">
      <c r="A48" s="420" t="s">
        <v>304</v>
      </c>
      <c r="B48" s="421"/>
      <c r="C48" s="420"/>
      <c r="D48" s="421"/>
      <c r="E48" s="420" t="s">
        <v>166</v>
      </c>
      <c r="F48" s="421"/>
      <c r="G48" s="422"/>
      <c r="H48" s="421"/>
      <c r="I48" s="422"/>
      <c r="J48" s="421"/>
      <c r="K48" s="422"/>
      <c r="L48" s="421"/>
      <c r="M48" s="422"/>
    </row>
    <row r="49" spans="1:16" s="419" customFormat="1" x14ac:dyDescent="0.25">
      <c r="A49" s="420" t="s">
        <v>305</v>
      </c>
      <c r="B49" s="421"/>
      <c r="C49" s="420"/>
      <c r="D49" s="421"/>
      <c r="E49" s="420" t="s">
        <v>388</v>
      </c>
      <c r="F49" s="421"/>
      <c r="G49" s="422"/>
      <c r="H49" s="421"/>
      <c r="I49" s="422"/>
      <c r="J49" s="421"/>
      <c r="K49" s="422"/>
      <c r="L49" s="421"/>
      <c r="M49" s="422"/>
    </row>
    <row r="50" spans="1:16" s="419" customFormat="1" x14ac:dyDescent="0.25">
      <c r="A50" s="420" t="s">
        <v>306</v>
      </c>
      <c r="B50" s="421"/>
      <c r="C50" s="420"/>
      <c r="D50" s="421"/>
      <c r="E50" s="420" t="s">
        <v>167</v>
      </c>
      <c r="F50" s="421"/>
      <c r="G50" s="422"/>
      <c r="H50" s="421"/>
      <c r="I50" s="422"/>
      <c r="J50" s="421"/>
      <c r="K50" s="422"/>
      <c r="L50" s="421"/>
      <c r="M50" s="422"/>
    </row>
    <row r="51" spans="1:16" s="419" customFormat="1" x14ac:dyDescent="0.25">
      <c r="A51" s="420" t="s">
        <v>307</v>
      </c>
      <c r="B51" s="421"/>
      <c r="C51" s="420"/>
      <c r="D51" s="421"/>
      <c r="E51" s="420" t="s">
        <v>168</v>
      </c>
      <c r="F51" s="421"/>
      <c r="G51" s="422"/>
      <c r="H51" s="421"/>
      <c r="I51" s="422"/>
      <c r="J51" s="421"/>
      <c r="K51" s="422"/>
      <c r="L51" s="421"/>
      <c r="M51" s="422"/>
    </row>
    <row r="52" spans="1:16" s="419" customFormat="1" x14ac:dyDescent="0.25">
      <c r="A52" s="420" t="s">
        <v>308</v>
      </c>
      <c r="B52" s="421"/>
      <c r="C52" s="420"/>
      <c r="D52" s="421"/>
      <c r="E52" s="420" t="s">
        <v>389</v>
      </c>
      <c r="F52" s="421"/>
      <c r="G52" s="422"/>
      <c r="H52" s="421"/>
      <c r="I52" s="422"/>
      <c r="J52" s="421"/>
      <c r="K52" s="422"/>
      <c r="L52" s="421"/>
      <c r="M52" s="422"/>
    </row>
    <row r="53" spans="1:16" s="419" customFormat="1" x14ac:dyDescent="0.25">
      <c r="A53" s="420" t="s">
        <v>309</v>
      </c>
      <c r="B53" s="421"/>
      <c r="C53" s="420"/>
      <c r="D53" s="421"/>
      <c r="E53" s="420" t="s">
        <v>169</v>
      </c>
      <c r="F53" s="421"/>
      <c r="G53" s="422"/>
      <c r="H53" s="421"/>
      <c r="I53" s="422"/>
      <c r="J53" s="421"/>
      <c r="K53" s="422"/>
      <c r="L53" s="421"/>
      <c r="M53" s="422"/>
    </row>
    <row r="54" spans="1:16" s="419" customFormat="1" x14ac:dyDescent="0.25">
      <c r="A54" s="420" t="s">
        <v>282</v>
      </c>
      <c r="B54" s="421"/>
      <c r="C54" s="420"/>
      <c r="D54" s="421"/>
      <c r="E54" s="420" t="s">
        <v>170</v>
      </c>
      <c r="F54" s="421"/>
      <c r="G54" s="422"/>
      <c r="H54" s="421"/>
      <c r="I54" s="422"/>
      <c r="J54" s="421"/>
      <c r="K54" s="422"/>
      <c r="L54" s="421"/>
      <c r="M54" s="422"/>
    </row>
    <row r="55" spans="1:16" s="419" customFormat="1" x14ac:dyDescent="0.25">
      <c r="A55" s="420" t="s">
        <v>283</v>
      </c>
      <c r="B55" s="421"/>
      <c r="C55" s="420"/>
      <c r="D55" s="421"/>
      <c r="E55" s="420" t="s">
        <v>390</v>
      </c>
      <c r="F55" s="421"/>
      <c r="G55" s="422"/>
      <c r="H55" s="421"/>
      <c r="I55" s="422"/>
      <c r="J55" s="421"/>
      <c r="K55" s="422"/>
      <c r="L55" s="421"/>
      <c r="M55" s="422"/>
    </row>
    <row r="56" spans="1:16" s="419" customFormat="1" x14ac:dyDescent="0.25">
      <c r="A56" s="420" t="s">
        <v>284</v>
      </c>
      <c r="B56" s="421"/>
      <c r="C56" s="420"/>
      <c r="D56" s="421"/>
      <c r="E56" s="420" t="s">
        <v>171</v>
      </c>
      <c r="F56" s="421"/>
      <c r="G56" s="422"/>
      <c r="H56" s="421"/>
      <c r="I56" s="422"/>
      <c r="J56" s="421"/>
      <c r="K56" s="422"/>
      <c r="L56" s="421"/>
      <c r="M56" s="422"/>
      <c r="P56" s="423"/>
    </row>
    <row r="57" spans="1:16" s="419" customFormat="1" x14ac:dyDescent="0.25">
      <c r="A57" s="420" t="s">
        <v>310</v>
      </c>
      <c r="B57" s="421"/>
      <c r="C57" s="420"/>
      <c r="D57" s="421"/>
      <c r="E57" s="420" t="s">
        <v>172</v>
      </c>
      <c r="F57" s="421"/>
      <c r="G57" s="422"/>
      <c r="H57" s="421"/>
      <c r="I57" s="422"/>
      <c r="J57" s="421"/>
      <c r="K57" s="422"/>
      <c r="L57" s="421"/>
      <c r="M57" s="422"/>
    </row>
    <row r="58" spans="1:16" s="419" customFormat="1" x14ac:dyDescent="0.25">
      <c r="A58" s="420" t="s">
        <v>285</v>
      </c>
      <c r="B58" s="421"/>
      <c r="C58" s="420"/>
      <c r="D58" s="421"/>
      <c r="E58" s="420" t="s">
        <v>391</v>
      </c>
      <c r="F58" s="421"/>
      <c r="G58" s="422"/>
      <c r="H58" s="421"/>
      <c r="I58" s="422"/>
      <c r="J58" s="421"/>
      <c r="K58" s="422"/>
      <c r="L58" s="421"/>
      <c r="M58" s="422"/>
    </row>
    <row r="59" spans="1:16" s="419" customFormat="1" x14ac:dyDescent="0.25">
      <c r="A59" s="420" t="s">
        <v>286</v>
      </c>
      <c r="B59" s="421"/>
      <c r="C59" s="420"/>
      <c r="D59" s="421"/>
      <c r="E59" s="420" t="s">
        <v>173</v>
      </c>
      <c r="F59" s="421"/>
      <c r="G59" s="422"/>
      <c r="H59" s="421"/>
      <c r="I59" s="422"/>
      <c r="J59" s="421"/>
      <c r="K59" s="422"/>
      <c r="L59" s="421"/>
      <c r="M59" s="422"/>
    </row>
    <row r="60" spans="1:16" s="419" customFormat="1" x14ac:dyDescent="0.25">
      <c r="A60" s="420" t="s">
        <v>287</v>
      </c>
      <c r="B60" s="421"/>
      <c r="C60" s="420"/>
      <c r="D60" s="421"/>
      <c r="E60" s="420" t="s">
        <v>174</v>
      </c>
      <c r="F60" s="421"/>
      <c r="G60" s="422"/>
      <c r="H60" s="421"/>
      <c r="I60" s="422"/>
      <c r="J60" s="421"/>
      <c r="K60" s="422"/>
      <c r="L60" s="421"/>
      <c r="M60" s="422"/>
    </row>
    <row r="61" spans="1:16" s="419" customFormat="1" x14ac:dyDescent="0.25">
      <c r="A61" s="420" t="s">
        <v>288</v>
      </c>
      <c r="B61" s="421"/>
      <c r="C61" s="420"/>
      <c r="D61" s="421"/>
      <c r="E61" s="420" t="s">
        <v>392</v>
      </c>
      <c r="F61" s="421"/>
      <c r="G61" s="422"/>
      <c r="H61" s="421"/>
      <c r="I61" s="422"/>
      <c r="J61" s="421"/>
      <c r="K61" s="422"/>
      <c r="L61" s="421"/>
      <c r="M61" s="422"/>
    </row>
    <row r="62" spans="1:16" s="419" customFormat="1" x14ac:dyDescent="0.25">
      <c r="A62" s="420" t="s">
        <v>289</v>
      </c>
      <c r="B62" s="421"/>
      <c r="C62" s="420"/>
      <c r="D62" s="421"/>
      <c r="E62" s="420" t="s">
        <v>175</v>
      </c>
      <c r="F62" s="421"/>
      <c r="G62" s="422"/>
      <c r="H62" s="421"/>
      <c r="I62" s="422"/>
      <c r="J62" s="421"/>
      <c r="K62" s="422"/>
      <c r="L62" s="421"/>
      <c r="M62" s="422"/>
    </row>
    <row r="63" spans="1:16" s="419" customFormat="1" x14ac:dyDescent="0.25">
      <c r="A63" s="420" t="s">
        <v>290</v>
      </c>
      <c r="B63" s="421"/>
      <c r="C63" s="420"/>
      <c r="D63" s="421"/>
      <c r="E63" s="420" t="s">
        <v>176</v>
      </c>
      <c r="F63" s="421"/>
      <c r="G63" s="422"/>
      <c r="H63" s="421"/>
      <c r="I63" s="422"/>
      <c r="J63" s="421"/>
      <c r="K63" s="422"/>
      <c r="L63" s="421"/>
      <c r="M63" s="422"/>
    </row>
    <row r="64" spans="1:16" s="419" customFormat="1" x14ac:dyDescent="0.25">
      <c r="A64" s="420"/>
      <c r="B64" s="421"/>
      <c r="C64" s="420"/>
      <c r="D64" s="421"/>
      <c r="E64" s="420" t="s">
        <v>393</v>
      </c>
      <c r="F64" s="421"/>
      <c r="G64" s="422"/>
      <c r="H64" s="421"/>
      <c r="I64" s="422"/>
      <c r="J64" s="421"/>
      <c r="K64" s="422"/>
      <c r="L64" s="421"/>
      <c r="M64" s="422"/>
    </row>
    <row r="65" spans="1:13" s="419" customFormat="1" x14ac:dyDescent="0.25">
      <c r="A65" s="420"/>
      <c r="B65" s="421"/>
      <c r="C65" s="420"/>
      <c r="D65" s="421"/>
      <c r="E65" s="420" t="s">
        <v>177</v>
      </c>
      <c r="F65" s="421"/>
      <c r="G65" s="422"/>
      <c r="H65" s="421"/>
      <c r="I65" s="422"/>
      <c r="J65" s="421"/>
      <c r="K65" s="422"/>
      <c r="L65" s="421"/>
      <c r="M65" s="422"/>
    </row>
    <row r="66" spans="1:13" s="419" customFormat="1" x14ac:dyDescent="0.25">
      <c r="A66" s="420"/>
      <c r="B66" s="421"/>
      <c r="C66" s="420"/>
      <c r="D66" s="421"/>
      <c r="E66" s="420" t="s">
        <v>178</v>
      </c>
      <c r="F66" s="421"/>
      <c r="G66" s="422"/>
      <c r="H66" s="421"/>
      <c r="I66" s="422"/>
      <c r="J66" s="421"/>
      <c r="K66" s="422"/>
      <c r="L66" s="421"/>
      <c r="M66" s="422"/>
    </row>
    <row r="67" spans="1:13" s="419" customFormat="1" x14ac:dyDescent="0.25">
      <c r="A67" s="420"/>
      <c r="B67" s="421"/>
      <c r="C67" s="420"/>
      <c r="D67" s="421"/>
      <c r="E67" s="420" t="s">
        <v>394</v>
      </c>
      <c r="F67" s="421"/>
      <c r="G67" s="422"/>
      <c r="H67" s="421"/>
      <c r="I67" s="422"/>
      <c r="J67" s="421"/>
      <c r="K67" s="422"/>
      <c r="L67" s="421"/>
      <c r="M67" s="422"/>
    </row>
    <row r="68" spans="1:13" s="419" customFormat="1" x14ac:dyDescent="0.25">
      <c r="A68" s="420"/>
      <c r="B68" s="421"/>
      <c r="C68" s="420"/>
      <c r="D68" s="421"/>
      <c r="E68" s="420" t="s">
        <v>179</v>
      </c>
      <c r="F68" s="421"/>
      <c r="G68" s="422"/>
      <c r="H68" s="421"/>
      <c r="I68" s="422"/>
      <c r="J68" s="421"/>
      <c r="K68" s="422"/>
      <c r="L68" s="421"/>
      <c r="M68" s="422"/>
    </row>
    <row r="69" spans="1:13" s="419" customFormat="1" x14ac:dyDescent="0.25">
      <c r="A69" s="420"/>
      <c r="B69" s="421"/>
      <c r="C69" s="420"/>
      <c r="D69" s="421"/>
      <c r="E69" s="420" t="s">
        <v>180</v>
      </c>
      <c r="F69" s="421"/>
      <c r="G69" s="422"/>
      <c r="H69" s="421"/>
      <c r="I69" s="422"/>
      <c r="J69" s="421"/>
      <c r="K69" s="422"/>
      <c r="L69" s="421"/>
      <c r="M69" s="422"/>
    </row>
    <row r="70" spans="1:13" s="419" customFormat="1" x14ac:dyDescent="0.25">
      <c r="A70" s="420"/>
      <c r="B70" s="421"/>
      <c r="C70" s="420"/>
      <c r="D70" s="421"/>
      <c r="E70" s="420" t="s">
        <v>395</v>
      </c>
      <c r="F70" s="421"/>
      <c r="G70" s="422"/>
      <c r="H70" s="421"/>
      <c r="I70" s="422"/>
      <c r="J70" s="421"/>
      <c r="K70" s="422"/>
      <c r="L70" s="421"/>
      <c r="M70" s="422"/>
    </row>
    <row r="71" spans="1:13" s="419" customFormat="1" x14ac:dyDescent="0.25">
      <c r="A71" s="420"/>
      <c r="B71" s="421"/>
      <c r="C71" s="420"/>
      <c r="D71" s="421"/>
      <c r="E71" s="420" t="s">
        <v>181</v>
      </c>
      <c r="F71" s="421"/>
      <c r="G71" s="422"/>
      <c r="H71" s="421"/>
      <c r="I71" s="422"/>
      <c r="J71" s="421"/>
      <c r="K71" s="422"/>
      <c r="L71" s="421"/>
      <c r="M71" s="422"/>
    </row>
    <row r="72" spans="1:13" s="419" customFormat="1" x14ac:dyDescent="0.25">
      <c r="A72" s="420"/>
      <c r="B72" s="421"/>
      <c r="C72" s="420"/>
      <c r="D72" s="421"/>
      <c r="E72" s="420" t="s">
        <v>182</v>
      </c>
      <c r="F72" s="421"/>
      <c r="G72" s="422"/>
      <c r="H72" s="421"/>
      <c r="I72" s="422"/>
      <c r="J72" s="421"/>
      <c r="K72" s="422"/>
      <c r="L72" s="421"/>
      <c r="M72" s="422"/>
    </row>
    <row r="73" spans="1:13" s="419" customFormat="1" x14ac:dyDescent="0.25">
      <c r="A73" s="420"/>
      <c r="B73" s="421"/>
      <c r="C73" s="420"/>
      <c r="D73" s="421"/>
      <c r="E73" s="420" t="s">
        <v>396</v>
      </c>
      <c r="F73" s="421"/>
      <c r="G73" s="422"/>
      <c r="H73" s="421"/>
      <c r="I73" s="422"/>
      <c r="J73" s="421"/>
      <c r="K73" s="422"/>
      <c r="L73" s="421"/>
      <c r="M73" s="422"/>
    </row>
    <row r="74" spans="1:13" s="419" customFormat="1" x14ac:dyDescent="0.25">
      <c r="A74" s="420"/>
      <c r="B74" s="421"/>
      <c r="C74" s="420"/>
      <c r="D74" s="421"/>
      <c r="E74" s="420" t="s">
        <v>183</v>
      </c>
      <c r="F74" s="421"/>
      <c r="G74" s="422"/>
      <c r="H74" s="421"/>
      <c r="I74" s="422"/>
      <c r="J74" s="421"/>
      <c r="K74" s="422"/>
      <c r="L74" s="421"/>
      <c r="M74" s="422"/>
    </row>
    <row r="75" spans="1:13" s="419" customFormat="1" x14ac:dyDescent="0.25">
      <c r="A75" s="420"/>
      <c r="B75" s="421"/>
      <c r="C75" s="420"/>
      <c r="D75" s="421"/>
      <c r="E75" s="420" t="s">
        <v>184</v>
      </c>
      <c r="F75" s="421"/>
      <c r="G75" s="422"/>
      <c r="H75" s="421"/>
      <c r="I75" s="422"/>
      <c r="J75" s="421"/>
      <c r="K75" s="422"/>
      <c r="L75" s="421"/>
      <c r="M75" s="422"/>
    </row>
    <row r="76" spans="1:13" s="419" customFormat="1" x14ac:dyDescent="0.25">
      <c r="A76" s="420"/>
      <c r="B76" s="421"/>
      <c r="C76" s="420"/>
      <c r="D76" s="421"/>
      <c r="E76" s="420" t="s">
        <v>397</v>
      </c>
      <c r="F76" s="421"/>
      <c r="G76" s="422"/>
      <c r="H76" s="421"/>
      <c r="I76" s="422"/>
      <c r="J76" s="421"/>
      <c r="K76" s="422"/>
      <c r="L76" s="421"/>
      <c r="M76" s="422"/>
    </row>
    <row r="77" spans="1:13" s="419" customFormat="1" x14ac:dyDescent="0.25">
      <c r="A77" s="420"/>
      <c r="B77" s="421"/>
      <c r="C77" s="420"/>
      <c r="D77" s="421"/>
      <c r="E77" s="420" t="s">
        <v>185</v>
      </c>
      <c r="F77" s="421"/>
      <c r="G77" s="422"/>
      <c r="H77" s="421"/>
      <c r="I77" s="422"/>
      <c r="J77" s="421"/>
      <c r="K77" s="422"/>
      <c r="L77" s="421"/>
      <c r="M77" s="422"/>
    </row>
    <row r="78" spans="1:13" s="419" customFormat="1" x14ac:dyDescent="0.25">
      <c r="A78" s="420"/>
      <c r="B78" s="421"/>
      <c r="C78" s="420"/>
      <c r="D78" s="421"/>
      <c r="E78" s="420" t="s">
        <v>186</v>
      </c>
      <c r="F78" s="421"/>
      <c r="G78" s="422"/>
      <c r="H78" s="421"/>
      <c r="I78" s="422"/>
      <c r="J78" s="421"/>
      <c r="K78" s="422"/>
      <c r="L78" s="421"/>
      <c r="M78" s="422"/>
    </row>
    <row r="79" spans="1:13" s="419" customFormat="1" x14ac:dyDescent="0.25">
      <c r="A79" s="420"/>
      <c r="B79" s="421"/>
      <c r="C79" s="420"/>
      <c r="D79" s="421"/>
      <c r="E79" s="420" t="s">
        <v>398</v>
      </c>
      <c r="F79" s="421"/>
      <c r="G79" s="422"/>
      <c r="H79" s="421"/>
      <c r="I79" s="422"/>
      <c r="J79" s="421"/>
      <c r="K79" s="422"/>
      <c r="L79" s="421"/>
      <c r="M79" s="422"/>
    </row>
    <row r="80" spans="1:13" s="419" customFormat="1" x14ac:dyDescent="0.25">
      <c r="A80" s="420"/>
      <c r="B80" s="421"/>
      <c r="C80" s="420"/>
      <c r="D80" s="421"/>
      <c r="E80" s="420" t="s">
        <v>187</v>
      </c>
      <c r="F80" s="421"/>
      <c r="G80" s="422"/>
      <c r="H80" s="421"/>
      <c r="I80" s="422"/>
      <c r="J80" s="421"/>
      <c r="K80" s="422"/>
      <c r="L80" s="421"/>
      <c r="M80" s="422"/>
    </row>
    <row r="81" spans="1:13" s="419" customFormat="1" x14ac:dyDescent="0.25">
      <c r="A81" s="420"/>
      <c r="B81" s="421"/>
      <c r="C81" s="420"/>
      <c r="D81" s="421"/>
      <c r="E81" s="420" t="s">
        <v>188</v>
      </c>
      <c r="F81" s="421"/>
      <c r="G81" s="422"/>
      <c r="H81" s="421"/>
      <c r="I81" s="422"/>
      <c r="J81" s="421"/>
      <c r="K81" s="422"/>
      <c r="L81" s="421"/>
      <c r="M81" s="422"/>
    </row>
    <row r="82" spans="1:13" s="419" customFormat="1" x14ac:dyDescent="0.25">
      <c r="A82" s="420"/>
      <c r="B82" s="421"/>
      <c r="C82" s="420"/>
      <c r="D82" s="421"/>
      <c r="E82" s="420" t="s">
        <v>399</v>
      </c>
      <c r="F82" s="421"/>
      <c r="G82" s="422"/>
      <c r="H82" s="421"/>
      <c r="I82" s="422"/>
      <c r="J82" s="421"/>
      <c r="K82" s="422"/>
      <c r="L82" s="421"/>
      <c r="M82" s="422"/>
    </row>
    <row r="83" spans="1:13" s="419" customFormat="1" x14ac:dyDescent="0.25">
      <c r="A83" s="420"/>
      <c r="B83" s="421"/>
      <c r="C83" s="420"/>
      <c r="D83" s="421"/>
      <c r="E83" s="420" t="s">
        <v>189</v>
      </c>
      <c r="F83" s="421"/>
      <c r="G83" s="422"/>
      <c r="H83" s="421"/>
      <c r="I83" s="422"/>
      <c r="J83" s="421"/>
      <c r="K83" s="422"/>
      <c r="L83" s="421"/>
      <c r="M83" s="422"/>
    </row>
    <row r="84" spans="1:13" s="419" customFormat="1" x14ac:dyDescent="0.25">
      <c r="A84" s="420"/>
      <c r="B84" s="421"/>
      <c r="C84" s="420"/>
      <c r="D84" s="421"/>
      <c r="E84" s="420" t="s">
        <v>190</v>
      </c>
      <c r="F84" s="421"/>
      <c r="G84" s="422"/>
      <c r="H84" s="421"/>
      <c r="I84" s="422"/>
      <c r="J84" s="421"/>
      <c r="K84" s="422"/>
      <c r="L84" s="421"/>
      <c r="M84" s="422"/>
    </row>
    <row r="85" spans="1:13" s="419" customFormat="1" x14ac:dyDescent="0.25">
      <c r="A85" s="420"/>
      <c r="B85" s="421"/>
      <c r="C85" s="420"/>
      <c r="D85" s="421"/>
      <c r="E85" s="420" t="s">
        <v>400</v>
      </c>
      <c r="F85" s="421"/>
      <c r="G85" s="422"/>
      <c r="H85" s="421"/>
      <c r="I85" s="422"/>
      <c r="J85" s="421"/>
      <c r="K85" s="422"/>
      <c r="L85" s="421"/>
      <c r="M85" s="422"/>
    </row>
    <row r="86" spans="1:13" s="419" customFormat="1" x14ac:dyDescent="0.25">
      <c r="A86" s="420"/>
      <c r="B86" s="421"/>
      <c r="C86" s="420"/>
      <c r="D86" s="421"/>
      <c r="E86" s="420" t="s">
        <v>191</v>
      </c>
      <c r="F86" s="421"/>
      <c r="G86" s="422"/>
      <c r="H86" s="421"/>
      <c r="I86" s="422"/>
      <c r="J86" s="421"/>
      <c r="K86" s="422"/>
      <c r="L86" s="421"/>
      <c r="M86" s="422"/>
    </row>
    <row r="87" spans="1:13" s="419" customFormat="1" x14ac:dyDescent="0.25">
      <c r="A87" s="420"/>
      <c r="B87" s="421"/>
      <c r="C87" s="420"/>
      <c r="D87" s="421"/>
      <c r="E87" s="420" t="s">
        <v>192</v>
      </c>
      <c r="F87" s="421"/>
      <c r="G87" s="422"/>
      <c r="H87" s="421"/>
      <c r="I87" s="422"/>
      <c r="J87" s="421"/>
      <c r="K87" s="422"/>
      <c r="L87" s="421"/>
      <c r="M87" s="422"/>
    </row>
    <row r="88" spans="1:13" s="419" customFormat="1" x14ac:dyDescent="0.25">
      <c r="A88" s="420"/>
      <c r="B88" s="421"/>
      <c r="C88" s="420"/>
      <c r="D88" s="421"/>
      <c r="E88" s="420" t="s">
        <v>401</v>
      </c>
      <c r="F88" s="421"/>
      <c r="G88" s="422"/>
      <c r="H88" s="421"/>
      <c r="I88" s="422"/>
      <c r="J88" s="421"/>
      <c r="K88" s="422"/>
      <c r="L88" s="421"/>
      <c r="M88" s="422"/>
    </row>
    <row r="89" spans="1:13" s="419" customFormat="1" x14ac:dyDescent="0.25">
      <c r="A89" s="420"/>
      <c r="B89" s="421"/>
      <c r="C89" s="420"/>
      <c r="D89" s="421"/>
      <c r="E89" s="420" t="s">
        <v>193</v>
      </c>
      <c r="F89" s="421"/>
      <c r="G89" s="422"/>
      <c r="H89" s="421"/>
      <c r="I89" s="422"/>
      <c r="J89" s="421"/>
      <c r="K89" s="422"/>
      <c r="L89" s="421"/>
      <c r="M89" s="422"/>
    </row>
    <row r="90" spans="1:13" s="419" customFormat="1" x14ac:dyDescent="0.25">
      <c r="A90" s="420"/>
      <c r="B90" s="421"/>
      <c r="C90" s="420"/>
      <c r="D90" s="421"/>
      <c r="E90" s="420" t="s">
        <v>194</v>
      </c>
      <c r="F90" s="421"/>
      <c r="G90" s="422"/>
      <c r="H90" s="421"/>
      <c r="I90" s="422"/>
      <c r="J90" s="421"/>
      <c r="K90" s="422"/>
      <c r="L90" s="421"/>
      <c r="M90" s="422"/>
    </row>
    <row r="91" spans="1:13" s="419" customFormat="1" x14ac:dyDescent="0.25">
      <c r="A91" s="420"/>
      <c r="B91" s="421"/>
      <c r="C91" s="420"/>
      <c r="D91" s="421"/>
      <c r="E91" s="420" t="s">
        <v>402</v>
      </c>
      <c r="F91" s="421"/>
      <c r="G91" s="422"/>
      <c r="H91" s="421"/>
      <c r="I91" s="422"/>
      <c r="J91" s="421"/>
      <c r="K91" s="422"/>
      <c r="L91" s="421"/>
      <c r="M91" s="422"/>
    </row>
    <row r="92" spans="1:13" s="419" customFormat="1" x14ac:dyDescent="0.25">
      <c r="A92" s="420"/>
      <c r="B92" s="421"/>
      <c r="C92" s="420"/>
      <c r="D92" s="421"/>
      <c r="E92" s="420" t="s">
        <v>195</v>
      </c>
      <c r="F92" s="421"/>
      <c r="G92" s="422"/>
      <c r="H92" s="421"/>
      <c r="I92" s="422"/>
      <c r="J92" s="421"/>
      <c r="K92" s="422"/>
      <c r="L92" s="421"/>
      <c r="M92" s="422"/>
    </row>
    <row r="93" spans="1:13" s="419" customFormat="1" x14ac:dyDescent="0.25">
      <c r="A93" s="420"/>
      <c r="B93" s="421"/>
      <c r="C93" s="420"/>
      <c r="D93" s="421"/>
      <c r="E93" s="420" t="s">
        <v>196</v>
      </c>
      <c r="F93" s="421"/>
      <c r="G93" s="422"/>
      <c r="H93" s="421"/>
      <c r="I93" s="422"/>
      <c r="J93" s="421"/>
      <c r="K93" s="422"/>
      <c r="L93" s="421"/>
      <c r="M93" s="422"/>
    </row>
    <row r="94" spans="1:13" s="419" customFormat="1" x14ac:dyDescent="0.25">
      <c r="A94" s="420"/>
      <c r="B94" s="421"/>
      <c r="C94" s="420"/>
      <c r="D94" s="421"/>
      <c r="E94" s="420" t="s">
        <v>403</v>
      </c>
      <c r="F94" s="421"/>
      <c r="G94" s="422"/>
      <c r="H94" s="421"/>
      <c r="I94" s="422"/>
      <c r="J94" s="421"/>
      <c r="K94" s="422"/>
      <c r="L94" s="421"/>
      <c r="M94" s="422"/>
    </row>
    <row r="95" spans="1:13" s="419" customFormat="1" x14ac:dyDescent="0.25">
      <c r="A95" s="420"/>
      <c r="B95" s="421"/>
      <c r="C95" s="420"/>
      <c r="D95" s="421"/>
      <c r="E95" s="420" t="s">
        <v>197</v>
      </c>
      <c r="F95" s="421"/>
      <c r="G95" s="422"/>
      <c r="H95" s="421"/>
      <c r="I95" s="422"/>
      <c r="J95" s="421"/>
      <c r="K95" s="422"/>
      <c r="L95" s="421"/>
      <c r="M95" s="422"/>
    </row>
    <row r="96" spans="1:13" s="419" customFormat="1" x14ac:dyDescent="0.25">
      <c r="A96" s="420"/>
      <c r="B96" s="421"/>
      <c r="C96" s="420"/>
      <c r="D96" s="421"/>
      <c r="E96" s="420" t="s">
        <v>198</v>
      </c>
      <c r="F96" s="421"/>
      <c r="G96" s="422"/>
      <c r="H96" s="421"/>
      <c r="I96" s="422"/>
      <c r="J96" s="421"/>
      <c r="K96" s="422"/>
      <c r="L96" s="421"/>
      <c r="M96" s="422"/>
    </row>
    <row r="97" spans="1:13" s="419" customFormat="1" x14ac:dyDescent="0.25">
      <c r="A97" s="420"/>
      <c r="B97" s="421"/>
      <c r="C97" s="420"/>
      <c r="D97" s="421"/>
      <c r="E97" s="420" t="s">
        <v>404</v>
      </c>
      <c r="F97" s="421"/>
      <c r="G97" s="422"/>
      <c r="H97" s="421"/>
      <c r="I97" s="422"/>
      <c r="J97" s="421"/>
      <c r="K97" s="422"/>
      <c r="L97" s="421"/>
      <c r="M97" s="422"/>
    </row>
    <row r="98" spans="1:13" s="419" customFormat="1" x14ac:dyDescent="0.25">
      <c r="A98" s="420"/>
      <c r="B98" s="421"/>
      <c r="C98" s="420"/>
      <c r="D98" s="421"/>
      <c r="E98" s="420" t="s">
        <v>199</v>
      </c>
      <c r="F98" s="421"/>
      <c r="G98" s="422"/>
      <c r="H98" s="421"/>
      <c r="I98" s="422"/>
      <c r="J98" s="421"/>
      <c r="K98" s="422"/>
      <c r="L98" s="421"/>
      <c r="M98" s="422"/>
    </row>
    <row r="99" spans="1:13" s="419" customFormat="1" x14ac:dyDescent="0.25">
      <c r="A99" s="420"/>
      <c r="B99" s="421"/>
      <c r="C99" s="420"/>
      <c r="D99" s="421"/>
      <c r="E99" s="420" t="s">
        <v>200</v>
      </c>
      <c r="F99" s="421"/>
      <c r="G99" s="422"/>
      <c r="H99" s="421"/>
      <c r="I99" s="422"/>
      <c r="J99" s="421"/>
      <c r="K99" s="422"/>
      <c r="L99" s="421"/>
      <c r="M99" s="422"/>
    </row>
    <row r="100" spans="1:13" s="419" customFormat="1" x14ac:dyDescent="0.25">
      <c r="A100" s="420"/>
      <c r="B100" s="421"/>
      <c r="C100" s="420"/>
      <c r="D100" s="421"/>
      <c r="E100" s="420" t="s">
        <v>405</v>
      </c>
      <c r="F100" s="421"/>
      <c r="G100" s="422"/>
      <c r="H100" s="421"/>
      <c r="I100" s="422"/>
      <c r="J100" s="421"/>
      <c r="K100" s="422"/>
      <c r="L100" s="421"/>
      <c r="M100" s="422"/>
    </row>
    <row r="101" spans="1:13" s="419" customFormat="1" x14ac:dyDescent="0.25">
      <c r="A101" s="420"/>
      <c r="B101" s="421"/>
      <c r="C101" s="420"/>
      <c r="D101" s="421"/>
      <c r="E101" s="420"/>
      <c r="F101" s="421"/>
      <c r="G101" s="422"/>
      <c r="H101" s="421"/>
      <c r="I101" s="422"/>
      <c r="J101" s="421"/>
      <c r="K101" s="422"/>
      <c r="L101" s="421"/>
      <c r="M101" s="422"/>
    </row>
    <row r="102" spans="1:13" s="419" customFormat="1" x14ac:dyDescent="0.25">
      <c r="A102" s="420"/>
      <c r="B102" s="421"/>
      <c r="C102" s="420"/>
      <c r="D102" s="421"/>
      <c r="E102" s="420"/>
      <c r="F102" s="421"/>
      <c r="G102" s="422"/>
      <c r="H102" s="421"/>
      <c r="I102" s="422"/>
      <c r="J102" s="421"/>
      <c r="K102" s="422"/>
      <c r="L102" s="421"/>
      <c r="M102" s="422"/>
    </row>
    <row r="103" spans="1:13" s="419" customFormat="1" x14ac:dyDescent="0.25">
      <c r="A103" s="420"/>
      <c r="B103" s="421"/>
      <c r="C103" s="420"/>
      <c r="D103" s="421"/>
      <c r="E103" s="420"/>
      <c r="F103" s="421"/>
      <c r="G103" s="422"/>
      <c r="H103" s="421"/>
      <c r="I103" s="422"/>
      <c r="J103" s="421"/>
      <c r="K103" s="422"/>
      <c r="L103" s="421"/>
      <c r="M103" s="422"/>
    </row>
    <row r="104" spans="1:13" s="419" customFormat="1" x14ac:dyDescent="0.25">
      <c r="A104" s="420"/>
      <c r="B104" s="421"/>
      <c r="C104" s="420"/>
      <c r="D104" s="421"/>
      <c r="E104" s="420"/>
      <c r="F104" s="421"/>
      <c r="G104" s="422"/>
      <c r="H104" s="421"/>
      <c r="I104" s="422"/>
      <c r="J104" s="421"/>
      <c r="K104" s="422"/>
      <c r="L104" s="421"/>
      <c r="M104" s="422"/>
    </row>
    <row r="105" spans="1:13" s="419" customFormat="1" x14ac:dyDescent="0.25">
      <c r="A105" s="420"/>
      <c r="B105" s="421"/>
      <c r="C105" s="420"/>
      <c r="D105" s="421"/>
      <c r="E105" s="420"/>
      <c r="F105" s="421"/>
      <c r="G105" s="422"/>
      <c r="H105" s="421"/>
      <c r="I105" s="422"/>
      <c r="J105" s="421"/>
      <c r="K105" s="422"/>
      <c r="L105" s="421"/>
      <c r="M105" s="422"/>
    </row>
    <row r="106" spans="1:13" s="419" customFormat="1" x14ac:dyDescent="0.25">
      <c r="A106" s="420"/>
      <c r="B106" s="421"/>
      <c r="C106" s="420"/>
      <c r="D106" s="421"/>
      <c r="E106" s="420"/>
      <c r="F106" s="421"/>
      <c r="G106" s="422"/>
      <c r="H106" s="421"/>
      <c r="I106" s="422"/>
      <c r="J106" s="421"/>
      <c r="K106" s="422"/>
      <c r="L106" s="421"/>
      <c r="M106" s="422"/>
    </row>
    <row r="107" spans="1:13" s="419" customFormat="1" x14ac:dyDescent="0.25">
      <c r="A107" s="420"/>
      <c r="B107" s="421"/>
      <c r="C107" s="420"/>
      <c r="D107" s="421"/>
      <c r="E107" s="420"/>
      <c r="F107" s="421"/>
      <c r="G107" s="422"/>
      <c r="H107" s="421"/>
      <c r="I107" s="422"/>
      <c r="J107" s="421"/>
      <c r="K107" s="422"/>
      <c r="L107" s="421"/>
      <c r="M107" s="422"/>
    </row>
    <row r="108" spans="1:13" s="419" customFormat="1" x14ac:dyDescent="0.25">
      <c r="A108" s="420"/>
      <c r="B108" s="421"/>
      <c r="C108" s="420"/>
      <c r="D108" s="421"/>
      <c r="E108" s="420"/>
      <c r="F108" s="421"/>
      <c r="G108" s="422"/>
      <c r="H108" s="421"/>
      <c r="I108" s="422"/>
      <c r="J108" s="421"/>
      <c r="K108" s="422"/>
      <c r="L108" s="421"/>
      <c r="M108" s="422"/>
    </row>
    <row r="109" spans="1:13" s="419" customFormat="1" x14ac:dyDescent="0.25">
      <c r="A109" s="420"/>
      <c r="B109" s="421"/>
      <c r="C109" s="420"/>
      <c r="D109" s="421"/>
      <c r="E109" s="420"/>
      <c r="F109" s="421"/>
      <c r="G109" s="422"/>
      <c r="H109" s="421"/>
      <c r="I109" s="422"/>
      <c r="J109" s="421"/>
      <c r="K109" s="422"/>
      <c r="L109" s="421"/>
      <c r="M109" s="422"/>
    </row>
    <row r="110" spans="1:13" s="419" customFormat="1" x14ac:dyDescent="0.25">
      <c r="A110" s="420"/>
      <c r="B110" s="421"/>
      <c r="C110" s="420"/>
      <c r="D110" s="421"/>
      <c r="E110" s="420"/>
      <c r="F110" s="421"/>
      <c r="G110" s="422"/>
      <c r="H110" s="421"/>
      <c r="I110" s="422"/>
      <c r="J110" s="421"/>
      <c r="K110" s="422"/>
      <c r="L110" s="421"/>
      <c r="M110" s="422"/>
    </row>
    <row r="111" spans="1:13" s="419" customFormat="1" x14ac:dyDescent="0.25">
      <c r="A111" s="420"/>
      <c r="B111" s="421"/>
      <c r="C111" s="420"/>
      <c r="D111" s="421"/>
      <c r="E111" s="420"/>
      <c r="F111" s="421"/>
      <c r="G111" s="422"/>
      <c r="H111" s="421"/>
      <c r="I111" s="422"/>
      <c r="J111" s="421"/>
      <c r="K111" s="422"/>
      <c r="L111" s="421"/>
      <c r="M111" s="422"/>
    </row>
    <row r="112" spans="1:13" s="419" customFormat="1" x14ac:dyDescent="0.25">
      <c r="A112" s="420"/>
      <c r="B112" s="421"/>
      <c r="C112" s="420"/>
      <c r="D112" s="421"/>
      <c r="E112" s="420"/>
      <c r="F112" s="421"/>
      <c r="G112" s="422"/>
      <c r="H112" s="421"/>
      <c r="I112" s="422"/>
      <c r="J112" s="421"/>
      <c r="K112" s="422"/>
      <c r="L112" s="421"/>
      <c r="M112" s="422"/>
    </row>
    <row r="113" spans="1:13" s="419" customFormat="1" x14ac:dyDescent="0.25">
      <c r="A113" s="420"/>
      <c r="B113" s="421"/>
      <c r="C113" s="420"/>
      <c r="D113" s="421"/>
      <c r="E113" s="420"/>
      <c r="F113" s="421"/>
      <c r="G113" s="422"/>
      <c r="H113" s="421"/>
      <c r="I113" s="422"/>
      <c r="J113" s="421"/>
      <c r="K113" s="422"/>
      <c r="L113" s="421"/>
      <c r="M113" s="422"/>
    </row>
    <row r="114" spans="1:13" s="419" customFormat="1" x14ac:dyDescent="0.25">
      <c r="A114" s="420"/>
      <c r="B114" s="421"/>
      <c r="C114" s="420"/>
      <c r="D114" s="421"/>
      <c r="E114" s="420"/>
      <c r="F114" s="421"/>
      <c r="G114" s="422"/>
      <c r="H114" s="421"/>
      <c r="I114" s="422"/>
      <c r="J114" s="421"/>
      <c r="K114" s="422"/>
      <c r="L114" s="421"/>
      <c r="M114" s="422"/>
    </row>
    <row r="115" spans="1:13" s="419" customFormat="1" x14ac:dyDescent="0.25">
      <c r="A115" s="420"/>
      <c r="B115" s="421"/>
      <c r="C115" s="420"/>
      <c r="D115" s="421"/>
      <c r="E115" s="420"/>
      <c r="F115" s="421"/>
      <c r="G115" s="422"/>
      <c r="H115" s="421"/>
      <c r="I115" s="422"/>
      <c r="J115" s="421"/>
      <c r="K115" s="422"/>
      <c r="L115" s="421"/>
      <c r="M115" s="422"/>
    </row>
    <row r="116" spans="1:13" s="419" customFormat="1" x14ac:dyDescent="0.25">
      <c r="A116" s="420"/>
      <c r="B116" s="421"/>
      <c r="C116" s="420"/>
      <c r="D116" s="421"/>
      <c r="E116" s="420"/>
      <c r="F116" s="421"/>
      <c r="G116" s="422"/>
      <c r="H116" s="421"/>
      <c r="I116" s="422"/>
      <c r="J116" s="421"/>
      <c r="K116" s="422"/>
      <c r="L116" s="421"/>
      <c r="M116" s="422"/>
    </row>
    <row r="117" spans="1:13" s="419" customFormat="1" x14ac:dyDescent="0.25">
      <c r="A117" s="420"/>
      <c r="B117" s="421"/>
      <c r="C117" s="420"/>
      <c r="D117" s="421"/>
      <c r="E117" s="420"/>
      <c r="F117" s="421"/>
      <c r="G117" s="422"/>
      <c r="H117" s="421"/>
      <c r="I117" s="422"/>
      <c r="J117" s="421"/>
      <c r="K117" s="422"/>
      <c r="L117" s="421"/>
      <c r="M117" s="422"/>
    </row>
    <row r="118" spans="1:13" s="419" customFormat="1" x14ac:dyDescent="0.25">
      <c r="A118" s="420"/>
      <c r="B118" s="421"/>
      <c r="C118" s="420"/>
      <c r="D118" s="421"/>
      <c r="E118" s="420"/>
      <c r="F118" s="421"/>
      <c r="G118" s="422"/>
      <c r="H118" s="421"/>
      <c r="I118" s="422"/>
      <c r="J118" s="421"/>
      <c r="K118" s="422"/>
      <c r="L118" s="421"/>
      <c r="M118" s="422"/>
    </row>
    <row r="119" spans="1:13" s="419" customFormat="1" x14ac:dyDescent="0.25">
      <c r="A119" s="420"/>
      <c r="B119" s="421"/>
      <c r="C119" s="420"/>
      <c r="D119" s="421"/>
      <c r="E119" s="420"/>
      <c r="F119" s="421"/>
      <c r="G119" s="422"/>
      <c r="H119" s="421"/>
      <c r="I119" s="422"/>
      <c r="J119" s="421"/>
      <c r="K119" s="422"/>
      <c r="L119" s="421"/>
      <c r="M119" s="422"/>
    </row>
    <row r="120" spans="1:13" s="419" customFormat="1" x14ac:dyDescent="0.25">
      <c r="A120" s="420"/>
      <c r="B120" s="421"/>
      <c r="C120" s="420"/>
      <c r="D120" s="421"/>
      <c r="E120" s="420"/>
      <c r="F120" s="421"/>
      <c r="G120" s="422"/>
      <c r="H120" s="421"/>
      <c r="I120" s="422"/>
      <c r="J120" s="421"/>
      <c r="K120" s="422"/>
      <c r="L120" s="421"/>
      <c r="M120" s="422"/>
    </row>
    <row r="121" spans="1:13" s="419" customFormat="1" x14ac:dyDescent="0.25">
      <c r="A121" s="420"/>
      <c r="B121" s="421"/>
      <c r="C121" s="420"/>
      <c r="D121" s="421"/>
      <c r="E121" s="420"/>
      <c r="F121" s="421"/>
      <c r="G121" s="422"/>
      <c r="H121" s="421"/>
      <c r="I121" s="422"/>
      <c r="J121" s="421"/>
      <c r="K121" s="422"/>
      <c r="L121" s="421"/>
      <c r="M121" s="422"/>
    </row>
    <row r="122" spans="1:13" s="419" customFormat="1" x14ac:dyDescent="0.25">
      <c r="A122" s="420"/>
      <c r="B122" s="421"/>
      <c r="C122" s="420"/>
      <c r="D122" s="421"/>
      <c r="E122" s="420"/>
      <c r="F122" s="421"/>
      <c r="G122" s="422"/>
      <c r="H122" s="421"/>
      <c r="I122" s="422"/>
      <c r="J122" s="421"/>
      <c r="K122" s="422"/>
      <c r="L122" s="421"/>
      <c r="M122" s="422"/>
    </row>
    <row r="123" spans="1:13" s="419" customFormat="1" x14ac:dyDescent="0.25">
      <c r="A123" s="420"/>
      <c r="B123" s="421"/>
      <c r="C123" s="420"/>
      <c r="D123" s="421"/>
      <c r="E123" s="420"/>
      <c r="F123" s="421"/>
      <c r="G123" s="422"/>
      <c r="H123" s="421"/>
      <c r="I123" s="422"/>
      <c r="J123" s="421"/>
      <c r="K123" s="422"/>
      <c r="L123" s="421"/>
      <c r="M123" s="422"/>
    </row>
    <row r="124" spans="1:13" s="419" customFormat="1" x14ac:dyDescent="0.25">
      <c r="A124" s="420"/>
      <c r="B124" s="421"/>
      <c r="C124" s="420"/>
      <c r="D124" s="421"/>
      <c r="E124" s="420"/>
      <c r="F124" s="421"/>
      <c r="G124" s="422"/>
      <c r="H124" s="421"/>
      <c r="I124" s="422"/>
      <c r="J124" s="421"/>
      <c r="K124" s="422"/>
      <c r="L124" s="421"/>
      <c r="M124" s="422"/>
    </row>
    <row r="125" spans="1:13" s="419" customFormat="1" x14ac:dyDescent="0.25">
      <c r="A125" s="420"/>
      <c r="B125" s="421"/>
      <c r="C125" s="420"/>
      <c r="D125" s="421"/>
      <c r="E125" s="420"/>
      <c r="F125" s="421"/>
      <c r="G125" s="422"/>
      <c r="H125" s="421"/>
      <c r="I125" s="422"/>
      <c r="J125" s="421"/>
      <c r="K125" s="422"/>
      <c r="L125" s="421"/>
      <c r="M125" s="422"/>
    </row>
    <row r="126" spans="1:13" s="419" customFormat="1" x14ac:dyDescent="0.25">
      <c r="A126" s="420"/>
      <c r="B126" s="421"/>
      <c r="C126" s="420"/>
      <c r="D126" s="421"/>
      <c r="E126" s="420"/>
      <c r="F126" s="421"/>
      <c r="G126" s="422"/>
      <c r="H126" s="421"/>
      <c r="I126" s="422"/>
      <c r="J126" s="421"/>
      <c r="K126" s="422"/>
      <c r="L126" s="421"/>
      <c r="M126" s="422"/>
    </row>
    <row r="127" spans="1:13" s="419" customFormat="1" x14ac:dyDescent="0.25">
      <c r="A127" s="420"/>
      <c r="B127" s="421"/>
      <c r="C127" s="420"/>
      <c r="D127" s="421"/>
      <c r="E127" s="420"/>
      <c r="F127" s="421"/>
      <c r="G127" s="422"/>
      <c r="H127" s="421"/>
      <c r="I127" s="422"/>
      <c r="J127" s="421"/>
      <c r="K127" s="422"/>
      <c r="L127" s="421"/>
      <c r="M127" s="422"/>
    </row>
    <row r="128" spans="1:13" s="419" customFormat="1" x14ac:dyDescent="0.25">
      <c r="A128" s="420"/>
      <c r="B128" s="421"/>
      <c r="C128" s="420"/>
      <c r="D128" s="421"/>
      <c r="E128" s="420"/>
      <c r="F128" s="421"/>
      <c r="G128" s="422"/>
      <c r="H128" s="421"/>
      <c r="I128" s="422"/>
      <c r="J128" s="421"/>
      <c r="K128" s="422"/>
      <c r="L128" s="421"/>
      <c r="M128" s="422"/>
    </row>
    <row r="129" spans="1:13" s="419" customFormat="1" x14ac:dyDescent="0.25">
      <c r="A129" s="420"/>
      <c r="B129" s="421"/>
      <c r="C129" s="420"/>
      <c r="D129" s="421"/>
      <c r="E129" s="420"/>
      <c r="F129" s="421"/>
      <c r="G129" s="422"/>
      <c r="H129" s="421"/>
      <c r="I129" s="422"/>
      <c r="J129" s="421"/>
      <c r="K129" s="422"/>
      <c r="L129" s="421"/>
      <c r="M129" s="422"/>
    </row>
    <row r="130" spans="1:13" s="419" customFormat="1" x14ac:dyDescent="0.25">
      <c r="A130" s="420"/>
      <c r="B130" s="421"/>
      <c r="C130" s="420"/>
      <c r="D130" s="421"/>
      <c r="E130" s="420"/>
      <c r="F130" s="421"/>
      <c r="G130" s="422"/>
      <c r="H130" s="421"/>
      <c r="I130" s="422"/>
      <c r="J130" s="421"/>
      <c r="K130" s="422"/>
      <c r="L130" s="421"/>
      <c r="M130" s="422"/>
    </row>
    <row r="131" spans="1:13" s="419" customFormat="1" x14ac:dyDescent="0.25">
      <c r="A131" s="420"/>
      <c r="B131" s="421"/>
      <c r="C131" s="420"/>
      <c r="D131" s="421"/>
      <c r="E131" s="420"/>
      <c r="F131" s="421"/>
      <c r="G131" s="422"/>
      <c r="H131" s="421"/>
      <c r="I131" s="422"/>
      <c r="J131" s="421"/>
      <c r="K131" s="422"/>
      <c r="L131" s="421"/>
      <c r="M131" s="422"/>
    </row>
    <row r="132" spans="1:13" s="419" customFormat="1" x14ac:dyDescent="0.25">
      <c r="A132" s="420"/>
      <c r="B132" s="421"/>
      <c r="C132" s="420"/>
      <c r="D132" s="421"/>
      <c r="E132" s="420"/>
      <c r="F132" s="421"/>
      <c r="G132" s="422"/>
      <c r="H132" s="421"/>
      <c r="I132" s="422"/>
      <c r="J132" s="421"/>
      <c r="K132" s="422"/>
      <c r="L132" s="421"/>
      <c r="M132" s="422"/>
    </row>
    <row r="133" spans="1:13" s="419" customFormat="1" x14ac:dyDescent="0.25">
      <c r="A133" s="420"/>
      <c r="B133" s="421"/>
      <c r="C133" s="420"/>
      <c r="D133" s="421"/>
      <c r="E133" s="420"/>
      <c r="F133" s="421"/>
      <c r="G133" s="422"/>
      <c r="H133" s="421"/>
      <c r="I133" s="422"/>
      <c r="J133" s="421"/>
      <c r="K133" s="422"/>
      <c r="L133" s="421"/>
      <c r="M133" s="422"/>
    </row>
    <row r="134" spans="1:13" s="419" customFormat="1" x14ac:dyDescent="0.25">
      <c r="A134" s="420"/>
      <c r="B134" s="421"/>
      <c r="C134" s="420"/>
      <c r="D134" s="421"/>
      <c r="E134" s="420"/>
      <c r="F134" s="421"/>
      <c r="G134" s="422"/>
      <c r="H134" s="421"/>
      <c r="I134" s="422"/>
      <c r="J134" s="421"/>
      <c r="K134" s="422"/>
      <c r="L134" s="421"/>
      <c r="M134" s="422"/>
    </row>
    <row r="135" spans="1:13" s="419" customFormat="1" x14ac:dyDescent="0.25">
      <c r="A135" s="420"/>
      <c r="B135" s="421"/>
      <c r="C135" s="420"/>
      <c r="D135" s="421"/>
      <c r="E135" s="420"/>
      <c r="F135" s="421"/>
      <c r="G135" s="422"/>
      <c r="H135" s="421"/>
      <c r="I135" s="422"/>
      <c r="J135" s="421"/>
      <c r="K135" s="422"/>
      <c r="L135" s="421"/>
      <c r="M135" s="422"/>
    </row>
    <row r="136" spans="1:13" s="419" customFormat="1" x14ac:dyDescent="0.25">
      <c r="A136" s="420"/>
      <c r="B136" s="421"/>
      <c r="C136" s="420"/>
      <c r="D136" s="421"/>
      <c r="E136" s="420"/>
      <c r="F136" s="421"/>
      <c r="G136" s="422"/>
      <c r="H136" s="421"/>
      <c r="I136" s="422"/>
      <c r="J136" s="421"/>
      <c r="K136" s="422"/>
      <c r="L136" s="421"/>
      <c r="M136" s="422"/>
    </row>
    <row r="137" spans="1:13" s="419" customFormat="1" x14ac:dyDescent="0.25">
      <c r="A137" s="420"/>
      <c r="B137" s="421"/>
      <c r="C137" s="420"/>
      <c r="D137" s="421"/>
      <c r="E137" s="420"/>
      <c r="F137" s="421"/>
      <c r="G137" s="422"/>
      <c r="H137" s="421"/>
      <c r="I137" s="422"/>
      <c r="J137" s="421"/>
      <c r="K137" s="422"/>
      <c r="L137" s="421"/>
      <c r="M137" s="422"/>
    </row>
    <row r="138" spans="1:13" s="419" customFormat="1" x14ac:dyDescent="0.25">
      <c r="A138" s="420"/>
      <c r="B138" s="421"/>
      <c r="C138" s="420"/>
      <c r="D138" s="421"/>
      <c r="E138" s="420"/>
      <c r="F138" s="421"/>
      <c r="G138" s="422"/>
      <c r="H138" s="421"/>
      <c r="I138" s="422"/>
      <c r="J138" s="421"/>
      <c r="K138" s="422"/>
      <c r="L138" s="421"/>
      <c r="M138" s="422"/>
    </row>
    <row r="139" spans="1:13" s="419" customFormat="1" x14ac:dyDescent="0.25">
      <c r="A139" s="420"/>
      <c r="B139" s="421"/>
      <c r="C139" s="420"/>
      <c r="D139" s="421"/>
      <c r="E139" s="420"/>
      <c r="F139" s="421"/>
      <c r="G139" s="422"/>
      <c r="H139" s="421"/>
      <c r="I139" s="422"/>
      <c r="J139" s="421"/>
      <c r="K139" s="422"/>
      <c r="L139" s="421"/>
      <c r="M139" s="422"/>
    </row>
    <row r="140" spans="1:13" s="419" customFormat="1" x14ac:dyDescent="0.25">
      <c r="A140" s="420"/>
      <c r="B140" s="421"/>
      <c r="C140" s="420"/>
      <c r="D140" s="421"/>
      <c r="E140" s="420"/>
      <c r="F140" s="421"/>
      <c r="G140" s="422"/>
      <c r="H140" s="421"/>
      <c r="I140" s="422"/>
      <c r="J140" s="421"/>
      <c r="K140" s="422"/>
      <c r="L140" s="421"/>
      <c r="M140" s="422"/>
    </row>
    <row r="141" spans="1:13" s="419" customFormat="1" x14ac:dyDescent="0.25">
      <c r="A141" s="420"/>
      <c r="B141" s="421"/>
      <c r="C141" s="420"/>
      <c r="D141" s="421"/>
      <c r="E141" s="420"/>
      <c r="F141" s="421"/>
      <c r="G141" s="422"/>
      <c r="H141" s="421"/>
      <c r="I141" s="422"/>
      <c r="J141" s="421"/>
      <c r="K141" s="422"/>
      <c r="L141" s="421"/>
      <c r="M141" s="422"/>
    </row>
    <row r="142" spans="1:13" s="419" customFormat="1" x14ac:dyDescent="0.25">
      <c r="A142" s="420"/>
      <c r="B142" s="421"/>
      <c r="C142" s="420"/>
      <c r="D142" s="421"/>
      <c r="E142" s="420"/>
      <c r="F142" s="421"/>
      <c r="G142" s="422"/>
      <c r="H142" s="421"/>
      <c r="I142" s="422"/>
      <c r="J142" s="421"/>
      <c r="K142" s="422"/>
      <c r="L142" s="421"/>
      <c r="M142" s="422"/>
    </row>
    <row r="143" spans="1:13" s="419" customFormat="1" x14ac:dyDescent="0.25">
      <c r="A143" s="420"/>
      <c r="B143" s="421"/>
      <c r="C143" s="420"/>
      <c r="D143" s="421"/>
      <c r="E143" s="420"/>
      <c r="F143" s="421"/>
      <c r="G143" s="422"/>
      <c r="H143" s="421"/>
      <c r="I143" s="422"/>
      <c r="J143" s="421"/>
      <c r="K143" s="422"/>
      <c r="L143" s="421"/>
      <c r="M143" s="422"/>
    </row>
    <row r="144" spans="1:13" s="419" customFormat="1" x14ac:dyDescent="0.25">
      <c r="A144" s="420"/>
      <c r="B144" s="421"/>
      <c r="C144" s="420"/>
      <c r="D144" s="421"/>
      <c r="E144" s="420"/>
      <c r="F144" s="421"/>
      <c r="G144" s="422"/>
      <c r="H144" s="421"/>
      <c r="I144" s="422"/>
      <c r="J144" s="421"/>
      <c r="K144" s="422"/>
      <c r="L144" s="421"/>
      <c r="M144" s="422"/>
    </row>
    <row r="145" spans="1:13" s="419" customFormat="1" x14ac:dyDescent="0.25">
      <c r="A145" s="420"/>
      <c r="B145" s="421"/>
      <c r="C145" s="420"/>
      <c r="D145" s="421"/>
      <c r="E145" s="420"/>
      <c r="F145" s="421"/>
      <c r="G145" s="422"/>
      <c r="H145" s="421"/>
      <c r="I145" s="422"/>
      <c r="J145" s="421"/>
      <c r="K145" s="422"/>
      <c r="L145" s="421"/>
      <c r="M145" s="422"/>
    </row>
    <row r="146" spans="1:13" s="419" customFormat="1" x14ac:dyDescent="0.25">
      <c r="A146" s="420"/>
      <c r="B146" s="421"/>
      <c r="C146" s="420"/>
      <c r="D146" s="421"/>
      <c r="E146" s="420"/>
      <c r="F146" s="421"/>
      <c r="G146" s="422"/>
      <c r="H146" s="421"/>
      <c r="I146" s="422"/>
      <c r="J146" s="421"/>
      <c r="K146" s="422"/>
      <c r="L146" s="421"/>
      <c r="M146" s="422"/>
    </row>
    <row r="147" spans="1:13" s="419" customFormat="1" x14ac:dyDescent="0.25">
      <c r="A147" s="420"/>
      <c r="B147" s="421"/>
      <c r="C147" s="420"/>
      <c r="D147" s="421"/>
      <c r="E147" s="420"/>
      <c r="F147" s="421"/>
      <c r="G147" s="422"/>
      <c r="H147" s="421"/>
      <c r="I147" s="422"/>
      <c r="J147" s="421"/>
      <c r="K147" s="422"/>
      <c r="L147" s="421"/>
      <c r="M147" s="422"/>
    </row>
    <row r="148" spans="1:13" s="419" customFormat="1" x14ac:dyDescent="0.25">
      <c r="A148" s="420"/>
      <c r="B148" s="421"/>
      <c r="C148" s="420"/>
      <c r="D148" s="421"/>
      <c r="E148" s="420"/>
      <c r="F148" s="421"/>
      <c r="G148" s="422"/>
      <c r="H148" s="421"/>
      <c r="I148" s="422"/>
      <c r="J148" s="421"/>
      <c r="K148" s="422"/>
      <c r="L148" s="421"/>
      <c r="M148" s="422"/>
    </row>
    <row r="149" spans="1:13" s="419" customFormat="1" x14ac:dyDescent="0.25">
      <c r="A149" s="420"/>
      <c r="B149" s="421"/>
      <c r="C149" s="420"/>
      <c r="D149" s="421"/>
      <c r="E149" s="420"/>
      <c r="F149" s="421"/>
      <c r="G149" s="422"/>
      <c r="H149" s="421"/>
      <c r="I149" s="422"/>
      <c r="J149" s="421"/>
      <c r="K149" s="422"/>
      <c r="L149" s="421"/>
      <c r="M149" s="422"/>
    </row>
    <row r="150" spans="1:13" s="419" customFormat="1" x14ac:dyDescent="0.25">
      <c r="A150" s="420"/>
      <c r="B150" s="421"/>
      <c r="C150" s="420"/>
      <c r="D150" s="421"/>
      <c r="E150" s="420"/>
      <c r="F150" s="421"/>
      <c r="G150" s="422"/>
      <c r="H150" s="421"/>
      <c r="I150" s="422"/>
      <c r="J150" s="421"/>
      <c r="K150" s="422"/>
      <c r="L150" s="421"/>
      <c r="M150" s="422"/>
    </row>
    <row r="151" spans="1:13" s="419" customFormat="1" x14ac:dyDescent="0.25">
      <c r="A151" s="420"/>
      <c r="B151" s="421"/>
      <c r="C151" s="420"/>
      <c r="D151" s="421"/>
      <c r="E151" s="420"/>
      <c r="F151" s="421"/>
      <c r="G151" s="422"/>
      <c r="H151" s="421"/>
      <c r="I151" s="422"/>
      <c r="J151" s="421"/>
      <c r="K151" s="422"/>
      <c r="L151" s="421"/>
      <c r="M151" s="422"/>
    </row>
    <row r="152" spans="1:13" s="419" customFormat="1" x14ac:dyDescent="0.25">
      <c r="A152" s="420"/>
      <c r="B152" s="421"/>
      <c r="C152" s="420"/>
      <c r="D152" s="421"/>
      <c r="E152" s="420"/>
      <c r="F152" s="421"/>
      <c r="G152" s="422"/>
      <c r="H152" s="421"/>
      <c r="I152" s="422"/>
      <c r="J152" s="421"/>
      <c r="K152" s="422"/>
      <c r="L152" s="421"/>
      <c r="M152" s="422"/>
    </row>
    <row r="153" spans="1:13" s="419" customFormat="1" x14ac:dyDescent="0.25">
      <c r="A153" s="420"/>
      <c r="B153" s="421"/>
      <c r="C153" s="420"/>
      <c r="D153" s="421"/>
      <c r="E153" s="420"/>
      <c r="F153" s="421"/>
      <c r="G153" s="422"/>
      <c r="H153" s="421"/>
      <c r="I153" s="422"/>
      <c r="J153" s="421"/>
      <c r="K153" s="422"/>
      <c r="L153" s="421"/>
      <c r="M153" s="422"/>
    </row>
    <row r="154" spans="1:13" s="419" customFormat="1" x14ac:dyDescent="0.25">
      <c r="A154" s="420"/>
      <c r="B154" s="421"/>
      <c r="C154" s="420"/>
      <c r="D154" s="421"/>
      <c r="E154" s="420"/>
      <c r="F154" s="421"/>
      <c r="G154" s="422"/>
      <c r="H154" s="421"/>
      <c r="I154" s="422"/>
      <c r="J154" s="421"/>
      <c r="K154" s="422"/>
      <c r="L154" s="421"/>
      <c r="M154" s="422"/>
    </row>
    <row r="155" spans="1:13" s="419" customFormat="1" x14ac:dyDescent="0.25">
      <c r="A155" s="420"/>
      <c r="B155" s="421"/>
      <c r="C155" s="420"/>
      <c r="D155" s="421"/>
      <c r="E155" s="420"/>
      <c r="F155" s="421"/>
      <c r="G155" s="422"/>
      <c r="H155" s="421"/>
      <c r="I155" s="422"/>
      <c r="J155" s="421"/>
      <c r="K155" s="422"/>
      <c r="L155" s="421"/>
      <c r="M155" s="422"/>
    </row>
    <row r="156" spans="1:13" s="419" customFormat="1" x14ac:dyDescent="0.25">
      <c r="A156" s="420"/>
      <c r="B156" s="421"/>
      <c r="C156" s="420"/>
      <c r="D156" s="421"/>
      <c r="E156" s="420"/>
      <c r="F156" s="421"/>
      <c r="G156" s="422"/>
      <c r="H156" s="421"/>
      <c r="I156" s="422"/>
      <c r="J156" s="421"/>
      <c r="K156" s="422"/>
      <c r="L156" s="421"/>
      <c r="M156" s="422"/>
    </row>
    <row r="157" spans="1:13" s="419" customFormat="1" x14ac:dyDescent="0.25">
      <c r="A157" s="420"/>
      <c r="B157" s="421"/>
      <c r="C157" s="420"/>
      <c r="D157" s="421"/>
      <c r="E157" s="420"/>
      <c r="F157" s="421"/>
      <c r="G157" s="422"/>
      <c r="H157" s="421"/>
      <c r="I157" s="422"/>
      <c r="J157" s="421"/>
      <c r="K157" s="422"/>
      <c r="L157" s="421"/>
      <c r="M157" s="422"/>
    </row>
    <row r="158" spans="1:13" s="419" customFormat="1" x14ac:dyDescent="0.25">
      <c r="A158" s="420"/>
      <c r="B158" s="421"/>
      <c r="C158" s="420"/>
      <c r="D158" s="421"/>
      <c r="E158" s="420"/>
      <c r="F158" s="421"/>
      <c r="G158" s="422"/>
      <c r="H158" s="421"/>
      <c r="I158" s="422"/>
      <c r="J158" s="421"/>
      <c r="K158" s="422"/>
      <c r="L158" s="421"/>
      <c r="M158" s="422"/>
    </row>
    <row r="159" spans="1:13" s="419" customFormat="1" x14ac:dyDescent="0.25">
      <c r="A159" s="420"/>
      <c r="B159" s="421"/>
      <c r="C159" s="420"/>
      <c r="D159" s="421"/>
      <c r="E159" s="420"/>
      <c r="F159" s="421"/>
      <c r="G159" s="422"/>
      <c r="H159" s="421"/>
      <c r="I159" s="422"/>
      <c r="J159" s="421"/>
      <c r="K159" s="422"/>
      <c r="L159" s="421"/>
      <c r="M159" s="422"/>
    </row>
    <row r="160" spans="1:13" s="419" customFormat="1" x14ac:dyDescent="0.25">
      <c r="A160" s="420"/>
      <c r="B160" s="421"/>
      <c r="C160" s="420"/>
      <c r="D160" s="421"/>
      <c r="E160" s="420"/>
      <c r="F160" s="421"/>
      <c r="G160" s="422"/>
      <c r="H160" s="421"/>
      <c r="I160" s="422"/>
      <c r="J160" s="421"/>
      <c r="K160" s="422"/>
      <c r="L160" s="421"/>
      <c r="M160" s="422"/>
    </row>
    <row r="161" spans="1:13" s="419" customFormat="1" x14ac:dyDescent="0.25">
      <c r="A161" s="420"/>
      <c r="B161" s="421"/>
      <c r="C161" s="420"/>
      <c r="D161" s="421"/>
      <c r="E161" s="420"/>
      <c r="F161" s="421"/>
      <c r="G161" s="422"/>
      <c r="H161" s="421"/>
      <c r="I161" s="422"/>
      <c r="J161" s="421"/>
      <c r="K161" s="422"/>
      <c r="L161" s="421"/>
      <c r="M161" s="422"/>
    </row>
    <row r="162" spans="1:13" s="419" customFormat="1" x14ac:dyDescent="0.25">
      <c r="A162" s="420"/>
      <c r="B162" s="421"/>
      <c r="C162" s="420"/>
      <c r="D162" s="421"/>
      <c r="E162" s="420"/>
      <c r="F162" s="421"/>
      <c r="G162" s="422"/>
      <c r="H162" s="421"/>
      <c r="I162" s="422"/>
      <c r="J162" s="421"/>
      <c r="K162" s="422"/>
      <c r="L162" s="421"/>
      <c r="M162" s="422"/>
    </row>
    <row r="163" spans="1:13" s="419" customFormat="1" x14ac:dyDescent="0.25">
      <c r="A163" s="420"/>
      <c r="B163" s="421"/>
      <c r="C163" s="420"/>
      <c r="D163" s="421"/>
      <c r="E163" s="420"/>
      <c r="F163" s="421"/>
      <c r="G163" s="422"/>
      <c r="H163" s="421"/>
      <c r="I163" s="422"/>
      <c r="J163" s="421"/>
      <c r="K163" s="422"/>
      <c r="L163" s="421"/>
      <c r="M163" s="422"/>
    </row>
    <row r="164" spans="1:13" s="419" customFormat="1" x14ac:dyDescent="0.25">
      <c r="A164" s="420"/>
      <c r="B164" s="421"/>
      <c r="C164" s="420"/>
      <c r="D164" s="421"/>
      <c r="E164" s="420"/>
      <c r="F164" s="421"/>
      <c r="G164" s="422"/>
      <c r="H164" s="421"/>
      <c r="I164" s="422"/>
      <c r="J164" s="421"/>
      <c r="K164" s="422"/>
      <c r="L164" s="421"/>
      <c r="M164" s="422"/>
    </row>
    <row r="165" spans="1:13" s="419" customFormat="1" x14ac:dyDescent="0.25">
      <c r="A165" s="420"/>
      <c r="B165" s="421"/>
      <c r="C165" s="420"/>
      <c r="D165" s="421"/>
      <c r="E165" s="420"/>
      <c r="F165" s="421"/>
      <c r="G165" s="422"/>
      <c r="H165" s="421"/>
      <c r="I165" s="422"/>
      <c r="J165" s="421"/>
      <c r="K165" s="422"/>
      <c r="L165" s="421"/>
      <c r="M165" s="422"/>
    </row>
    <row r="166" spans="1:13" s="419" customFormat="1" x14ac:dyDescent="0.25">
      <c r="A166" s="420"/>
      <c r="B166" s="421"/>
      <c r="C166" s="420"/>
      <c r="D166" s="421"/>
      <c r="E166" s="420"/>
      <c r="F166" s="421"/>
      <c r="G166" s="422"/>
      <c r="H166" s="421"/>
      <c r="I166" s="422"/>
      <c r="J166" s="421"/>
      <c r="K166" s="422"/>
      <c r="L166" s="421"/>
      <c r="M166" s="422"/>
    </row>
    <row r="167" spans="1:13" s="419" customFormat="1" x14ac:dyDescent="0.25">
      <c r="A167" s="420"/>
      <c r="B167" s="421"/>
      <c r="C167" s="420"/>
      <c r="D167" s="421"/>
      <c r="E167" s="420"/>
      <c r="F167" s="421"/>
      <c r="G167" s="422"/>
      <c r="H167" s="421"/>
      <c r="I167" s="422"/>
      <c r="J167" s="421"/>
      <c r="K167" s="422"/>
      <c r="L167" s="421"/>
      <c r="M167" s="422"/>
    </row>
    <row r="168" spans="1:13" s="419" customFormat="1" x14ac:dyDescent="0.25">
      <c r="A168" s="420"/>
      <c r="B168" s="421"/>
      <c r="C168" s="420"/>
      <c r="D168" s="421"/>
      <c r="E168" s="420"/>
      <c r="F168" s="421"/>
      <c r="G168" s="422"/>
      <c r="H168" s="421"/>
      <c r="I168" s="422"/>
      <c r="J168" s="421"/>
      <c r="K168" s="422"/>
      <c r="L168" s="421"/>
      <c r="M168" s="422"/>
    </row>
    <row r="169" spans="1:13" s="419" customFormat="1" x14ac:dyDescent="0.25">
      <c r="A169" s="420"/>
      <c r="B169" s="421"/>
      <c r="C169" s="420"/>
      <c r="D169" s="421"/>
      <c r="E169" s="420"/>
      <c r="F169" s="421"/>
      <c r="G169" s="422"/>
      <c r="H169" s="421"/>
      <c r="I169" s="422"/>
      <c r="J169" s="421"/>
      <c r="K169" s="422"/>
      <c r="L169" s="421"/>
      <c r="M169" s="422"/>
    </row>
    <row r="170" spans="1:13" s="419" customFormat="1" x14ac:dyDescent="0.25">
      <c r="A170" s="420"/>
      <c r="B170" s="421"/>
      <c r="C170" s="420"/>
      <c r="D170" s="421"/>
      <c r="E170" s="420"/>
      <c r="F170" s="421"/>
      <c r="G170" s="422"/>
      <c r="H170" s="421"/>
      <c r="I170" s="422"/>
      <c r="J170" s="421"/>
      <c r="K170" s="422"/>
      <c r="L170" s="421"/>
      <c r="M170" s="422"/>
    </row>
    <row r="171" spans="1:13" s="419" customFormat="1" x14ac:dyDescent="0.25">
      <c r="A171" s="420"/>
      <c r="B171" s="421"/>
      <c r="C171" s="420"/>
      <c r="D171" s="421"/>
      <c r="E171" s="420"/>
      <c r="F171" s="421"/>
      <c r="G171" s="422"/>
      <c r="H171" s="421"/>
      <c r="I171" s="422"/>
      <c r="J171" s="421"/>
      <c r="K171" s="422"/>
      <c r="L171" s="421"/>
      <c r="M171" s="422"/>
    </row>
    <row r="172" spans="1:13" s="419" customFormat="1" x14ac:dyDescent="0.25">
      <c r="A172" s="420"/>
      <c r="B172" s="421"/>
      <c r="C172" s="420"/>
      <c r="D172" s="421"/>
      <c r="E172" s="420"/>
      <c r="F172" s="421"/>
      <c r="G172" s="422"/>
      <c r="H172" s="421"/>
      <c r="I172" s="422"/>
      <c r="J172" s="421"/>
      <c r="K172" s="422"/>
      <c r="L172" s="421"/>
      <c r="M172" s="422"/>
    </row>
    <row r="173" spans="1:13" s="419" customFormat="1" x14ac:dyDescent="0.25">
      <c r="A173" s="420"/>
      <c r="B173" s="421"/>
      <c r="C173" s="420"/>
      <c r="D173" s="421"/>
      <c r="E173" s="420"/>
      <c r="F173" s="421"/>
      <c r="G173" s="422"/>
      <c r="H173" s="421"/>
      <c r="I173" s="422"/>
      <c r="J173" s="421"/>
      <c r="K173" s="422"/>
      <c r="L173" s="421"/>
      <c r="M173" s="422"/>
    </row>
    <row r="174" spans="1:13" s="419" customFormat="1" x14ac:dyDescent="0.25">
      <c r="A174" s="420"/>
      <c r="B174" s="421"/>
      <c r="C174" s="420"/>
      <c r="D174" s="421"/>
      <c r="E174" s="420"/>
      <c r="F174" s="421"/>
      <c r="G174" s="422"/>
      <c r="H174" s="421"/>
      <c r="I174" s="422"/>
      <c r="J174" s="421"/>
      <c r="K174" s="422"/>
      <c r="L174" s="421"/>
      <c r="M174" s="422"/>
    </row>
    <row r="175" spans="1:13" s="419" customFormat="1" x14ac:dyDescent="0.25">
      <c r="A175" s="420"/>
      <c r="B175" s="421"/>
      <c r="C175" s="420"/>
      <c r="D175" s="421"/>
      <c r="E175" s="420"/>
      <c r="F175" s="421"/>
      <c r="G175" s="422"/>
      <c r="H175" s="421"/>
      <c r="I175" s="422"/>
      <c r="J175" s="421"/>
      <c r="K175" s="422"/>
      <c r="L175" s="421"/>
      <c r="M175" s="422"/>
    </row>
    <row r="176" spans="1:13" s="419" customFormat="1" x14ac:dyDescent="0.25">
      <c r="A176" s="420"/>
      <c r="B176" s="421"/>
      <c r="C176" s="420"/>
      <c r="D176" s="421"/>
      <c r="E176" s="420"/>
      <c r="F176" s="421"/>
      <c r="G176" s="422"/>
      <c r="H176" s="421"/>
      <c r="I176" s="422"/>
      <c r="J176" s="421"/>
      <c r="K176" s="422"/>
      <c r="L176" s="421"/>
      <c r="M176" s="422"/>
    </row>
    <row r="177" spans="1:13" s="419" customFormat="1" x14ac:dyDescent="0.25">
      <c r="A177" s="420"/>
      <c r="B177" s="421"/>
      <c r="C177" s="420"/>
      <c r="D177" s="421"/>
      <c r="E177" s="420"/>
      <c r="F177" s="421"/>
      <c r="G177" s="422"/>
      <c r="H177" s="421"/>
      <c r="I177" s="422"/>
      <c r="J177" s="421"/>
      <c r="K177" s="422"/>
      <c r="L177" s="421"/>
      <c r="M177" s="422"/>
    </row>
    <row r="178" spans="1:13" s="419" customFormat="1" x14ac:dyDescent="0.25">
      <c r="A178" s="420"/>
      <c r="B178" s="421"/>
      <c r="C178" s="420"/>
      <c r="D178" s="421"/>
      <c r="E178" s="420"/>
      <c r="F178" s="421"/>
      <c r="G178" s="422"/>
      <c r="H178" s="421"/>
      <c r="I178" s="422"/>
      <c r="J178" s="421"/>
      <c r="K178" s="422"/>
      <c r="L178" s="421"/>
      <c r="M178" s="422"/>
    </row>
    <row r="179" spans="1:13" s="419" customFormat="1" x14ac:dyDescent="0.25">
      <c r="A179" s="420"/>
      <c r="B179" s="421"/>
      <c r="C179" s="420"/>
      <c r="D179" s="421"/>
      <c r="E179" s="420"/>
      <c r="F179" s="421"/>
      <c r="G179" s="422"/>
      <c r="H179" s="421"/>
      <c r="I179" s="422"/>
      <c r="J179" s="421"/>
      <c r="K179" s="422"/>
      <c r="L179" s="421"/>
      <c r="M179" s="422"/>
    </row>
    <row r="180" spans="1:13" s="419" customFormat="1" x14ac:dyDescent="0.25">
      <c r="A180" s="420"/>
      <c r="B180" s="421"/>
      <c r="C180" s="420"/>
      <c r="D180" s="421"/>
      <c r="E180" s="420"/>
      <c r="F180" s="421"/>
      <c r="G180" s="422"/>
      <c r="H180" s="421"/>
      <c r="I180" s="422"/>
      <c r="J180" s="421"/>
      <c r="K180" s="422"/>
      <c r="L180" s="421"/>
      <c r="M180" s="422"/>
    </row>
    <row r="181" spans="1:13" s="419" customFormat="1" x14ac:dyDescent="0.25">
      <c r="A181" s="420"/>
      <c r="B181" s="421"/>
      <c r="C181" s="420"/>
      <c r="D181" s="421"/>
      <c r="E181" s="420"/>
      <c r="F181" s="421"/>
      <c r="G181" s="422"/>
      <c r="H181" s="421"/>
      <c r="I181" s="422"/>
      <c r="J181" s="421"/>
      <c r="K181" s="422"/>
      <c r="L181" s="421"/>
      <c r="M181" s="422"/>
    </row>
    <row r="182" spans="1:13" s="419" customFormat="1" x14ac:dyDescent="0.25">
      <c r="A182" s="420"/>
      <c r="B182" s="421"/>
      <c r="C182" s="420"/>
      <c r="D182" s="421"/>
      <c r="E182" s="420"/>
      <c r="F182" s="421"/>
      <c r="G182" s="422"/>
      <c r="H182" s="421"/>
      <c r="I182" s="422"/>
      <c r="J182" s="421"/>
      <c r="K182" s="422"/>
      <c r="L182" s="421"/>
      <c r="M182" s="422"/>
    </row>
    <row r="183" spans="1:13" s="419" customFormat="1" x14ac:dyDescent="0.25">
      <c r="A183" s="420"/>
      <c r="B183" s="421"/>
      <c r="C183" s="420"/>
      <c r="D183" s="421"/>
      <c r="E183" s="420"/>
      <c r="F183" s="421"/>
      <c r="G183" s="422"/>
      <c r="H183" s="421"/>
      <c r="I183" s="422"/>
      <c r="J183" s="421"/>
      <c r="K183" s="422"/>
      <c r="L183" s="421"/>
      <c r="M183" s="422"/>
    </row>
    <row r="184" spans="1:13" s="419" customFormat="1" x14ac:dyDescent="0.25">
      <c r="A184" s="420"/>
      <c r="B184" s="421"/>
      <c r="C184" s="420"/>
      <c r="D184" s="421"/>
      <c r="E184" s="420"/>
      <c r="F184" s="421"/>
      <c r="G184" s="422"/>
      <c r="H184" s="421"/>
      <c r="I184" s="422"/>
      <c r="J184" s="421"/>
      <c r="K184" s="422"/>
      <c r="L184" s="421"/>
      <c r="M184" s="422"/>
    </row>
    <row r="185" spans="1:13" s="419" customFormat="1" x14ac:dyDescent="0.25">
      <c r="A185" s="420"/>
      <c r="B185" s="421"/>
      <c r="C185" s="420"/>
      <c r="D185" s="421"/>
      <c r="E185" s="420"/>
      <c r="F185" s="421"/>
      <c r="G185" s="422"/>
      <c r="H185" s="421"/>
      <c r="I185" s="422"/>
      <c r="J185" s="421"/>
      <c r="K185" s="422"/>
      <c r="L185" s="421"/>
      <c r="M185" s="422"/>
    </row>
    <row r="186" spans="1:13" s="419" customFormat="1" x14ac:dyDescent="0.25">
      <c r="A186" s="420"/>
      <c r="B186" s="421"/>
      <c r="C186" s="420"/>
      <c r="D186" s="421"/>
      <c r="E186" s="420"/>
      <c r="F186" s="421"/>
      <c r="G186" s="422"/>
      <c r="H186" s="421"/>
      <c r="I186" s="422"/>
      <c r="J186" s="421"/>
      <c r="K186" s="422"/>
      <c r="L186" s="421"/>
      <c r="M186" s="422"/>
    </row>
    <row r="187" spans="1:13" s="419" customFormat="1" x14ac:dyDescent="0.25">
      <c r="A187" s="420"/>
      <c r="B187" s="421"/>
      <c r="C187" s="420"/>
      <c r="D187" s="421"/>
      <c r="E187" s="420"/>
      <c r="F187" s="421"/>
      <c r="G187" s="422"/>
      <c r="H187" s="421"/>
      <c r="I187" s="422"/>
      <c r="J187" s="421"/>
      <c r="K187" s="422"/>
      <c r="L187" s="421"/>
      <c r="M187" s="422"/>
    </row>
    <row r="188" spans="1:13" s="419" customFormat="1" x14ac:dyDescent="0.25">
      <c r="A188" s="420"/>
      <c r="B188" s="421"/>
      <c r="C188" s="420"/>
      <c r="D188" s="421"/>
      <c r="E188" s="420"/>
      <c r="F188" s="421"/>
      <c r="G188" s="422"/>
      <c r="H188" s="421"/>
      <c r="I188" s="422"/>
      <c r="J188" s="421"/>
      <c r="K188" s="422"/>
      <c r="L188" s="421"/>
      <c r="M188" s="422"/>
    </row>
    <row r="189" spans="1:13" s="419" customFormat="1" x14ac:dyDescent="0.25">
      <c r="A189" s="420"/>
      <c r="B189" s="421"/>
      <c r="C189" s="420"/>
      <c r="D189" s="421"/>
      <c r="E189" s="420"/>
      <c r="F189" s="421"/>
      <c r="G189" s="422"/>
      <c r="H189" s="421"/>
      <c r="I189" s="422"/>
      <c r="J189" s="421"/>
      <c r="K189" s="422"/>
      <c r="L189" s="421"/>
      <c r="M189" s="422"/>
    </row>
    <row r="190" spans="1:13" s="419" customFormat="1" x14ac:dyDescent="0.25">
      <c r="A190" s="420"/>
      <c r="B190" s="421"/>
      <c r="C190" s="420"/>
      <c r="D190" s="421"/>
      <c r="E190" s="420"/>
      <c r="F190" s="421"/>
      <c r="G190" s="422"/>
      <c r="H190" s="421"/>
      <c r="I190" s="422"/>
      <c r="J190" s="421"/>
      <c r="K190" s="422"/>
      <c r="L190" s="421"/>
      <c r="M190" s="422"/>
    </row>
    <row r="191" spans="1:13" s="419" customFormat="1" x14ac:dyDescent="0.25">
      <c r="A191" s="420"/>
      <c r="B191" s="421"/>
      <c r="C191" s="420"/>
      <c r="D191" s="421"/>
      <c r="E191" s="420"/>
      <c r="F191" s="421"/>
      <c r="G191" s="422"/>
      <c r="H191" s="421"/>
      <c r="I191" s="422"/>
      <c r="J191" s="421"/>
      <c r="K191" s="422"/>
      <c r="L191" s="421"/>
      <c r="M191" s="422"/>
    </row>
    <row r="192" spans="1:13" s="419" customFormat="1" x14ac:dyDescent="0.25">
      <c r="A192" s="420"/>
      <c r="B192" s="421"/>
      <c r="C192" s="420"/>
      <c r="D192" s="421"/>
      <c r="E192" s="420"/>
      <c r="F192" s="421"/>
      <c r="G192" s="422"/>
      <c r="H192" s="421"/>
      <c r="I192" s="422"/>
      <c r="J192" s="421"/>
      <c r="K192" s="422"/>
      <c r="L192" s="421"/>
      <c r="M192" s="422"/>
    </row>
    <row r="193" spans="1:13" s="419" customFormat="1" x14ac:dyDescent="0.25">
      <c r="A193" s="420"/>
      <c r="B193" s="421"/>
      <c r="C193" s="420"/>
      <c r="D193" s="421"/>
      <c r="E193" s="420"/>
      <c r="F193" s="421"/>
      <c r="G193" s="422"/>
      <c r="H193" s="421"/>
      <c r="I193" s="422"/>
      <c r="J193" s="421"/>
      <c r="K193" s="422"/>
      <c r="L193" s="421"/>
      <c r="M193" s="422"/>
    </row>
    <row r="194" spans="1:13" s="419" customFormat="1" x14ac:dyDescent="0.25">
      <c r="A194" s="420"/>
      <c r="B194" s="421"/>
      <c r="C194" s="420"/>
      <c r="D194" s="421"/>
      <c r="E194" s="420"/>
      <c r="F194" s="421"/>
      <c r="G194" s="422"/>
      <c r="H194" s="421"/>
      <c r="I194" s="422"/>
      <c r="J194" s="421"/>
      <c r="K194" s="422"/>
      <c r="L194" s="421"/>
      <c r="M194" s="422"/>
    </row>
    <row r="195" spans="1:13" s="419" customFormat="1" x14ac:dyDescent="0.25">
      <c r="A195" s="420"/>
      <c r="B195" s="421"/>
      <c r="C195" s="420"/>
      <c r="D195" s="421"/>
      <c r="E195" s="420"/>
      <c r="F195" s="421"/>
      <c r="G195" s="422"/>
      <c r="H195" s="421"/>
      <c r="I195" s="422"/>
      <c r="J195" s="421"/>
      <c r="K195" s="422"/>
      <c r="L195" s="421"/>
      <c r="M195" s="422"/>
    </row>
    <row r="196" spans="1:13" s="419" customFormat="1" x14ac:dyDescent="0.25">
      <c r="A196" s="420"/>
      <c r="B196" s="421"/>
      <c r="C196" s="420"/>
      <c r="D196" s="421"/>
      <c r="E196" s="420"/>
      <c r="F196" s="421"/>
      <c r="G196" s="422"/>
      <c r="H196" s="421"/>
      <c r="I196" s="422"/>
      <c r="J196" s="421"/>
      <c r="K196" s="422"/>
      <c r="L196" s="421"/>
      <c r="M196" s="422"/>
    </row>
    <row r="197" spans="1:13" s="419" customFormat="1" x14ac:dyDescent="0.25">
      <c r="A197" s="420"/>
      <c r="B197" s="421"/>
      <c r="C197" s="420"/>
      <c r="D197" s="421"/>
      <c r="E197" s="420"/>
      <c r="F197" s="421"/>
      <c r="G197" s="422"/>
      <c r="H197" s="421"/>
      <c r="I197" s="422"/>
      <c r="J197" s="421"/>
      <c r="K197" s="422"/>
      <c r="L197" s="421"/>
      <c r="M197" s="422"/>
    </row>
    <row r="198" spans="1:13" s="419" customFormat="1" x14ac:dyDescent="0.25">
      <c r="A198" s="420"/>
      <c r="B198" s="421"/>
      <c r="C198" s="420"/>
      <c r="D198" s="421"/>
      <c r="E198" s="420"/>
      <c r="F198" s="421"/>
      <c r="G198" s="422"/>
      <c r="H198" s="421"/>
      <c r="I198" s="422"/>
      <c r="J198" s="421"/>
      <c r="K198" s="422"/>
      <c r="L198" s="421"/>
      <c r="M198" s="422"/>
    </row>
    <row r="199" spans="1:13" s="419" customFormat="1" x14ac:dyDescent="0.25">
      <c r="A199" s="420"/>
      <c r="B199" s="421"/>
      <c r="C199" s="420"/>
      <c r="D199" s="421"/>
      <c r="E199" s="420"/>
      <c r="F199" s="421"/>
      <c r="G199" s="422"/>
      <c r="H199" s="421"/>
      <c r="I199" s="422"/>
      <c r="J199" s="421"/>
      <c r="K199" s="422"/>
      <c r="L199" s="421"/>
      <c r="M199" s="422"/>
    </row>
    <row r="200" spans="1:13" s="419" customFormat="1" x14ac:dyDescent="0.25">
      <c r="A200" s="420"/>
      <c r="B200" s="421"/>
      <c r="C200" s="420"/>
      <c r="D200" s="421"/>
      <c r="E200" s="420"/>
      <c r="F200" s="421"/>
      <c r="G200" s="422"/>
      <c r="H200" s="421"/>
      <c r="I200" s="422"/>
      <c r="J200" s="421"/>
      <c r="K200" s="422"/>
      <c r="L200" s="421"/>
      <c r="M200" s="422"/>
    </row>
    <row r="201" spans="1:13" s="419" customFormat="1" x14ac:dyDescent="0.25">
      <c r="A201" s="420"/>
      <c r="B201" s="421"/>
      <c r="C201" s="420"/>
      <c r="D201" s="421"/>
      <c r="E201" s="420"/>
      <c r="F201" s="421"/>
      <c r="G201" s="422"/>
      <c r="H201" s="421"/>
      <c r="I201" s="422"/>
      <c r="J201" s="421"/>
      <c r="K201" s="422"/>
      <c r="L201" s="421"/>
      <c r="M201" s="422"/>
    </row>
    <row r="202" spans="1:13" s="419" customFormat="1" x14ac:dyDescent="0.25">
      <c r="A202" s="420"/>
      <c r="B202" s="421"/>
      <c r="C202" s="420"/>
      <c r="D202" s="421"/>
      <c r="E202" s="420"/>
      <c r="F202" s="421"/>
      <c r="G202" s="422"/>
      <c r="H202" s="421"/>
      <c r="I202" s="422"/>
      <c r="J202" s="421"/>
      <c r="K202" s="422"/>
      <c r="L202" s="421"/>
      <c r="M202" s="422"/>
    </row>
    <row r="203" spans="1:13" s="419" customFormat="1" x14ac:dyDescent="0.25">
      <c r="A203" s="420"/>
      <c r="B203" s="421"/>
      <c r="C203" s="420"/>
      <c r="D203" s="421"/>
      <c r="E203" s="420"/>
      <c r="F203" s="421"/>
      <c r="G203" s="422"/>
      <c r="H203" s="421"/>
      <c r="I203" s="422"/>
      <c r="J203" s="421"/>
      <c r="K203" s="422"/>
      <c r="L203" s="421"/>
      <c r="M203" s="422"/>
    </row>
    <row r="204" spans="1:13" s="419" customFormat="1" x14ac:dyDescent="0.25">
      <c r="A204" s="420"/>
      <c r="B204" s="421"/>
      <c r="C204" s="420"/>
      <c r="D204" s="421"/>
      <c r="E204" s="420"/>
      <c r="F204" s="421"/>
      <c r="G204" s="422"/>
      <c r="H204" s="421"/>
      <c r="I204" s="422"/>
      <c r="J204" s="421"/>
      <c r="K204" s="422"/>
      <c r="L204" s="421"/>
      <c r="M204" s="422"/>
    </row>
    <row r="205" spans="1:13" s="419" customFormat="1" x14ac:dyDescent="0.25">
      <c r="A205" s="420"/>
      <c r="B205" s="421"/>
      <c r="C205" s="420"/>
      <c r="D205" s="421"/>
      <c r="E205" s="420"/>
      <c r="F205" s="421"/>
      <c r="G205" s="422"/>
      <c r="H205" s="421"/>
      <c r="I205" s="422"/>
      <c r="J205" s="421"/>
      <c r="K205" s="422"/>
      <c r="L205" s="421"/>
      <c r="M205" s="422"/>
    </row>
    <row r="206" spans="1:13" s="419" customFormat="1" x14ac:dyDescent="0.25">
      <c r="A206" s="420"/>
      <c r="B206" s="421"/>
      <c r="C206" s="420"/>
      <c r="D206" s="421"/>
      <c r="E206" s="420"/>
      <c r="F206" s="421"/>
      <c r="G206" s="422"/>
      <c r="H206" s="421"/>
      <c r="I206" s="422"/>
      <c r="J206" s="421"/>
      <c r="K206" s="422"/>
      <c r="L206" s="421"/>
      <c r="M206" s="422"/>
    </row>
    <row r="207" spans="1:13" s="419" customFormat="1" x14ac:dyDescent="0.25">
      <c r="A207" s="420"/>
      <c r="B207" s="421"/>
      <c r="C207" s="420"/>
      <c r="D207" s="421"/>
      <c r="E207" s="420"/>
      <c r="F207" s="421"/>
      <c r="G207" s="422"/>
      <c r="H207" s="421"/>
      <c r="I207" s="422"/>
      <c r="J207" s="421"/>
      <c r="K207" s="422"/>
      <c r="L207" s="421"/>
      <c r="M207" s="422"/>
    </row>
    <row r="208" spans="1:13" s="419" customFormat="1" x14ac:dyDescent="0.25">
      <c r="A208" s="420"/>
      <c r="B208" s="421"/>
      <c r="C208" s="420"/>
      <c r="D208" s="421"/>
      <c r="E208" s="420"/>
      <c r="F208" s="421"/>
      <c r="G208" s="422"/>
      <c r="H208" s="421"/>
      <c r="I208" s="422"/>
      <c r="J208" s="421"/>
      <c r="K208" s="422"/>
      <c r="L208" s="421"/>
      <c r="M208" s="422"/>
    </row>
    <row r="209" spans="1:13" s="419" customFormat="1" x14ac:dyDescent="0.25">
      <c r="A209" s="420"/>
      <c r="B209" s="421"/>
      <c r="C209" s="420"/>
      <c r="D209" s="421"/>
      <c r="E209" s="420"/>
      <c r="F209" s="421"/>
      <c r="G209" s="422"/>
      <c r="H209" s="421"/>
      <c r="I209" s="422"/>
      <c r="J209" s="421"/>
      <c r="K209" s="422"/>
      <c r="L209" s="421"/>
      <c r="M209" s="422"/>
    </row>
    <row r="210" spans="1:13" s="419" customFormat="1" x14ac:dyDescent="0.25">
      <c r="A210" s="420"/>
      <c r="B210" s="421"/>
      <c r="C210" s="420"/>
      <c r="D210" s="421"/>
      <c r="E210" s="420"/>
      <c r="F210" s="421"/>
      <c r="G210" s="422"/>
      <c r="H210" s="421"/>
      <c r="I210" s="422"/>
      <c r="J210" s="421"/>
      <c r="K210" s="422"/>
      <c r="L210" s="421"/>
      <c r="M210" s="422"/>
    </row>
    <row r="211" spans="1:13" s="419" customFormat="1" x14ac:dyDescent="0.25">
      <c r="A211" s="420"/>
      <c r="B211" s="421"/>
      <c r="C211" s="420"/>
      <c r="D211" s="421"/>
      <c r="E211" s="420"/>
      <c r="F211" s="421"/>
      <c r="G211" s="422"/>
      <c r="H211" s="421"/>
      <c r="I211" s="422"/>
      <c r="J211" s="421"/>
      <c r="K211" s="422"/>
      <c r="L211" s="421"/>
      <c r="M211" s="422"/>
    </row>
    <row r="212" spans="1:13" s="419" customFormat="1" x14ac:dyDescent="0.25">
      <c r="A212" s="420"/>
      <c r="B212" s="421"/>
      <c r="C212" s="420"/>
      <c r="D212" s="421"/>
      <c r="E212" s="420"/>
      <c r="F212" s="421"/>
      <c r="G212" s="422"/>
      <c r="H212" s="421"/>
      <c r="I212" s="422"/>
      <c r="J212" s="421"/>
      <c r="K212" s="422"/>
      <c r="L212" s="421"/>
      <c r="M212" s="422"/>
    </row>
    <row r="213" spans="1:13" s="419" customFormat="1" x14ac:dyDescent="0.25">
      <c r="A213" s="420"/>
      <c r="B213" s="421"/>
      <c r="C213" s="420"/>
      <c r="D213" s="421"/>
      <c r="E213" s="420"/>
      <c r="F213" s="421"/>
      <c r="G213" s="422"/>
      <c r="H213" s="421"/>
      <c r="I213" s="422"/>
      <c r="J213" s="421"/>
      <c r="K213" s="422"/>
      <c r="L213" s="421"/>
      <c r="M213" s="422"/>
    </row>
    <row r="214" spans="1:13" s="419" customFormat="1" x14ac:dyDescent="0.25">
      <c r="A214" s="420"/>
      <c r="B214" s="421"/>
      <c r="C214" s="420"/>
      <c r="D214" s="421"/>
      <c r="E214" s="420"/>
      <c r="F214" s="421"/>
      <c r="G214" s="422"/>
      <c r="H214" s="421"/>
      <c r="I214" s="422"/>
      <c r="J214" s="421"/>
      <c r="K214" s="422"/>
      <c r="L214" s="421"/>
      <c r="M214" s="422"/>
    </row>
    <row r="215" spans="1:13" s="419" customFormat="1" x14ac:dyDescent="0.25">
      <c r="A215" s="420"/>
      <c r="B215" s="421"/>
      <c r="C215" s="420"/>
      <c r="D215" s="421"/>
      <c r="E215" s="420"/>
      <c r="F215" s="421"/>
      <c r="G215" s="422"/>
      <c r="H215" s="421"/>
      <c r="I215" s="422"/>
      <c r="J215" s="421"/>
      <c r="K215" s="422"/>
      <c r="L215" s="421"/>
      <c r="M215" s="422"/>
    </row>
    <row r="216" spans="1:13" s="419" customFormat="1" x14ac:dyDescent="0.25">
      <c r="A216" s="420"/>
      <c r="B216" s="421"/>
      <c r="C216" s="420"/>
      <c r="D216" s="421"/>
      <c r="E216" s="420"/>
      <c r="F216" s="421"/>
      <c r="G216" s="422"/>
      <c r="H216" s="421"/>
      <c r="I216" s="422"/>
      <c r="J216" s="421"/>
      <c r="K216" s="422"/>
      <c r="L216" s="421"/>
      <c r="M216" s="422"/>
    </row>
    <row r="217" spans="1:13" s="419" customFormat="1" x14ac:dyDescent="0.25">
      <c r="A217" s="420"/>
      <c r="B217" s="421"/>
      <c r="C217" s="420"/>
      <c r="D217" s="421"/>
      <c r="E217" s="420"/>
      <c r="F217" s="421"/>
      <c r="G217" s="422"/>
      <c r="H217" s="421"/>
      <c r="I217" s="422"/>
      <c r="J217" s="421"/>
      <c r="K217" s="422"/>
      <c r="L217" s="421"/>
      <c r="M217" s="422"/>
    </row>
    <row r="218" spans="1:13" s="419" customFormat="1" x14ac:dyDescent="0.25">
      <c r="A218" s="420"/>
      <c r="B218" s="421"/>
      <c r="C218" s="420"/>
      <c r="D218" s="421"/>
      <c r="E218" s="420"/>
      <c r="F218" s="421"/>
      <c r="G218" s="422"/>
      <c r="H218" s="421"/>
      <c r="I218" s="422"/>
      <c r="J218" s="421"/>
      <c r="K218" s="422"/>
      <c r="L218" s="421"/>
      <c r="M218" s="422"/>
    </row>
    <row r="219" spans="1:13" s="419" customFormat="1" x14ac:dyDescent="0.25">
      <c r="A219" s="420"/>
      <c r="B219" s="421"/>
      <c r="C219" s="420"/>
      <c r="D219" s="421"/>
      <c r="E219" s="420"/>
      <c r="F219" s="421"/>
      <c r="G219" s="422"/>
      <c r="H219" s="421"/>
      <c r="I219" s="422"/>
      <c r="J219" s="421"/>
      <c r="K219" s="422"/>
      <c r="L219" s="421"/>
      <c r="M219" s="422"/>
    </row>
    <row r="220" spans="1:13" s="419" customFormat="1" x14ac:dyDescent="0.25">
      <c r="A220" s="420"/>
      <c r="B220" s="421"/>
      <c r="C220" s="420"/>
      <c r="D220" s="421"/>
      <c r="E220" s="420"/>
      <c r="F220" s="421"/>
      <c r="G220" s="422"/>
      <c r="H220" s="421"/>
      <c r="I220" s="422"/>
      <c r="J220" s="421"/>
      <c r="K220" s="422"/>
      <c r="L220" s="421"/>
      <c r="M220" s="422"/>
    </row>
    <row r="221" spans="1:13" s="419" customFormat="1" x14ac:dyDescent="0.25">
      <c r="A221" s="420"/>
      <c r="B221" s="421"/>
      <c r="C221" s="420"/>
      <c r="D221" s="421"/>
      <c r="E221" s="420"/>
      <c r="F221" s="421"/>
      <c r="G221" s="422"/>
      <c r="H221" s="421"/>
      <c r="I221" s="422"/>
      <c r="J221" s="421"/>
      <c r="K221" s="422"/>
      <c r="L221" s="421"/>
      <c r="M221" s="422"/>
    </row>
    <row r="222" spans="1:13" s="419" customFormat="1" x14ac:dyDescent="0.25">
      <c r="A222" s="420"/>
      <c r="B222" s="421"/>
      <c r="C222" s="420"/>
      <c r="D222" s="421"/>
      <c r="E222" s="420"/>
      <c r="F222" s="421"/>
      <c r="G222" s="422"/>
      <c r="H222" s="421"/>
      <c r="I222" s="422"/>
      <c r="J222" s="421"/>
      <c r="K222" s="422"/>
      <c r="L222" s="421"/>
      <c r="M222" s="422"/>
    </row>
    <row r="223" spans="1:13" s="419" customFormat="1" x14ac:dyDescent="0.25">
      <c r="A223" s="420"/>
      <c r="B223" s="421"/>
      <c r="C223" s="420"/>
      <c r="D223" s="421"/>
      <c r="E223" s="420"/>
      <c r="F223" s="421"/>
      <c r="G223" s="422"/>
      <c r="H223" s="421"/>
      <c r="I223" s="422"/>
      <c r="J223" s="421"/>
      <c r="K223" s="422"/>
      <c r="L223" s="421"/>
      <c r="M223" s="422"/>
    </row>
    <row r="224" spans="1:13" s="419" customFormat="1" x14ac:dyDescent="0.25">
      <c r="A224" s="420"/>
      <c r="B224" s="421"/>
      <c r="C224" s="420"/>
      <c r="D224" s="421"/>
      <c r="E224" s="420"/>
      <c r="F224" s="421"/>
      <c r="G224" s="422"/>
      <c r="H224" s="421"/>
      <c r="I224" s="422"/>
      <c r="J224" s="421"/>
      <c r="K224" s="422"/>
      <c r="L224" s="421"/>
      <c r="M224" s="422"/>
    </row>
    <row r="225" spans="1:13" s="419" customFormat="1" x14ac:dyDescent="0.25">
      <c r="A225" s="420"/>
      <c r="B225" s="421"/>
      <c r="C225" s="420"/>
      <c r="D225" s="421"/>
      <c r="E225" s="420"/>
      <c r="F225" s="421"/>
      <c r="G225" s="422"/>
      <c r="H225" s="421"/>
      <c r="I225" s="422"/>
      <c r="J225" s="421"/>
      <c r="K225" s="422"/>
      <c r="L225" s="421"/>
      <c r="M225" s="422"/>
    </row>
    <row r="226" spans="1:13" s="419" customFormat="1" x14ac:dyDescent="0.25">
      <c r="A226" s="420"/>
      <c r="B226" s="421"/>
      <c r="C226" s="420"/>
      <c r="D226" s="421"/>
      <c r="E226" s="420"/>
      <c r="F226" s="421"/>
      <c r="G226" s="422"/>
      <c r="H226" s="421"/>
      <c r="I226" s="422"/>
      <c r="J226" s="421"/>
      <c r="K226" s="422"/>
      <c r="L226" s="421"/>
      <c r="M226" s="422"/>
    </row>
    <row r="227" spans="1:13" s="419" customFormat="1" x14ac:dyDescent="0.25">
      <c r="A227" s="420"/>
      <c r="B227" s="421"/>
      <c r="C227" s="420"/>
      <c r="D227" s="421"/>
      <c r="E227" s="420"/>
      <c r="F227" s="421"/>
      <c r="G227" s="422"/>
      <c r="H227" s="421"/>
      <c r="I227" s="422"/>
      <c r="J227" s="421"/>
      <c r="K227" s="422"/>
      <c r="L227" s="421"/>
      <c r="M227" s="422"/>
    </row>
    <row r="228" spans="1:13" s="419" customFormat="1" x14ac:dyDescent="0.25">
      <c r="A228" s="420"/>
      <c r="B228" s="421"/>
      <c r="C228" s="420"/>
      <c r="D228" s="421"/>
      <c r="E228" s="420"/>
      <c r="F228" s="421"/>
      <c r="G228" s="422"/>
      <c r="H228" s="421"/>
      <c r="I228" s="422"/>
      <c r="J228" s="421"/>
      <c r="K228" s="422"/>
      <c r="L228" s="421"/>
      <c r="M228" s="422"/>
    </row>
    <row r="229" spans="1:13" s="419" customFormat="1" x14ac:dyDescent="0.25">
      <c r="A229" s="420"/>
      <c r="B229" s="421"/>
      <c r="C229" s="420"/>
      <c r="D229" s="421"/>
      <c r="E229" s="420"/>
      <c r="F229" s="421"/>
      <c r="G229" s="422"/>
      <c r="H229" s="421"/>
      <c r="I229" s="422"/>
      <c r="J229" s="421"/>
      <c r="K229" s="422"/>
      <c r="L229" s="421"/>
      <c r="M229" s="422"/>
    </row>
    <row r="230" spans="1:13" s="419" customFormat="1" x14ac:dyDescent="0.25">
      <c r="A230" s="420"/>
      <c r="B230" s="421"/>
      <c r="C230" s="420"/>
      <c r="D230" s="421"/>
      <c r="E230" s="420"/>
      <c r="F230" s="421"/>
      <c r="G230" s="422"/>
      <c r="H230" s="421"/>
      <c r="I230" s="422"/>
      <c r="J230" s="421"/>
      <c r="K230" s="422"/>
      <c r="L230" s="421"/>
      <c r="M230" s="422"/>
    </row>
    <row r="231" spans="1:13" s="419" customFormat="1" x14ac:dyDescent="0.25">
      <c r="A231" s="420"/>
      <c r="B231" s="421"/>
      <c r="C231" s="420"/>
      <c r="D231" s="421"/>
      <c r="E231" s="420"/>
      <c r="F231" s="421"/>
      <c r="G231" s="422"/>
      <c r="H231" s="421"/>
      <c r="I231" s="422"/>
      <c r="J231" s="421"/>
      <c r="K231" s="422"/>
      <c r="L231" s="421"/>
      <c r="M231" s="422"/>
    </row>
    <row r="232" spans="1:13" s="419" customFormat="1" x14ac:dyDescent="0.25">
      <c r="A232" s="420"/>
      <c r="B232" s="421"/>
      <c r="C232" s="420"/>
      <c r="D232" s="421"/>
      <c r="E232" s="420"/>
      <c r="F232" s="421"/>
      <c r="G232" s="422"/>
      <c r="H232" s="421"/>
      <c r="I232" s="422"/>
      <c r="J232" s="421"/>
      <c r="K232" s="422"/>
      <c r="L232" s="421"/>
      <c r="M232" s="422"/>
    </row>
    <row r="233" spans="1:13" s="419" customFormat="1" x14ac:dyDescent="0.25">
      <c r="A233" s="420"/>
      <c r="B233" s="421"/>
      <c r="C233" s="420"/>
      <c r="D233" s="421"/>
      <c r="E233" s="420"/>
      <c r="F233" s="421"/>
      <c r="G233" s="422"/>
      <c r="H233" s="421"/>
      <c r="I233" s="422"/>
      <c r="J233" s="421"/>
      <c r="K233" s="422"/>
      <c r="L233" s="421"/>
      <c r="M233" s="422"/>
    </row>
    <row r="234" spans="1:13" s="419" customFormat="1" x14ac:dyDescent="0.25">
      <c r="A234" s="420"/>
      <c r="B234" s="421"/>
      <c r="C234" s="420"/>
      <c r="D234" s="421"/>
      <c r="E234" s="420"/>
      <c r="F234" s="421"/>
      <c r="G234" s="422"/>
      <c r="H234" s="421"/>
      <c r="I234" s="422"/>
      <c r="J234" s="421"/>
      <c r="K234" s="422"/>
      <c r="L234" s="421"/>
      <c r="M234" s="422"/>
    </row>
    <row r="235" spans="1:13" s="419" customFormat="1" x14ac:dyDescent="0.25">
      <c r="A235" s="420"/>
      <c r="B235" s="421"/>
      <c r="C235" s="420"/>
      <c r="D235" s="421"/>
      <c r="E235" s="420"/>
      <c r="F235" s="421"/>
      <c r="G235" s="422"/>
      <c r="H235" s="421"/>
      <c r="I235" s="422"/>
      <c r="J235" s="421"/>
      <c r="K235" s="422"/>
      <c r="L235" s="421"/>
      <c r="M235" s="422"/>
    </row>
    <row r="236" spans="1:13" s="419" customFormat="1" x14ac:dyDescent="0.25">
      <c r="A236" s="420"/>
      <c r="B236" s="421"/>
      <c r="C236" s="420"/>
      <c r="D236" s="421"/>
      <c r="E236" s="420"/>
      <c r="F236" s="421"/>
      <c r="G236" s="422"/>
      <c r="H236" s="421"/>
      <c r="I236" s="422"/>
      <c r="J236" s="421"/>
      <c r="K236" s="422"/>
      <c r="L236" s="421"/>
      <c r="M236" s="422"/>
    </row>
    <row r="237" spans="1:13" s="419" customFormat="1" x14ac:dyDescent="0.25">
      <c r="A237" s="420"/>
      <c r="B237" s="421"/>
      <c r="C237" s="420"/>
      <c r="D237" s="421"/>
      <c r="E237" s="420"/>
      <c r="F237" s="421"/>
      <c r="G237" s="422"/>
      <c r="H237" s="421"/>
      <c r="I237" s="422"/>
      <c r="J237" s="421"/>
      <c r="K237" s="422"/>
      <c r="L237" s="421"/>
      <c r="M237" s="422"/>
    </row>
    <row r="238" spans="1:13" s="419" customFormat="1" x14ac:dyDescent="0.25">
      <c r="A238" s="420"/>
      <c r="B238" s="421"/>
      <c r="C238" s="420"/>
      <c r="D238" s="421"/>
      <c r="E238" s="420"/>
      <c r="F238" s="421"/>
      <c r="G238" s="422"/>
      <c r="H238" s="421"/>
      <c r="I238" s="422"/>
      <c r="J238" s="421"/>
      <c r="K238" s="422"/>
      <c r="L238" s="421"/>
      <c r="M238" s="422"/>
    </row>
    <row r="239" spans="1:13" s="419" customFormat="1" x14ac:dyDescent="0.25">
      <c r="A239" s="420"/>
      <c r="B239" s="421"/>
      <c r="C239" s="420"/>
      <c r="D239" s="421"/>
      <c r="E239" s="420"/>
      <c r="F239" s="421"/>
      <c r="G239" s="422"/>
      <c r="H239" s="421"/>
      <c r="I239" s="422"/>
      <c r="J239" s="421"/>
      <c r="K239" s="422"/>
      <c r="L239" s="421"/>
      <c r="M239" s="422"/>
    </row>
    <row r="240" spans="1:13" s="419" customFormat="1" x14ac:dyDescent="0.25">
      <c r="A240" s="420"/>
      <c r="B240" s="421"/>
      <c r="C240" s="420"/>
      <c r="D240" s="421"/>
      <c r="E240" s="420"/>
      <c r="F240" s="421"/>
      <c r="G240" s="422"/>
      <c r="H240" s="421"/>
      <c r="I240" s="422"/>
      <c r="J240" s="421"/>
      <c r="K240" s="422"/>
      <c r="L240" s="421"/>
      <c r="M240" s="422"/>
    </row>
    <row r="241" spans="1:13" s="419" customFormat="1" x14ac:dyDescent="0.25">
      <c r="A241" s="420"/>
      <c r="B241" s="421"/>
      <c r="C241" s="420"/>
      <c r="D241" s="421"/>
      <c r="E241" s="420"/>
      <c r="F241" s="421"/>
      <c r="G241" s="422"/>
      <c r="H241" s="421"/>
      <c r="I241" s="422"/>
      <c r="J241" s="421"/>
      <c r="K241" s="422"/>
      <c r="L241" s="421"/>
      <c r="M241" s="422"/>
    </row>
    <row r="242" spans="1:13" s="419" customFormat="1" x14ac:dyDescent="0.25">
      <c r="A242" s="420"/>
      <c r="B242" s="421"/>
      <c r="C242" s="420"/>
      <c r="D242" s="421"/>
      <c r="E242" s="420"/>
      <c r="F242" s="421"/>
      <c r="G242" s="422"/>
      <c r="H242" s="421"/>
      <c r="I242" s="422"/>
      <c r="J242" s="421"/>
      <c r="K242" s="422"/>
      <c r="L242" s="421"/>
      <c r="M242" s="422"/>
    </row>
    <row r="243" spans="1:13" s="419" customFormat="1" x14ac:dyDescent="0.25">
      <c r="A243" s="420"/>
      <c r="B243" s="421"/>
      <c r="C243" s="420"/>
      <c r="D243" s="421"/>
      <c r="E243" s="420"/>
      <c r="F243" s="421"/>
      <c r="G243" s="422"/>
      <c r="H243" s="421"/>
      <c r="I243" s="422"/>
      <c r="J243" s="421"/>
      <c r="K243" s="422"/>
      <c r="L243" s="421"/>
      <c r="M243" s="422"/>
    </row>
    <row r="244" spans="1:13" s="419" customFormat="1" x14ac:dyDescent="0.25">
      <c r="A244" s="420"/>
      <c r="B244" s="421"/>
      <c r="C244" s="420"/>
      <c r="D244" s="421"/>
      <c r="E244" s="420"/>
      <c r="F244" s="421"/>
      <c r="G244" s="422"/>
      <c r="H244" s="421"/>
      <c r="I244" s="422"/>
      <c r="J244" s="421"/>
      <c r="K244" s="422"/>
      <c r="L244" s="421"/>
      <c r="M244" s="422"/>
    </row>
    <row r="245" spans="1:13" s="419" customFormat="1" x14ac:dyDescent="0.25">
      <c r="A245" s="420"/>
      <c r="B245" s="421"/>
      <c r="C245" s="420"/>
      <c r="D245" s="421"/>
      <c r="E245" s="420"/>
      <c r="F245" s="421"/>
      <c r="G245" s="422"/>
      <c r="H245" s="421"/>
      <c r="I245" s="422"/>
      <c r="J245" s="421"/>
      <c r="K245" s="422"/>
      <c r="L245" s="421"/>
      <c r="M245" s="422"/>
    </row>
    <row r="246" spans="1:13" s="419" customFormat="1" x14ac:dyDescent="0.25">
      <c r="A246" s="420"/>
      <c r="B246" s="421"/>
      <c r="C246" s="420"/>
      <c r="D246" s="421"/>
      <c r="E246" s="420"/>
      <c r="F246" s="421"/>
      <c r="G246" s="422"/>
      <c r="H246" s="421"/>
      <c r="I246" s="422"/>
      <c r="J246" s="421"/>
      <c r="K246" s="422"/>
      <c r="L246" s="421"/>
      <c r="M246" s="422"/>
    </row>
    <row r="247" spans="1:13" s="419" customFormat="1" x14ac:dyDescent="0.25">
      <c r="A247" s="420"/>
      <c r="B247" s="421"/>
      <c r="C247" s="420"/>
      <c r="D247" s="421"/>
      <c r="E247" s="420"/>
      <c r="F247" s="421"/>
      <c r="G247" s="422"/>
      <c r="H247" s="421"/>
      <c r="I247" s="422"/>
      <c r="J247" s="421"/>
      <c r="K247" s="422"/>
      <c r="L247" s="421"/>
      <c r="M247" s="422"/>
    </row>
    <row r="248" spans="1:13" s="419" customFormat="1" x14ac:dyDescent="0.25">
      <c r="A248" s="420"/>
      <c r="B248" s="421"/>
      <c r="C248" s="420"/>
      <c r="D248" s="421"/>
      <c r="E248" s="420"/>
      <c r="F248" s="421"/>
      <c r="G248" s="422"/>
      <c r="H248" s="421"/>
      <c r="I248" s="422"/>
      <c r="J248" s="421"/>
      <c r="K248" s="422"/>
      <c r="L248" s="421"/>
      <c r="M248" s="422"/>
    </row>
    <row r="249" spans="1:13" s="419" customFormat="1" x14ac:dyDescent="0.25">
      <c r="A249" s="420"/>
      <c r="B249" s="421"/>
      <c r="C249" s="420"/>
      <c r="D249" s="421"/>
      <c r="E249" s="420"/>
      <c r="F249" s="421"/>
      <c r="G249" s="422"/>
      <c r="H249" s="421"/>
      <c r="I249" s="422"/>
      <c r="J249" s="421"/>
      <c r="K249" s="422"/>
      <c r="L249" s="421"/>
      <c r="M249" s="422"/>
    </row>
    <row r="250" spans="1:13" s="419" customFormat="1" x14ac:dyDescent="0.25">
      <c r="A250" s="420"/>
      <c r="B250" s="421"/>
      <c r="C250" s="420"/>
      <c r="D250" s="421"/>
      <c r="E250" s="420"/>
      <c r="F250" s="421"/>
      <c r="G250" s="422"/>
      <c r="H250" s="421"/>
      <c r="I250" s="422"/>
      <c r="J250" s="421"/>
      <c r="K250" s="422"/>
      <c r="L250" s="421"/>
      <c r="M250" s="422"/>
    </row>
    <row r="251" spans="1:13" s="419" customFormat="1" x14ac:dyDescent="0.25">
      <c r="A251" s="420"/>
      <c r="B251" s="421"/>
      <c r="C251" s="420"/>
      <c r="D251" s="421"/>
      <c r="E251" s="420"/>
      <c r="F251" s="421"/>
      <c r="G251" s="422"/>
      <c r="H251" s="421"/>
      <c r="I251" s="422"/>
      <c r="J251" s="421"/>
      <c r="K251" s="422"/>
      <c r="L251" s="421"/>
      <c r="M251" s="422"/>
    </row>
    <row r="252" spans="1:13" s="419" customFormat="1" x14ac:dyDescent="0.25">
      <c r="A252" s="420"/>
      <c r="B252" s="421"/>
      <c r="C252" s="420"/>
      <c r="D252" s="421"/>
      <c r="E252" s="420"/>
      <c r="F252" s="421"/>
      <c r="G252" s="422"/>
      <c r="H252" s="421"/>
      <c r="I252" s="422"/>
      <c r="J252" s="421"/>
      <c r="K252" s="422"/>
      <c r="L252" s="421"/>
      <c r="M252" s="422"/>
    </row>
    <row r="253" spans="1:13" s="419" customFormat="1" x14ac:dyDescent="0.25">
      <c r="A253" s="420"/>
      <c r="B253" s="421"/>
      <c r="C253" s="420"/>
      <c r="D253" s="421"/>
      <c r="E253" s="420"/>
      <c r="F253" s="421"/>
      <c r="G253" s="422"/>
      <c r="H253" s="421"/>
      <c r="I253" s="422"/>
      <c r="J253" s="421"/>
      <c r="K253" s="422"/>
      <c r="L253" s="421"/>
      <c r="M253" s="422"/>
    </row>
    <row r="254" spans="1:13" s="419" customFormat="1" x14ac:dyDescent="0.25">
      <c r="A254" s="420"/>
      <c r="B254" s="421"/>
      <c r="C254" s="420"/>
      <c r="D254" s="421"/>
      <c r="E254" s="420"/>
      <c r="F254" s="421"/>
      <c r="G254" s="422"/>
      <c r="H254" s="421"/>
      <c r="I254" s="422"/>
      <c r="J254" s="421"/>
      <c r="K254" s="422"/>
      <c r="L254" s="421"/>
      <c r="M254" s="422"/>
    </row>
    <row r="255" spans="1:13" s="419" customFormat="1" x14ac:dyDescent="0.25">
      <c r="A255" s="420"/>
      <c r="B255" s="421"/>
      <c r="C255" s="420"/>
      <c r="D255" s="421"/>
      <c r="E255" s="420"/>
      <c r="F255" s="421"/>
      <c r="G255" s="422"/>
      <c r="H255" s="421"/>
      <c r="I255" s="422"/>
      <c r="J255" s="421"/>
      <c r="K255" s="422"/>
      <c r="L255" s="421"/>
      <c r="M255" s="422"/>
    </row>
    <row r="256" spans="1:13" s="419" customFormat="1" x14ac:dyDescent="0.25">
      <c r="A256" s="420"/>
      <c r="B256" s="421"/>
      <c r="C256" s="420"/>
      <c r="D256" s="421"/>
      <c r="E256" s="420"/>
      <c r="F256" s="421"/>
      <c r="G256" s="422"/>
      <c r="H256" s="421"/>
      <c r="I256" s="422"/>
      <c r="J256" s="421"/>
      <c r="K256" s="422"/>
      <c r="L256" s="421"/>
      <c r="M256" s="422"/>
    </row>
    <row r="257" spans="1:13" s="419" customFormat="1" x14ac:dyDescent="0.25">
      <c r="A257" s="420"/>
      <c r="B257" s="421"/>
      <c r="C257" s="420"/>
      <c r="D257" s="421"/>
      <c r="E257" s="420"/>
      <c r="F257" s="421"/>
      <c r="G257" s="422"/>
      <c r="H257" s="421"/>
      <c r="I257" s="422"/>
      <c r="J257" s="421"/>
      <c r="K257" s="422"/>
      <c r="L257" s="421"/>
      <c r="M257" s="422"/>
    </row>
    <row r="258" spans="1:13" s="419" customFormat="1" x14ac:dyDescent="0.25">
      <c r="A258" s="420"/>
      <c r="B258" s="421"/>
      <c r="C258" s="420"/>
      <c r="D258" s="421"/>
      <c r="E258" s="420"/>
      <c r="F258" s="421"/>
      <c r="G258" s="422"/>
      <c r="H258" s="421"/>
      <c r="I258" s="422"/>
      <c r="J258" s="421"/>
      <c r="K258" s="422"/>
      <c r="L258" s="421"/>
      <c r="M258" s="422"/>
    </row>
    <row r="259" spans="1:13" s="419" customFormat="1" x14ac:dyDescent="0.25">
      <c r="A259" s="420"/>
      <c r="B259" s="421"/>
      <c r="C259" s="420"/>
      <c r="D259" s="421"/>
      <c r="E259" s="420"/>
      <c r="F259" s="421"/>
      <c r="G259" s="422"/>
      <c r="H259" s="421"/>
      <c r="I259" s="422"/>
      <c r="J259" s="421"/>
      <c r="K259" s="422"/>
      <c r="L259" s="421"/>
      <c r="M259" s="422"/>
    </row>
    <row r="260" spans="1:13" s="419" customFormat="1" x14ac:dyDescent="0.25">
      <c r="A260" s="420"/>
      <c r="B260" s="421"/>
      <c r="C260" s="420"/>
      <c r="D260" s="421"/>
      <c r="E260" s="420"/>
      <c r="F260" s="421"/>
      <c r="G260" s="422"/>
      <c r="H260" s="421"/>
      <c r="I260" s="422"/>
      <c r="J260" s="421"/>
      <c r="K260" s="422"/>
      <c r="L260" s="421"/>
      <c r="M260" s="422"/>
    </row>
    <row r="261" spans="1:13" s="419" customFormat="1" x14ac:dyDescent="0.25">
      <c r="A261" s="420"/>
      <c r="B261" s="421"/>
      <c r="C261" s="420"/>
      <c r="D261" s="421"/>
      <c r="E261" s="420"/>
      <c r="F261" s="421"/>
      <c r="G261" s="422"/>
      <c r="H261" s="421"/>
      <c r="I261" s="422"/>
      <c r="J261" s="421"/>
      <c r="K261" s="422"/>
      <c r="L261" s="421"/>
      <c r="M261" s="422"/>
    </row>
    <row r="262" spans="1:13" s="419" customFormat="1" x14ac:dyDescent="0.25">
      <c r="A262" s="420"/>
      <c r="B262" s="421"/>
      <c r="C262" s="420"/>
      <c r="D262" s="421"/>
      <c r="E262" s="420"/>
      <c r="F262" s="421"/>
      <c r="G262" s="422"/>
      <c r="H262" s="421"/>
      <c r="I262" s="422"/>
      <c r="J262" s="421"/>
      <c r="K262" s="422"/>
      <c r="L262" s="421"/>
      <c r="M262" s="422"/>
    </row>
    <row r="263" spans="1:13" s="419" customFormat="1" x14ac:dyDescent="0.25">
      <c r="A263" s="420"/>
      <c r="B263" s="421"/>
      <c r="C263" s="420"/>
      <c r="D263" s="421"/>
      <c r="E263" s="420"/>
      <c r="F263" s="421"/>
      <c r="G263" s="422"/>
      <c r="H263" s="421"/>
      <c r="I263" s="422"/>
      <c r="J263" s="421"/>
      <c r="K263" s="422"/>
      <c r="L263" s="421"/>
      <c r="M263" s="422"/>
    </row>
    <row r="264" spans="1:13" s="419" customFormat="1" x14ac:dyDescent="0.25">
      <c r="A264" s="420"/>
      <c r="B264" s="421"/>
      <c r="C264" s="420"/>
      <c r="D264" s="421"/>
      <c r="E264" s="420"/>
      <c r="F264" s="421"/>
      <c r="G264" s="422"/>
      <c r="H264" s="421"/>
      <c r="I264" s="422"/>
      <c r="J264" s="421"/>
      <c r="K264" s="422"/>
      <c r="L264" s="421"/>
      <c r="M264" s="422"/>
    </row>
    <row r="265" spans="1:13" s="419" customFormat="1" x14ac:dyDescent="0.25">
      <c r="A265" s="420"/>
      <c r="B265" s="421"/>
      <c r="C265" s="420"/>
      <c r="D265" s="421"/>
      <c r="E265" s="420"/>
      <c r="F265" s="421"/>
      <c r="G265" s="422"/>
      <c r="H265" s="421"/>
      <c r="I265" s="422"/>
      <c r="J265" s="421"/>
      <c r="K265" s="422"/>
      <c r="L265" s="421"/>
      <c r="M265" s="422"/>
    </row>
    <row r="266" spans="1:13" s="419" customFormat="1" x14ac:dyDescent="0.25">
      <c r="A266" s="420"/>
      <c r="B266" s="421"/>
      <c r="C266" s="420"/>
      <c r="D266" s="421"/>
      <c r="E266" s="420"/>
      <c r="F266" s="421"/>
      <c r="G266" s="422"/>
      <c r="H266" s="421"/>
      <c r="I266" s="422"/>
      <c r="J266" s="421"/>
      <c r="K266" s="422"/>
      <c r="L266" s="421"/>
      <c r="M266" s="422"/>
    </row>
    <row r="267" spans="1:13" s="419" customFormat="1" x14ac:dyDescent="0.25">
      <c r="A267" s="420"/>
      <c r="B267" s="421"/>
      <c r="C267" s="420"/>
      <c r="D267" s="421"/>
      <c r="E267" s="420"/>
      <c r="F267" s="421"/>
      <c r="G267" s="422"/>
      <c r="H267" s="421"/>
      <c r="I267" s="422"/>
      <c r="J267" s="421"/>
      <c r="K267" s="422"/>
      <c r="L267" s="421"/>
      <c r="M267" s="422"/>
    </row>
    <row r="268" spans="1:13" s="419" customFormat="1" x14ac:dyDescent="0.25">
      <c r="A268" s="420"/>
      <c r="B268" s="421"/>
      <c r="C268" s="420"/>
      <c r="D268" s="421"/>
      <c r="E268" s="420"/>
      <c r="F268" s="421"/>
      <c r="G268" s="422"/>
      <c r="H268" s="421"/>
      <c r="I268" s="422"/>
      <c r="J268" s="421"/>
      <c r="K268" s="422"/>
      <c r="L268" s="421"/>
      <c r="M268" s="422"/>
    </row>
    <row r="269" spans="1:13" s="419" customFormat="1" x14ac:dyDescent="0.25">
      <c r="A269" s="420"/>
      <c r="B269" s="421"/>
      <c r="C269" s="420"/>
      <c r="D269" s="421"/>
      <c r="E269" s="420"/>
      <c r="F269" s="421"/>
      <c r="G269" s="422"/>
      <c r="H269" s="421"/>
      <c r="I269" s="422"/>
      <c r="J269" s="421"/>
      <c r="K269" s="422"/>
      <c r="L269" s="421"/>
      <c r="M269" s="422"/>
    </row>
    <row r="270" spans="1:13" s="419" customFormat="1" x14ac:dyDescent="0.25">
      <c r="A270" s="420"/>
      <c r="B270" s="421"/>
      <c r="C270" s="420"/>
      <c r="D270" s="421"/>
      <c r="E270" s="420"/>
      <c r="F270" s="421"/>
      <c r="G270" s="422"/>
      <c r="H270" s="421"/>
      <c r="I270" s="422"/>
      <c r="J270" s="421"/>
      <c r="K270" s="422"/>
      <c r="L270" s="421"/>
      <c r="M270" s="422"/>
    </row>
    <row r="271" spans="1:13" s="419" customFormat="1" x14ac:dyDescent="0.25">
      <c r="A271" s="420"/>
      <c r="B271" s="421"/>
      <c r="C271" s="420"/>
      <c r="D271" s="421"/>
      <c r="E271" s="420"/>
      <c r="F271" s="421"/>
      <c r="G271" s="422"/>
      <c r="H271" s="421"/>
      <c r="I271" s="422"/>
      <c r="J271" s="421"/>
      <c r="K271" s="422"/>
      <c r="L271" s="421"/>
      <c r="M271" s="422"/>
    </row>
    <row r="272" spans="1:13" s="419" customFormat="1" x14ac:dyDescent="0.25">
      <c r="A272" s="420"/>
      <c r="B272" s="421"/>
      <c r="C272" s="420"/>
      <c r="D272" s="421"/>
      <c r="E272" s="420"/>
      <c r="F272" s="421"/>
      <c r="G272" s="422"/>
      <c r="H272" s="421"/>
      <c r="I272" s="422"/>
      <c r="J272" s="421"/>
      <c r="K272" s="422"/>
      <c r="L272" s="421"/>
      <c r="M272" s="422"/>
    </row>
    <row r="273" spans="1:13" s="419" customFormat="1" x14ac:dyDescent="0.25">
      <c r="A273" s="420"/>
      <c r="B273" s="421"/>
      <c r="C273" s="420"/>
      <c r="D273" s="421"/>
      <c r="E273" s="420"/>
      <c r="F273" s="421"/>
      <c r="G273" s="422"/>
      <c r="H273" s="421"/>
      <c r="I273" s="422"/>
      <c r="J273" s="421"/>
      <c r="K273" s="422"/>
      <c r="L273" s="421"/>
      <c r="M273" s="422"/>
    </row>
    <row r="274" spans="1:13" s="419" customFormat="1" x14ac:dyDescent="0.25">
      <c r="A274" s="420"/>
      <c r="B274" s="421"/>
      <c r="C274" s="420"/>
      <c r="D274" s="421"/>
      <c r="E274" s="420"/>
      <c r="F274" s="421"/>
      <c r="G274" s="422"/>
      <c r="H274" s="421"/>
      <c r="I274" s="422"/>
      <c r="J274" s="421"/>
      <c r="K274" s="422"/>
      <c r="L274" s="421"/>
      <c r="M274" s="422"/>
    </row>
    <row r="275" spans="1:13" s="419" customFormat="1" x14ac:dyDescent="0.25">
      <c r="A275" s="420"/>
      <c r="B275" s="421"/>
      <c r="C275" s="420"/>
      <c r="D275" s="421"/>
      <c r="E275" s="420"/>
      <c r="F275" s="421"/>
      <c r="G275" s="422"/>
      <c r="H275" s="421"/>
      <c r="I275" s="422"/>
      <c r="J275" s="421"/>
      <c r="K275" s="422"/>
      <c r="L275" s="421"/>
      <c r="M275" s="422"/>
    </row>
    <row r="276" spans="1:13" s="419" customFormat="1" x14ac:dyDescent="0.25">
      <c r="A276" s="420"/>
      <c r="B276" s="421"/>
      <c r="C276" s="420"/>
      <c r="D276" s="421"/>
      <c r="E276" s="420"/>
      <c r="F276" s="421"/>
      <c r="G276" s="422"/>
      <c r="H276" s="421"/>
      <c r="I276" s="422"/>
      <c r="J276" s="421"/>
      <c r="K276" s="422"/>
      <c r="L276" s="421"/>
      <c r="M276" s="422"/>
    </row>
    <row r="277" spans="1:13" s="419" customFormat="1" x14ac:dyDescent="0.25">
      <c r="A277" s="420"/>
      <c r="B277" s="421"/>
      <c r="C277" s="420"/>
      <c r="D277" s="421"/>
      <c r="E277" s="420"/>
      <c r="F277" s="421"/>
      <c r="G277" s="422"/>
      <c r="H277" s="421"/>
      <c r="I277" s="422"/>
      <c r="J277" s="421"/>
      <c r="K277" s="422"/>
      <c r="L277" s="421"/>
      <c r="M277" s="422"/>
    </row>
    <row r="278" spans="1:13" s="419" customFormat="1" x14ac:dyDescent="0.25">
      <c r="A278" s="420"/>
      <c r="B278" s="421"/>
      <c r="C278" s="420"/>
      <c r="D278" s="421"/>
      <c r="E278" s="420"/>
      <c r="F278" s="421"/>
      <c r="G278" s="422"/>
      <c r="H278" s="421"/>
      <c r="I278" s="422"/>
      <c r="J278" s="421"/>
      <c r="K278" s="422"/>
      <c r="L278" s="421"/>
      <c r="M278" s="422"/>
    </row>
    <row r="279" spans="1:13" s="419" customFormat="1" x14ac:dyDescent="0.25">
      <c r="A279" s="420"/>
      <c r="B279" s="421"/>
      <c r="C279" s="420"/>
      <c r="D279" s="421"/>
      <c r="E279" s="420"/>
      <c r="F279" s="421"/>
      <c r="G279" s="422"/>
      <c r="H279" s="421"/>
      <c r="I279" s="422"/>
      <c r="J279" s="421"/>
      <c r="K279" s="422"/>
      <c r="L279" s="421"/>
      <c r="M279" s="422"/>
    </row>
    <row r="280" spans="1:13" s="419" customFormat="1" x14ac:dyDescent="0.25">
      <c r="A280" s="420"/>
      <c r="B280" s="421"/>
      <c r="C280" s="420"/>
      <c r="D280" s="421"/>
      <c r="E280" s="420"/>
      <c r="F280" s="421"/>
      <c r="G280" s="422"/>
      <c r="H280" s="421"/>
      <c r="I280" s="422"/>
      <c r="J280" s="421"/>
      <c r="K280" s="422"/>
      <c r="L280" s="421"/>
      <c r="M280" s="422"/>
    </row>
    <row r="281" spans="1:13" s="419" customFormat="1" x14ac:dyDescent="0.25">
      <c r="A281" s="420"/>
      <c r="B281" s="421"/>
      <c r="C281" s="420"/>
      <c r="D281" s="421"/>
      <c r="E281" s="420"/>
      <c r="F281" s="421"/>
      <c r="G281" s="422"/>
      <c r="H281" s="421"/>
      <c r="I281" s="422"/>
      <c r="J281" s="421"/>
      <c r="K281" s="422"/>
      <c r="L281" s="421"/>
      <c r="M281" s="422"/>
    </row>
    <row r="282" spans="1:13" s="419" customFormat="1" x14ac:dyDescent="0.25">
      <c r="A282" s="420"/>
      <c r="B282" s="421"/>
      <c r="C282" s="420"/>
      <c r="D282" s="421"/>
      <c r="E282" s="420"/>
      <c r="F282" s="421"/>
      <c r="G282" s="422"/>
      <c r="H282" s="421"/>
      <c r="I282" s="422"/>
      <c r="J282" s="421"/>
      <c r="K282" s="422"/>
      <c r="L282" s="421"/>
      <c r="M282" s="422"/>
    </row>
    <row r="283" spans="1:13" s="419" customFormat="1" x14ac:dyDescent="0.25">
      <c r="A283" s="420"/>
      <c r="B283" s="421"/>
      <c r="C283" s="420"/>
      <c r="D283" s="421"/>
      <c r="E283" s="420"/>
      <c r="F283" s="421"/>
      <c r="G283" s="422"/>
      <c r="H283" s="421"/>
      <c r="I283" s="422"/>
      <c r="J283" s="421"/>
      <c r="K283" s="422"/>
      <c r="L283" s="421"/>
      <c r="M283" s="422"/>
    </row>
    <row r="284" spans="1:13" s="419" customFormat="1" x14ac:dyDescent="0.25">
      <c r="A284" s="420"/>
      <c r="B284" s="421"/>
      <c r="C284" s="420"/>
      <c r="D284" s="421"/>
      <c r="E284" s="420"/>
      <c r="F284" s="421"/>
      <c r="G284" s="422"/>
      <c r="H284" s="421"/>
      <c r="I284" s="422"/>
      <c r="J284" s="421"/>
      <c r="K284" s="422"/>
      <c r="L284" s="421"/>
      <c r="M284" s="422"/>
    </row>
    <row r="285" spans="1:13" s="419" customFormat="1" x14ac:dyDescent="0.25">
      <c r="A285" s="420"/>
      <c r="B285" s="421"/>
      <c r="C285" s="420"/>
      <c r="D285" s="421"/>
      <c r="E285" s="420"/>
      <c r="F285" s="421"/>
      <c r="G285" s="422"/>
      <c r="H285" s="421"/>
      <c r="I285" s="422"/>
      <c r="J285" s="421"/>
      <c r="K285" s="422"/>
      <c r="L285" s="421"/>
      <c r="M285" s="422"/>
    </row>
    <row r="286" spans="1:13" s="419" customFormat="1" x14ac:dyDescent="0.25">
      <c r="A286" s="420"/>
      <c r="B286" s="421"/>
      <c r="C286" s="420"/>
      <c r="D286" s="421"/>
      <c r="E286" s="420"/>
      <c r="F286" s="421"/>
      <c r="G286" s="422"/>
      <c r="H286" s="421"/>
      <c r="I286" s="422"/>
      <c r="J286" s="421"/>
      <c r="K286" s="422"/>
      <c r="L286" s="421"/>
      <c r="M286" s="422"/>
    </row>
    <row r="287" spans="1:13" s="419" customFormat="1" x14ac:dyDescent="0.25">
      <c r="A287" s="420"/>
      <c r="B287" s="421"/>
      <c r="C287" s="420"/>
      <c r="D287" s="421"/>
      <c r="E287" s="420"/>
      <c r="F287" s="421"/>
      <c r="G287" s="422"/>
      <c r="H287" s="421"/>
      <c r="I287" s="422"/>
      <c r="J287" s="421"/>
      <c r="K287" s="422"/>
      <c r="L287" s="421"/>
      <c r="M287" s="422"/>
    </row>
    <row r="288" spans="1:13" s="419" customFormat="1" x14ac:dyDescent="0.25">
      <c r="A288" s="420"/>
      <c r="B288" s="421"/>
      <c r="C288" s="420"/>
      <c r="D288" s="421"/>
      <c r="E288" s="420"/>
      <c r="F288" s="421"/>
      <c r="G288" s="422"/>
      <c r="H288" s="421"/>
      <c r="I288" s="422"/>
      <c r="J288" s="421"/>
      <c r="K288" s="422"/>
      <c r="L288" s="421"/>
      <c r="M288" s="422"/>
    </row>
    <row r="289" spans="1:13" s="419" customFormat="1" x14ac:dyDescent="0.25">
      <c r="A289" s="420"/>
      <c r="B289" s="421"/>
      <c r="C289" s="420"/>
      <c r="D289" s="421"/>
      <c r="E289" s="420"/>
      <c r="F289" s="421"/>
      <c r="G289" s="422"/>
      <c r="H289" s="421"/>
      <c r="I289" s="422"/>
      <c r="J289" s="421"/>
      <c r="K289" s="422"/>
      <c r="L289" s="421"/>
      <c r="M289" s="422"/>
    </row>
    <row r="290" spans="1:13" s="419" customFormat="1" x14ac:dyDescent="0.25">
      <c r="A290" s="420"/>
      <c r="B290" s="421"/>
      <c r="C290" s="420"/>
      <c r="D290" s="421"/>
      <c r="E290" s="420"/>
      <c r="F290" s="421"/>
      <c r="G290" s="422"/>
      <c r="H290" s="421"/>
      <c r="I290" s="422"/>
      <c r="J290" s="421"/>
      <c r="K290" s="422"/>
      <c r="L290" s="421"/>
      <c r="M290" s="422"/>
    </row>
    <row r="291" spans="1:13" s="419" customFormat="1" x14ac:dyDescent="0.25">
      <c r="A291" s="420"/>
      <c r="B291" s="421"/>
      <c r="C291" s="420"/>
      <c r="D291" s="421"/>
      <c r="E291" s="420"/>
      <c r="F291" s="421"/>
      <c r="G291" s="422"/>
      <c r="H291" s="421"/>
      <c r="I291" s="422"/>
      <c r="J291" s="421"/>
      <c r="K291" s="422"/>
      <c r="L291" s="421"/>
      <c r="M291" s="422"/>
    </row>
    <row r="292" spans="1:13" s="419" customFormat="1" x14ac:dyDescent="0.25">
      <c r="A292" s="420"/>
      <c r="B292" s="421"/>
      <c r="C292" s="420"/>
      <c r="D292" s="421"/>
      <c r="E292" s="420"/>
      <c r="F292" s="421"/>
      <c r="G292" s="422"/>
      <c r="H292" s="421"/>
      <c r="I292" s="422"/>
      <c r="J292" s="421"/>
      <c r="K292" s="422"/>
      <c r="L292" s="421"/>
      <c r="M292" s="422"/>
    </row>
    <row r="293" spans="1:13" s="419" customFormat="1" x14ac:dyDescent="0.25">
      <c r="A293" s="420"/>
      <c r="B293" s="421"/>
      <c r="C293" s="420"/>
      <c r="D293" s="421"/>
      <c r="E293" s="420"/>
      <c r="F293" s="421"/>
      <c r="G293" s="422"/>
      <c r="H293" s="421"/>
      <c r="I293" s="422"/>
      <c r="J293" s="421"/>
      <c r="K293" s="422"/>
      <c r="L293" s="421"/>
      <c r="M293" s="422"/>
    </row>
    <row r="294" spans="1:13" s="419" customFormat="1" x14ac:dyDescent="0.25">
      <c r="A294" s="420"/>
      <c r="B294" s="421"/>
      <c r="C294" s="420"/>
      <c r="D294" s="421"/>
      <c r="E294" s="420"/>
      <c r="F294" s="421"/>
      <c r="G294" s="422"/>
      <c r="H294" s="421"/>
      <c r="I294" s="422"/>
      <c r="J294" s="421"/>
      <c r="K294" s="422"/>
      <c r="L294" s="421"/>
      <c r="M294" s="422"/>
    </row>
    <row r="295" spans="1:13" s="419" customFormat="1" x14ac:dyDescent="0.25">
      <c r="A295" s="420"/>
      <c r="B295" s="421"/>
      <c r="C295" s="420"/>
      <c r="D295" s="421"/>
      <c r="E295" s="420"/>
      <c r="F295" s="421"/>
      <c r="G295" s="422"/>
      <c r="H295" s="421"/>
      <c r="I295" s="422"/>
      <c r="J295" s="421"/>
      <c r="K295" s="422"/>
      <c r="L295" s="421"/>
      <c r="M295" s="422"/>
    </row>
    <row r="296" spans="1:13" s="419" customFormat="1" x14ac:dyDescent="0.25">
      <c r="A296" s="420"/>
      <c r="B296" s="421"/>
      <c r="C296" s="420"/>
      <c r="D296" s="421"/>
      <c r="E296" s="420"/>
      <c r="F296" s="421"/>
      <c r="G296" s="422"/>
      <c r="H296" s="421"/>
      <c r="I296" s="422"/>
      <c r="J296" s="421"/>
      <c r="K296" s="422"/>
      <c r="L296" s="421"/>
      <c r="M296" s="422"/>
    </row>
    <row r="297" spans="1:13" s="419" customFormat="1" x14ac:dyDescent="0.25">
      <c r="A297" s="420"/>
      <c r="B297" s="421"/>
      <c r="C297" s="420"/>
      <c r="D297" s="421"/>
      <c r="E297" s="420"/>
      <c r="F297" s="421"/>
      <c r="G297" s="422"/>
      <c r="H297" s="421"/>
      <c r="I297" s="422"/>
      <c r="J297" s="421"/>
      <c r="K297" s="422"/>
      <c r="L297" s="421"/>
      <c r="M297" s="422"/>
    </row>
    <row r="298" spans="1:13" s="419" customFormat="1" x14ac:dyDescent="0.25">
      <c r="A298" s="420"/>
      <c r="B298" s="421"/>
      <c r="C298" s="420"/>
      <c r="D298" s="421"/>
      <c r="E298" s="420"/>
      <c r="F298" s="421"/>
      <c r="G298" s="422"/>
      <c r="H298" s="421"/>
      <c r="I298" s="422"/>
      <c r="J298" s="421"/>
      <c r="K298" s="422"/>
      <c r="L298" s="421"/>
      <c r="M298" s="422"/>
    </row>
    <row r="299" spans="1:13" s="419" customFormat="1" x14ac:dyDescent="0.25">
      <c r="A299" s="420"/>
      <c r="B299" s="421"/>
      <c r="C299" s="420"/>
      <c r="D299" s="421"/>
      <c r="E299" s="420"/>
      <c r="F299" s="421"/>
      <c r="G299" s="422"/>
      <c r="H299" s="421"/>
      <c r="I299" s="422"/>
      <c r="J299" s="421"/>
      <c r="K299" s="422"/>
      <c r="L299" s="421"/>
      <c r="M299" s="422"/>
    </row>
    <row r="300" spans="1:13" s="419" customFormat="1" x14ac:dyDescent="0.25">
      <c r="A300" s="420"/>
      <c r="B300" s="421"/>
      <c r="C300" s="420"/>
      <c r="D300" s="421"/>
      <c r="E300" s="420"/>
      <c r="F300" s="421"/>
      <c r="G300" s="422"/>
      <c r="H300" s="421"/>
      <c r="I300" s="422"/>
      <c r="J300" s="421"/>
      <c r="K300" s="422"/>
      <c r="L300" s="421"/>
      <c r="M300" s="422"/>
    </row>
    <row r="301" spans="1:13" s="419" customFormat="1" x14ac:dyDescent="0.25">
      <c r="A301" s="420"/>
      <c r="B301" s="421"/>
      <c r="C301" s="420"/>
      <c r="D301" s="421"/>
      <c r="E301" s="420"/>
      <c r="F301" s="421"/>
      <c r="G301" s="422"/>
      <c r="H301" s="421"/>
      <c r="I301" s="422"/>
      <c r="J301" s="421"/>
      <c r="K301" s="422"/>
      <c r="L301" s="421"/>
      <c r="M301" s="422"/>
    </row>
    <row r="302" spans="1:13" s="419" customFormat="1" x14ac:dyDescent="0.25">
      <c r="A302" s="420"/>
      <c r="B302" s="421"/>
      <c r="C302" s="420"/>
      <c r="D302" s="421"/>
      <c r="E302" s="420"/>
      <c r="F302" s="421"/>
      <c r="G302" s="422"/>
      <c r="H302" s="421"/>
      <c r="I302" s="422"/>
      <c r="J302" s="421"/>
      <c r="K302" s="422"/>
      <c r="L302" s="421"/>
      <c r="M302" s="422"/>
    </row>
    <row r="303" spans="1:13" s="419" customFormat="1" x14ac:dyDescent="0.25">
      <c r="A303" s="420"/>
      <c r="B303" s="421"/>
      <c r="C303" s="420"/>
      <c r="D303" s="421"/>
      <c r="E303" s="420"/>
      <c r="F303" s="421"/>
      <c r="G303" s="422"/>
      <c r="H303" s="421"/>
      <c r="I303" s="422"/>
      <c r="J303" s="421"/>
      <c r="K303" s="422"/>
      <c r="L303" s="421"/>
      <c r="M303" s="422"/>
    </row>
    <row r="304" spans="1:13" s="419" customFormat="1" x14ac:dyDescent="0.25">
      <c r="A304" s="420"/>
      <c r="B304" s="421"/>
      <c r="C304" s="420"/>
      <c r="D304" s="421"/>
      <c r="E304" s="420"/>
      <c r="F304" s="421"/>
      <c r="G304" s="422"/>
      <c r="H304" s="421"/>
      <c r="I304" s="422"/>
      <c r="J304" s="421"/>
      <c r="K304" s="422"/>
      <c r="L304" s="421"/>
      <c r="M304" s="422"/>
    </row>
    <row r="305" spans="1:13" s="419" customFormat="1" x14ac:dyDescent="0.25">
      <c r="A305" s="420"/>
      <c r="B305" s="421"/>
      <c r="C305" s="420"/>
      <c r="D305" s="421"/>
      <c r="E305" s="420"/>
      <c r="F305" s="421"/>
      <c r="G305" s="422"/>
      <c r="H305" s="421"/>
      <c r="I305" s="422"/>
      <c r="J305" s="421"/>
      <c r="K305" s="422"/>
      <c r="L305" s="421"/>
      <c r="M305" s="422"/>
    </row>
    <row r="306" spans="1:13" s="419" customFormat="1" x14ac:dyDescent="0.25">
      <c r="A306" s="420"/>
      <c r="B306" s="421"/>
      <c r="C306" s="420"/>
      <c r="D306" s="421"/>
      <c r="E306" s="420"/>
      <c r="F306" s="421"/>
      <c r="G306" s="422"/>
      <c r="H306" s="421"/>
      <c r="I306" s="422"/>
      <c r="J306" s="421"/>
      <c r="K306" s="422"/>
      <c r="L306" s="421"/>
      <c r="M306" s="422"/>
    </row>
    <row r="307" spans="1:13" s="419" customFormat="1" x14ac:dyDescent="0.25">
      <c r="A307" s="420"/>
      <c r="B307" s="421"/>
      <c r="C307" s="420"/>
      <c r="D307" s="421"/>
      <c r="E307" s="420"/>
      <c r="F307" s="421"/>
      <c r="G307" s="422"/>
      <c r="H307" s="421"/>
      <c r="I307" s="422"/>
      <c r="J307" s="421"/>
      <c r="K307" s="422"/>
      <c r="L307" s="421"/>
      <c r="M307" s="422"/>
    </row>
    <row r="308" spans="1:13" s="419" customFormat="1" x14ac:dyDescent="0.25">
      <c r="A308" s="420"/>
      <c r="B308" s="421"/>
      <c r="C308" s="420"/>
      <c r="D308" s="421"/>
      <c r="E308" s="420"/>
      <c r="F308" s="421"/>
      <c r="G308" s="422"/>
      <c r="H308" s="421"/>
      <c r="I308" s="422"/>
      <c r="J308" s="421"/>
      <c r="K308" s="422"/>
      <c r="L308" s="421"/>
      <c r="M308" s="422"/>
    </row>
    <row r="309" spans="1:13" s="419" customFormat="1" x14ac:dyDescent="0.25">
      <c r="A309" s="420"/>
      <c r="B309" s="421"/>
      <c r="C309" s="420"/>
      <c r="D309" s="421"/>
      <c r="E309" s="420"/>
      <c r="F309" s="421"/>
      <c r="G309" s="422"/>
      <c r="H309" s="421"/>
      <c r="I309" s="422"/>
      <c r="J309" s="421"/>
      <c r="K309" s="422"/>
      <c r="L309" s="421"/>
      <c r="M309" s="422"/>
    </row>
    <row r="310" spans="1:13" s="419" customFormat="1" x14ac:dyDescent="0.25">
      <c r="A310" s="420"/>
      <c r="B310" s="421"/>
      <c r="C310" s="420"/>
      <c r="D310" s="421"/>
      <c r="E310" s="420"/>
      <c r="F310" s="421"/>
      <c r="G310" s="422"/>
      <c r="H310" s="421"/>
      <c r="I310" s="422"/>
      <c r="J310" s="421"/>
      <c r="K310" s="422"/>
      <c r="L310" s="421"/>
      <c r="M310" s="422"/>
    </row>
    <row r="311" spans="1:13" s="419" customFormat="1" x14ac:dyDescent="0.25">
      <c r="A311" s="420"/>
      <c r="B311" s="421"/>
      <c r="C311" s="420"/>
      <c r="D311" s="421"/>
      <c r="E311" s="420"/>
      <c r="F311" s="421"/>
      <c r="G311" s="422"/>
      <c r="H311" s="421"/>
      <c r="I311" s="422"/>
      <c r="J311" s="421"/>
      <c r="K311" s="422"/>
      <c r="L311" s="421"/>
      <c r="M311" s="422"/>
    </row>
    <row r="312" spans="1:13" s="419" customFormat="1" x14ac:dyDescent="0.25">
      <c r="A312" s="420"/>
      <c r="B312" s="421"/>
      <c r="C312" s="420"/>
      <c r="D312" s="421"/>
      <c r="E312" s="420"/>
      <c r="F312" s="421"/>
      <c r="G312" s="422"/>
      <c r="H312" s="421"/>
      <c r="I312" s="422"/>
      <c r="J312" s="421"/>
      <c r="K312" s="422"/>
      <c r="L312" s="421"/>
      <c r="M312" s="422"/>
    </row>
    <row r="313" spans="1:13" s="419" customFormat="1" x14ac:dyDescent="0.25">
      <c r="A313" s="420"/>
      <c r="B313" s="421"/>
      <c r="C313" s="420"/>
      <c r="D313" s="421"/>
      <c r="E313" s="420"/>
      <c r="F313" s="421"/>
      <c r="G313" s="422"/>
      <c r="H313" s="421"/>
      <c r="I313" s="422"/>
      <c r="J313" s="421"/>
      <c r="K313" s="422"/>
      <c r="L313" s="421"/>
      <c r="M313" s="422"/>
    </row>
    <row r="314" spans="1:13" s="419" customFormat="1" x14ac:dyDescent="0.25">
      <c r="A314" s="420"/>
      <c r="B314" s="421"/>
      <c r="C314" s="420"/>
      <c r="D314" s="421"/>
      <c r="E314" s="420"/>
      <c r="F314" s="421"/>
      <c r="G314" s="422"/>
      <c r="H314" s="421"/>
      <c r="I314" s="422"/>
      <c r="J314" s="421"/>
      <c r="K314" s="422"/>
      <c r="L314" s="421"/>
      <c r="M314" s="422"/>
    </row>
    <row r="315" spans="1:13" s="419" customFormat="1" x14ac:dyDescent="0.25">
      <c r="A315" s="420"/>
      <c r="B315" s="421"/>
      <c r="C315" s="420"/>
      <c r="D315" s="421"/>
      <c r="E315" s="420"/>
      <c r="F315" s="421"/>
      <c r="G315" s="422"/>
      <c r="H315" s="421"/>
      <c r="I315" s="422"/>
      <c r="J315" s="421"/>
      <c r="K315" s="422"/>
      <c r="L315" s="421"/>
      <c r="M315" s="422"/>
    </row>
    <row r="316" spans="1:13" s="419" customFormat="1" x14ac:dyDescent="0.25">
      <c r="A316" s="420"/>
      <c r="B316" s="421"/>
      <c r="C316" s="420"/>
      <c r="D316" s="421"/>
      <c r="E316" s="420"/>
      <c r="F316" s="421"/>
      <c r="G316" s="422"/>
      <c r="H316" s="421"/>
      <c r="I316" s="422"/>
      <c r="J316" s="421"/>
      <c r="K316" s="422"/>
      <c r="L316" s="421"/>
      <c r="M316" s="422"/>
    </row>
    <row r="317" spans="1:13" s="419" customFormat="1" x14ac:dyDescent="0.25">
      <c r="A317" s="420"/>
      <c r="B317" s="421"/>
      <c r="C317" s="420"/>
      <c r="D317" s="421"/>
      <c r="E317" s="420"/>
      <c r="F317" s="421"/>
      <c r="G317" s="422"/>
      <c r="H317" s="421"/>
      <c r="I317" s="422"/>
      <c r="J317" s="421"/>
      <c r="K317" s="422"/>
      <c r="L317" s="421"/>
      <c r="M317" s="422"/>
    </row>
    <row r="318" spans="1:13" s="419" customFormat="1" x14ac:dyDescent="0.25">
      <c r="A318" s="420"/>
      <c r="B318" s="421"/>
      <c r="C318" s="420"/>
      <c r="D318" s="421"/>
      <c r="E318" s="420"/>
      <c r="F318" s="421"/>
      <c r="G318" s="422"/>
      <c r="H318" s="421"/>
      <c r="I318" s="422"/>
      <c r="J318" s="421"/>
      <c r="K318" s="422"/>
      <c r="L318" s="421"/>
      <c r="M318" s="422"/>
    </row>
    <row r="319" spans="1:13" s="419" customFormat="1" x14ac:dyDescent="0.25">
      <c r="A319" s="420"/>
      <c r="B319" s="421"/>
      <c r="C319" s="420"/>
      <c r="D319" s="421"/>
      <c r="E319" s="420"/>
      <c r="F319" s="421"/>
      <c r="G319" s="422"/>
      <c r="H319" s="421"/>
      <c r="I319" s="422"/>
      <c r="J319" s="421"/>
      <c r="K319" s="422"/>
      <c r="L319" s="421"/>
      <c r="M319" s="422"/>
    </row>
    <row r="320" spans="1:13" s="419" customFormat="1" x14ac:dyDescent="0.25">
      <c r="A320" s="420"/>
      <c r="B320" s="421"/>
      <c r="C320" s="420"/>
      <c r="D320" s="421"/>
      <c r="E320" s="420"/>
      <c r="F320" s="421"/>
      <c r="G320" s="422"/>
      <c r="H320" s="421"/>
      <c r="I320" s="422"/>
      <c r="J320" s="421"/>
      <c r="K320" s="422"/>
      <c r="L320" s="421"/>
      <c r="M320" s="422"/>
    </row>
    <row r="321" spans="1:13" s="419" customFormat="1" x14ac:dyDescent="0.25">
      <c r="A321" s="420"/>
      <c r="B321" s="421"/>
      <c r="C321" s="420"/>
      <c r="D321" s="421"/>
      <c r="E321" s="420"/>
      <c r="F321" s="421"/>
      <c r="G321" s="422"/>
      <c r="H321" s="421"/>
      <c r="I321" s="422"/>
      <c r="J321" s="421"/>
      <c r="K321" s="422"/>
      <c r="L321" s="421"/>
      <c r="M321" s="422"/>
    </row>
    <row r="322" spans="1:13" s="419" customFormat="1" x14ac:dyDescent="0.25">
      <c r="A322" s="420"/>
      <c r="B322" s="421"/>
      <c r="C322" s="420"/>
      <c r="D322" s="421"/>
      <c r="E322" s="420"/>
      <c r="F322" s="421"/>
      <c r="G322" s="422"/>
      <c r="H322" s="421"/>
      <c r="I322" s="422"/>
      <c r="J322" s="421"/>
      <c r="K322" s="422"/>
      <c r="L322" s="421"/>
      <c r="M322" s="422"/>
    </row>
    <row r="323" spans="1:13" s="419" customFormat="1" x14ac:dyDescent="0.25">
      <c r="A323" s="420"/>
      <c r="B323" s="421"/>
      <c r="C323" s="420"/>
      <c r="D323" s="421"/>
      <c r="E323" s="420"/>
      <c r="F323" s="421"/>
      <c r="G323" s="422"/>
      <c r="H323" s="421"/>
      <c r="I323" s="422"/>
      <c r="J323" s="421"/>
      <c r="K323" s="422"/>
      <c r="L323" s="421"/>
      <c r="M323" s="422"/>
    </row>
    <row r="324" spans="1:13" s="419" customFormat="1" x14ac:dyDescent="0.25">
      <c r="A324" s="420"/>
      <c r="B324" s="421"/>
      <c r="C324" s="420"/>
      <c r="D324" s="421"/>
      <c r="E324" s="420"/>
      <c r="F324" s="421"/>
      <c r="G324" s="422"/>
      <c r="H324" s="421"/>
      <c r="I324" s="422"/>
      <c r="J324" s="421"/>
      <c r="K324" s="422"/>
      <c r="L324" s="421"/>
      <c r="M324" s="422"/>
    </row>
    <row r="325" spans="1:13" s="419" customFormat="1" x14ac:dyDescent="0.25">
      <c r="A325" s="420"/>
      <c r="B325" s="421"/>
      <c r="C325" s="420"/>
      <c r="D325" s="421"/>
      <c r="E325" s="420"/>
      <c r="F325" s="421"/>
      <c r="G325" s="422"/>
      <c r="H325" s="421"/>
      <c r="I325" s="422"/>
      <c r="J325" s="421"/>
      <c r="K325" s="422"/>
      <c r="L325" s="421"/>
      <c r="M325" s="422"/>
    </row>
    <row r="326" spans="1:13" s="419" customFormat="1" x14ac:dyDescent="0.25">
      <c r="A326" s="420"/>
      <c r="B326" s="421"/>
      <c r="C326" s="420"/>
      <c r="D326" s="421"/>
      <c r="E326" s="420"/>
      <c r="F326" s="421"/>
      <c r="G326" s="422"/>
      <c r="H326" s="421"/>
      <c r="I326" s="422"/>
      <c r="J326" s="421"/>
      <c r="K326" s="422"/>
      <c r="L326" s="421"/>
      <c r="M326" s="422"/>
    </row>
    <row r="327" spans="1:13" s="419" customFormat="1" x14ac:dyDescent="0.25">
      <c r="A327" s="420"/>
      <c r="B327" s="421"/>
      <c r="C327" s="420"/>
      <c r="D327" s="421"/>
      <c r="E327" s="420"/>
      <c r="F327" s="421"/>
      <c r="G327" s="422"/>
      <c r="H327" s="421"/>
      <c r="I327" s="422"/>
      <c r="J327" s="421"/>
      <c r="K327" s="422"/>
      <c r="L327" s="421"/>
      <c r="M327" s="422"/>
    </row>
    <row r="328" spans="1:13" s="419" customFormat="1" x14ac:dyDescent="0.25">
      <c r="A328" s="420"/>
      <c r="B328" s="421"/>
      <c r="C328" s="420"/>
      <c r="D328" s="421"/>
      <c r="E328" s="420"/>
      <c r="F328" s="421"/>
      <c r="G328" s="422"/>
      <c r="H328" s="421"/>
      <c r="I328" s="422"/>
      <c r="J328" s="421"/>
      <c r="K328" s="422"/>
      <c r="L328" s="421"/>
      <c r="M328" s="422"/>
    </row>
    <row r="329" spans="1:13" s="419" customFormat="1" x14ac:dyDescent="0.25">
      <c r="A329" s="420"/>
      <c r="B329" s="421"/>
      <c r="C329" s="420"/>
      <c r="D329" s="421"/>
      <c r="E329" s="420"/>
      <c r="F329" s="421"/>
      <c r="G329" s="422"/>
      <c r="H329" s="421"/>
      <c r="I329" s="422"/>
      <c r="J329" s="421"/>
      <c r="K329" s="422"/>
      <c r="L329" s="421"/>
      <c r="M329" s="422"/>
    </row>
    <row r="330" spans="1:13" s="419" customFormat="1" x14ac:dyDescent="0.25">
      <c r="A330" s="420"/>
      <c r="B330" s="421"/>
      <c r="C330" s="420"/>
      <c r="D330" s="421"/>
      <c r="E330" s="420"/>
      <c r="F330" s="421"/>
      <c r="G330" s="422"/>
      <c r="H330" s="421"/>
      <c r="I330" s="422"/>
      <c r="J330" s="421"/>
      <c r="K330" s="422"/>
      <c r="L330" s="421"/>
      <c r="M330" s="422"/>
    </row>
    <row r="331" spans="1:13" s="419" customFormat="1" x14ac:dyDescent="0.25">
      <c r="A331" s="420"/>
      <c r="B331" s="421"/>
      <c r="C331" s="420"/>
      <c r="D331" s="421"/>
      <c r="E331" s="420"/>
      <c r="F331" s="421"/>
      <c r="G331" s="422"/>
      <c r="H331" s="421"/>
      <c r="I331" s="422"/>
      <c r="J331" s="421"/>
      <c r="K331" s="422"/>
      <c r="L331" s="421"/>
      <c r="M331" s="422"/>
    </row>
    <row r="332" spans="1:13" s="419" customFormat="1" x14ac:dyDescent="0.25">
      <c r="A332" s="420"/>
      <c r="B332" s="421"/>
      <c r="C332" s="420"/>
      <c r="D332" s="421"/>
      <c r="E332" s="420"/>
      <c r="F332" s="421"/>
      <c r="G332" s="422"/>
      <c r="H332" s="421"/>
      <c r="I332" s="422"/>
      <c r="J332" s="421"/>
      <c r="K332" s="422"/>
      <c r="L332" s="421"/>
      <c r="M332" s="422"/>
    </row>
    <row r="333" spans="1:13" s="419" customFormat="1" x14ac:dyDescent="0.25">
      <c r="A333" s="420"/>
      <c r="B333" s="421"/>
      <c r="C333" s="420"/>
      <c r="D333" s="421"/>
      <c r="E333" s="420"/>
      <c r="F333" s="421"/>
      <c r="G333" s="422"/>
      <c r="H333" s="421"/>
      <c r="I333" s="422"/>
      <c r="J333" s="421"/>
      <c r="K333" s="422"/>
      <c r="L333" s="421"/>
      <c r="M333" s="422"/>
    </row>
    <row r="334" spans="1:13" s="419" customFormat="1" x14ac:dyDescent="0.25">
      <c r="A334" s="420"/>
      <c r="B334" s="421"/>
      <c r="C334" s="420"/>
      <c r="D334" s="421"/>
      <c r="E334" s="420"/>
      <c r="F334" s="421"/>
      <c r="G334" s="422"/>
      <c r="H334" s="421"/>
      <c r="I334" s="422"/>
      <c r="J334" s="421"/>
      <c r="K334" s="422"/>
      <c r="L334" s="421"/>
      <c r="M334" s="422"/>
    </row>
    <row r="335" spans="1:13" s="419" customFormat="1" x14ac:dyDescent="0.25">
      <c r="A335" s="420"/>
      <c r="B335" s="421"/>
      <c r="C335" s="420"/>
      <c r="D335" s="421"/>
      <c r="E335" s="420"/>
      <c r="F335" s="421"/>
      <c r="G335" s="422"/>
      <c r="H335" s="421"/>
      <c r="I335" s="422"/>
      <c r="J335" s="421"/>
      <c r="K335" s="422"/>
      <c r="L335" s="421"/>
      <c r="M335" s="422"/>
    </row>
    <row r="336" spans="1:13" s="419" customFormat="1" x14ac:dyDescent="0.25">
      <c r="A336" s="420"/>
      <c r="B336" s="421"/>
      <c r="C336" s="420"/>
      <c r="D336" s="421"/>
      <c r="E336" s="420"/>
      <c r="F336" s="421"/>
      <c r="G336" s="422"/>
      <c r="H336" s="421"/>
      <c r="I336" s="422"/>
      <c r="J336" s="421"/>
      <c r="K336" s="422"/>
      <c r="L336" s="421"/>
      <c r="M336" s="422"/>
    </row>
    <row r="337" spans="1:13" s="419" customFormat="1" x14ac:dyDescent="0.25">
      <c r="A337" s="420"/>
      <c r="B337" s="421"/>
      <c r="C337" s="420"/>
      <c r="D337" s="421"/>
      <c r="E337" s="420"/>
      <c r="F337" s="421"/>
      <c r="G337" s="422"/>
      <c r="H337" s="421"/>
      <c r="I337" s="422"/>
      <c r="J337" s="421"/>
      <c r="K337" s="422"/>
      <c r="L337" s="421"/>
      <c r="M337" s="422"/>
    </row>
    <row r="338" spans="1:13" s="419" customFormat="1" x14ac:dyDescent="0.25">
      <c r="A338" s="420"/>
      <c r="B338" s="421"/>
      <c r="C338" s="420"/>
      <c r="D338" s="421"/>
      <c r="E338" s="420"/>
      <c r="F338" s="421"/>
      <c r="G338" s="422"/>
      <c r="H338" s="421"/>
      <c r="I338" s="422"/>
      <c r="J338" s="421"/>
      <c r="K338" s="422"/>
      <c r="L338" s="421"/>
      <c r="M338" s="422"/>
    </row>
    <row r="339" spans="1:13" s="419" customFormat="1" x14ac:dyDescent="0.25">
      <c r="A339" s="420"/>
      <c r="B339" s="421"/>
      <c r="C339" s="420"/>
      <c r="D339" s="421"/>
      <c r="E339" s="420"/>
      <c r="F339" s="421"/>
      <c r="G339" s="422"/>
      <c r="H339" s="421"/>
      <c r="I339" s="422"/>
      <c r="J339" s="421"/>
      <c r="K339" s="422"/>
      <c r="L339" s="421"/>
      <c r="M339" s="422"/>
    </row>
    <row r="340" spans="1:13" s="419" customFormat="1" x14ac:dyDescent="0.25">
      <c r="A340" s="420"/>
      <c r="B340" s="421"/>
      <c r="C340" s="420"/>
      <c r="D340" s="421"/>
      <c r="E340" s="420"/>
      <c r="F340" s="421"/>
      <c r="G340" s="422"/>
      <c r="H340" s="421"/>
      <c r="I340" s="422"/>
      <c r="J340" s="421"/>
      <c r="K340" s="422"/>
      <c r="L340" s="421"/>
      <c r="M340" s="422"/>
    </row>
    <row r="341" spans="1:13" s="419" customFormat="1" x14ac:dyDescent="0.25">
      <c r="A341" s="420"/>
      <c r="B341" s="421"/>
      <c r="C341" s="420"/>
      <c r="D341" s="421"/>
      <c r="E341" s="420"/>
      <c r="F341" s="421"/>
      <c r="G341" s="422"/>
      <c r="H341" s="421"/>
      <c r="I341" s="422"/>
      <c r="J341" s="421"/>
      <c r="K341" s="422"/>
      <c r="L341" s="421"/>
      <c r="M341" s="422"/>
    </row>
    <row r="342" spans="1:13" s="419" customFormat="1" x14ac:dyDescent="0.25">
      <c r="A342" s="420"/>
      <c r="B342" s="421"/>
      <c r="C342" s="420"/>
      <c r="D342" s="421"/>
      <c r="E342" s="420"/>
      <c r="F342" s="421"/>
      <c r="G342" s="422"/>
      <c r="H342" s="421"/>
      <c r="I342" s="422"/>
      <c r="J342" s="421"/>
      <c r="K342" s="422"/>
      <c r="L342" s="421"/>
      <c r="M342" s="422"/>
    </row>
    <row r="343" spans="1:13" s="419" customFormat="1" x14ac:dyDescent="0.25">
      <c r="A343" s="420"/>
      <c r="B343" s="421"/>
      <c r="C343" s="420"/>
      <c r="D343" s="421"/>
      <c r="E343" s="420"/>
      <c r="F343" s="421"/>
      <c r="G343" s="422"/>
      <c r="H343" s="421"/>
      <c r="I343" s="422"/>
      <c r="J343" s="421"/>
      <c r="K343" s="422"/>
      <c r="L343" s="421"/>
      <c r="M343" s="422"/>
    </row>
    <row r="344" spans="1:13" s="419" customFormat="1" x14ac:dyDescent="0.25">
      <c r="A344" s="420"/>
      <c r="B344" s="421"/>
      <c r="C344" s="420"/>
      <c r="D344" s="421"/>
      <c r="E344" s="420"/>
      <c r="F344" s="421"/>
      <c r="G344" s="422"/>
      <c r="H344" s="421"/>
      <c r="I344" s="422"/>
      <c r="J344" s="421"/>
      <c r="K344" s="422"/>
      <c r="L344" s="421"/>
      <c r="M344" s="422"/>
    </row>
    <row r="345" spans="1:13" s="419" customFormat="1" x14ac:dyDescent="0.25">
      <c r="A345" s="420"/>
      <c r="B345" s="421"/>
      <c r="C345" s="420"/>
      <c r="D345" s="421"/>
      <c r="E345" s="420"/>
      <c r="F345" s="421"/>
      <c r="G345" s="422"/>
      <c r="H345" s="421"/>
      <c r="I345" s="422"/>
      <c r="J345" s="421"/>
      <c r="K345" s="422"/>
      <c r="L345" s="421"/>
      <c r="M345" s="422"/>
    </row>
    <row r="346" spans="1:13" s="419" customFormat="1" x14ac:dyDescent="0.25">
      <c r="A346" s="420"/>
      <c r="B346" s="421"/>
      <c r="C346" s="420"/>
      <c r="D346" s="421"/>
      <c r="E346" s="420"/>
      <c r="F346" s="421"/>
      <c r="G346" s="422"/>
      <c r="H346" s="421"/>
      <c r="I346" s="422"/>
      <c r="J346" s="421"/>
      <c r="K346" s="422"/>
      <c r="L346" s="421"/>
      <c r="M346" s="422"/>
    </row>
    <row r="347" spans="1:13" s="419" customFormat="1" x14ac:dyDescent="0.25">
      <c r="A347" s="420"/>
      <c r="B347" s="421"/>
      <c r="C347" s="420"/>
      <c r="D347" s="421"/>
      <c r="E347" s="420"/>
      <c r="F347" s="421"/>
      <c r="G347" s="422"/>
      <c r="H347" s="421"/>
      <c r="I347" s="422"/>
      <c r="J347" s="421"/>
      <c r="K347" s="422"/>
      <c r="L347" s="421"/>
      <c r="M347" s="422"/>
    </row>
    <row r="348" spans="1:13" s="419" customFormat="1" x14ac:dyDescent="0.25">
      <c r="A348" s="420"/>
      <c r="B348" s="421"/>
      <c r="C348" s="420"/>
      <c r="D348" s="421"/>
      <c r="E348" s="420"/>
      <c r="F348" s="421"/>
      <c r="G348" s="422"/>
      <c r="H348" s="421"/>
      <c r="I348" s="422"/>
      <c r="J348" s="421"/>
      <c r="K348" s="422"/>
      <c r="L348" s="421"/>
      <c r="M348" s="422"/>
    </row>
    <row r="349" spans="1:13" s="419" customFormat="1" x14ac:dyDescent="0.25">
      <c r="A349" s="420"/>
      <c r="B349" s="421"/>
      <c r="C349" s="420"/>
      <c r="D349" s="421"/>
      <c r="E349" s="420"/>
      <c r="F349" s="421"/>
      <c r="G349" s="422"/>
      <c r="H349" s="421"/>
      <c r="I349" s="422"/>
      <c r="J349" s="421"/>
      <c r="K349" s="422"/>
      <c r="L349" s="421"/>
      <c r="M349" s="422"/>
    </row>
    <row r="350" spans="1:13" s="419" customFormat="1" x14ac:dyDescent="0.25">
      <c r="A350" s="420"/>
      <c r="B350" s="421"/>
      <c r="C350" s="420"/>
      <c r="D350" s="421"/>
      <c r="E350" s="420"/>
      <c r="F350" s="421"/>
      <c r="G350" s="422"/>
      <c r="H350" s="421"/>
      <c r="I350" s="422"/>
      <c r="J350" s="421"/>
      <c r="K350" s="422"/>
      <c r="L350" s="421"/>
      <c r="M350" s="422"/>
    </row>
    <row r="351" spans="1:13" s="419" customFormat="1" x14ac:dyDescent="0.25">
      <c r="A351" s="420"/>
      <c r="B351" s="421"/>
      <c r="C351" s="420"/>
      <c r="D351" s="421"/>
      <c r="E351" s="420"/>
      <c r="F351" s="421"/>
      <c r="G351" s="422"/>
      <c r="H351" s="421"/>
      <c r="I351" s="422"/>
      <c r="J351" s="421"/>
      <c r="K351" s="422"/>
      <c r="L351" s="421"/>
      <c r="M351" s="422"/>
    </row>
    <row r="352" spans="1:13" s="419" customFormat="1" x14ac:dyDescent="0.25">
      <c r="A352" s="420"/>
      <c r="B352" s="421"/>
      <c r="C352" s="420"/>
      <c r="D352" s="421"/>
      <c r="E352" s="420"/>
      <c r="F352" s="421"/>
      <c r="G352" s="422"/>
      <c r="H352" s="421"/>
      <c r="I352" s="422"/>
      <c r="J352" s="421"/>
      <c r="K352" s="422"/>
      <c r="L352" s="421"/>
      <c r="M352" s="422"/>
    </row>
    <row r="353" spans="1:13" s="419" customFormat="1" x14ac:dyDescent="0.25">
      <c r="A353" s="420"/>
      <c r="B353" s="421"/>
      <c r="C353" s="420"/>
      <c r="D353" s="421"/>
      <c r="E353" s="420"/>
      <c r="F353" s="421"/>
      <c r="G353" s="422"/>
      <c r="H353" s="421"/>
      <c r="I353" s="422"/>
      <c r="J353" s="421"/>
      <c r="K353" s="422"/>
      <c r="L353" s="421"/>
      <c r="M353" s="422"/>
    </row>
    <row r="354" spans="1:13" s="419" customFormat="1" x14ac:dyDescent="0.25">
      <c r="A354" s="420"/>
      <c r="B354" s="421"/>
      <c r="C354" s="420"/>
      <c r="D354" s="421"/>
      <c r="E354" s="420"/>
      <c r="F354" s="421"/>
      <c r="G354" s="422"/>
      <c r="H354" s="421"/>
      <c r="I354" s="422"/>
      <c r="J354" s="421"/>
      <c r="K354" s="422"/>
      <c r="L354" s="421"/>
      <c r="M354" s="422"/>
    </row>
    <row r="355" spans="1:13" s="419" customFormat="1" x14ac:dyDescent="0.25">
      <c r="A355" s="420"/>
      <c r="B355" s="421"/>
      <c r="C355" s="420"/>
      <c r="D355" s="421"/>
      <c r="E355" s="420"/>
      <c r="F355" s="421"/>
      <c r="G355" s="422"/>
      <c r="H355" s="421"/>
      <c r="I355" s="422"/>
      <c r="J355" s="421"/>
      <c r="K355" s="422"/>
      <c r="L355" s="421"/>
      <c r="M355" s="422"/>
    </row>
    <row r="356" spans="1:13" s="419" customFormat="1" x14ac:dyDescent="0.25">
      <c r="A356" s="420"/>
      <c r="B356" s="421"/>
      <c r="C356" s="420"/>
      <c r="D356" s="421"/>
      <c r="E356" s="420"/>
      <c r="F356" s="421"/>
      <c r="G356" s="422"/>
      <c r="H356" s="421"/>
      <c r="I356" s="422"/>
      <c r="J356" s="421"/>
      <c r="K356" s="422"/>
      <c r="L356" s="421"/>
      <c r="M356" s="422"/>
    </row>
    <row r="357" spans="1:13" s="419" customFormat="1" x14ac:dyDescent="0.25">
      <c r="A357" s="420"/>
      <c r="B357" s="421"/>
      <c r="C357" s="420"/>
      <c r="D357" s="421"/>
      <c r="E357" s="420"/>
      <c r="F357" s="421"/>
      <c r="G357" s="422"/>
      <c r="H357" s="421"/>
      <c r="I357" s="422"/>
      <c r="J357" s="421"/>
      <c r="K357" s="422"/>
      <c r="L357" s="421"/>
      <c r="M357" s="422"/>
    </row>
    <row r="358" spans="1:13" s="419" customFormat="1" x14ac:dyDescent="0.25">
      <c r="A358" s="420"/>
      <c r="B358" s="421"/>
      <c r="C358" s="420"/>
      <c r="D358" s="421"/>
      <c r="E358" s="420"/>
      <c r="F358" s="421"/>
      <c r="G358" s="422"/>
      <c r="H358" s="421"/>
      <c r="I358" s="422"/>
      <c r="J358" s="421"/>
      <c r="K358" s="422"/>
      <c r="L358" s="421"/>
      <c r="M358" s="422"/>
    </row>
    <row r="359" spans="1:13" s="419" customFormat="1" x14ac:dyDescent="0.25">
      <c r="A359" s="420"/>
      <c r="B359" s="421"/>
      <c r="C359" s="420"/>
      <c r="D359" s="421"/>
      <c r="E359" s="420"/>
      <c r="F359" s="421"/>
      <c r="G359" s="422"/>
      <c r="H359" s="421"/>
      <c r="I359" s="422"/>
      <c r="J359" s="421"/>
      <c r="K359" s="422"/>
      <c r="L359" s="421"/>
      <c r="M359" s="422"/>
    </row>
    <row r="360" spans="1:13" s="419" customFormat="1" x14ac:dyDescent="0.25">
      <c r="A360" s="420"/>
      <c r="B360" s="421"/>
      <c r="C360" s="420"/>
      <c r="D360" s="421"/>
      <c r="E360" s="420"/>
      <c r="F360" s="421"/>
      <c r="G360" s="422"/>
      <c r="H360" s="421"/>
      <c r="I360" s="422"/>
      <c r="J360" s="421"/>
      <c r="K360" s="422"/>
      <c r="L360" s="421"/>
      <c r="M360" s="422"/>
    </row>
    <row r="361" spans="1:13" s="419" customFormat="1" x14ac:dyDescent="0.25">
      <c r="A361" s="420"/>
      <c r="B361" s="421"/>
      <c r="C361" s="420"/>
      <c r="D361" s="421"/>
      <c r="E361" s="420"/>
      <c r="F361" s="421"/>
      <c r="G361" s="422"/>
      <c r="H361" s="421"/>
      <c r="I361" s="422"/>
      <c r="J361" s="421"/>
      <c r="K361" s="422"/>
      <c r="L361" s="421"/>
      <c r="M361" s="422"/>
    </row>
    <row r="362" spans="1:13" s="419" customFormat="1" x14ac:dyDescent="0.25">
      <c r="A362" s="420"/>
      <c r="B362" s="421"/>
      <c r="C362" s="420"/>
      <c r="D362" s="421"/>
      <c r="E362" s="420"/>
      <c r="F362" s="421"/>
      <c r="G362" s="422"/>
      <c r="H362" s="421"/>
      <c r="I362" s="422"/>
      <c r="J362" s="421"/>
      <c r="K362" s="422"/>
      <c r="L362" s="421"/>
      <c r="M362" s="422"/>
    </row>
    <row r="363" spans="1:13" s="419" customFormat="1" x14ac:dyDescent="0.25">
      <c r="A363" s="420"/>
      <c r="B363" s="421"/>
      <c r="C363" s="420"/>
      <c r="D363" s="421"/>
      <c r="E363" s="420"/>
      <c r="F363" s="421"/>
      <c r="G363" s="422"/>
      <c r="H363" s="421"/>
      <c r="I363" s="422"/>
      <c r="J363" s="421"/>
      <c r="K363" s="422"/>
      <c r="L363" s="421"/>
      <c r="M363" s="422"/>
    </row>
    <row r="364" spans="1:13" s="419" customFormat="1" x14ac:dyDescent="0.25">
      <c r="A364" s="420"/>
      <c r="B364" s="421"/>
      <c r="C364" s="420"/>
      <c r="D364" s="421"/>
      <c r="E364" s="420"/>
      <c r="F364" s="421"/>
      <c r="G364" s="422"/>
      <c r="H364" s="421"/>
      <c r="I364" s="422"/>
      <c r="J364" s="421"/>
      <c r="K364" s="422"/>
      <c r="L364" s="421"/>
      <c r="M364" s="422"/>
    </row>
    <row r="365" spans="1:13" s="419" customFormat="1" x14ac:dyDescent="0.25">
      <c r="A365" s="420"/>
      <c r="B365" s="421"/>
      <c r="C365" s="420"/>
      <c r="D365" s="421"/>
      <c r="E365" s="420"/>
      <c r="F365" s="421"/>
      <c r="G365" s="422"/>
      <c r="H365" s="421"/>
      <c r="I365" s="422"/>
      <c r="J365" s="421"/>
      <c r="K365" s="422"/>
      <c r="L365" s="421"/>
      <c r="M365" s="422"/>
    </row>
    <row r="366" spans="1:13" s="419" customFormat="1" x14ac:dyDescent="0.25">
      <c r="A366" s="420"/>
      <c r="B366" s="421"/>
      <c r="C366" s="420"/>
      <c r="D366" s="421"/>
      <c r="E366" s="420"/>
      <c r="F366" s="421"/>
      <c r="G366" s="422"/>
      <c r="H366" s="421"/>
      <c r="I366" s="422"/>
      <c r="J366" s="421"/>
      <c r="K366" s="422"/>
      <c r="L366" s="421"/>
      <c r="M366" s="422"/>
    </row>
    <row r="367" spans="1:13" s="419" customFormat="1" x14ac:dyDescent="0.25">
      <c r="A367" s="420"/>
      <c r="B367" s="421"/>
      <c r="C367" s="420"/>
      <c r="D367" s="421"/>
      <c r="E367" s="420"/>
      <c r="F367" s="421"/>
      <c r="G367" s="422"/>
      <c r="H367" s="421"/>
      <c r="I367" s="422"/>
      <c r="J367" s="421"/>
      <c r="K367" s="422"/>
      <c r="L367" s="421"/>
      <c r="M367" s="422"/>
    </row>
    <row r="368" spans="1:13" s="419" customFormat="1" x14ac:dyDescent="0.25">
      <c r="A368" s="420"/>
      <c r="B368" s="421"/>
      <c r="C368" s="420"/>
      <c r="D368" s="421"/>
      <c r="E368" s="420"/>
      <c r="F368" s="421"/>
      <c r="G368" s="422"/>
      <c r="H368" s="421"/>
      <c r="I368" s="422"/>
      <c r="J368" s="421"/>
      <c r="K368" s="422"/>
      <c r="L368" s="421"/>
      <c r="M368" s="422"/>
    </row>
    <row r="369" spans="1:13" s="419" customFormat="1" x14ac:dyDescent="0.25">
      <c r="A369" s="420"/>
      <c r="B369" s="421"/>
      <c r="C369" s="420"/>
      <c r="D369" s="421"/>
      <c r="E369" s="420"/>
      <c r="F369" s="421"/>
      <c r="G369" s="422"/>
      <c r="H369" s="421"/>
      <c r="I369" s="422"/>
      <c r="J369" s="421"/>
      <c r="K369" s="422"/>
      <c r="L369" s="421"/>
      <c r="M369" s="422"/>
    </row>
    <row r="370" spans="1:13" s="419" customFormat="1" x14ac:dyDescent="0.25">
      <c r="A370" s="420"/>
      <c r="B370" s="421"/>
      <c r="C370" s="420"/>
      <c r="D370" s="421"/>
      <c r="E370" s="420"/>
      <c r="F370" s="421"/>
      <c r="G370" s="422"/>
      <c r="H370" s="421"/>
      <c r="I370" s="422"/>
      <c r="J370" s="421"/>
      <c r="K370" s="422"/>
      <c r="L370" s="421"/>
      <c r="M370" s="422"/>
    </row>
    <row r="371" spans="1:13" s="419" customFormat="1" x14ac:dyDescent="0.25">
      <c r="A371" s="420"/>
      <c r="B371" s="421"/>
      <c r="C371" s="420"/>
      <c r="D371" s="421"/>
      <c r="E371" s="420"/>
      <c r="F371" s="421"/>
      <c r="G371" s="422"/>
      <c r="H371" s="421"/>
      <c r="I371" s="422"/>
      <c r="J371" s="421"/>
      <c r="K371" s="422"/>
      <c r="L371" s="421"/>
      <c r="M371" s="422"/>
    </row>
    <row r="372" spans="1:13" s="419" customFormat="1" x14ac:dyDescent="0.25">
      <c r="A372" s="420"/>
      <c r="B372" s="421"/>
      <c r="C372" s="420"/>
      <c r="D372" s="421"/>
      <c r="E372" s="420"/>
      <c r="F372" s="421"/>
      <c r="G372" s="422"/>
      <c r="H372" s="421"/>
      <c r="I372" s="422"/>
      <c r="J372" s="421"/>
      <c r="K372" s="422"/>
      <c r="L372" s="421"/>
      <c r="M372" s="422"/>
    </row>
    <row r="373" spans="1:13" s="419" customFormat="1" x14ac:dyDescent="0.25">
      <c r="A373" s="420"/>
      <c r="B373" s="421"/>
      <c r="C373" s="420"/>
      <c r="D373" s="421"/>
      <c r="E373" s="420"/>
      <c r="F373" s="421"/>
      <c r="G373" s="422"/>
      <c r="H373" s="421"/>
      <c r="I373" s="422"/>
      <c r="J373" s="421"/>
      <c r="K373" s="422"/>
      <c r="L373" s="421"/>
      <c r="M373" s="422"/>
    </row>
    <row r="374" spans="1:13" s="419" customFormat="1" x14ac:dyDescent="0.25">
      <c r="A374" s="420"/>
      <c r="B374" s="421"/>
      <c r="C374" s="420"/>
      <c r="D374" s="421"/>
      <c r="E374" s="420"/>
      <c r="F374" s="421"/>
      <c r="G374" s="422"/>
      <c r="H374" s="421"/>
      <c r="I374" s="422"/>
      <c r="J374" s="421"/>
      <c r="K374" s="422"/>
      <c r="L374" s="421"/>
      <c r="M374" s="422"/>
    </row>
    <row r="375" spans="1:13" s="419" customFormat="1" x14ac:dyDescent="0.25">
      <c r="A375" s="420"/>
      <c r="B375" s="421"/>
      <c r="C375" s="420"/>
      <c r="D375" s="421"/>
      <c r="E375" s="420"/>
      <c r="F375" s="421"/>
      <c r="G375" s="422"/>
      <c r="H375" s="421"/>
      <c r="I375" s="422"/>
      <c r="J375" s="421"/>
      <c r="K375" s="422"/>
      <c r="L375" s="421"/>
      <c r="M375" s="422"/>
    </row>
    <row r="376" spans="1:13" s="419" customFormat="1" x14ac:dyDescent="0.25">
      <c r="A376" s="420"/>
      <c r="B376" s="421"/>
      <c r="C376" s="420"/>
      <c r="D376" s="421"/>
      <c r="E376" s="420"/>
      <c r="F376" s="421"/>
      <c r="G376" s="422"/>
      <c r="H376" s="421"/>
      <c r="I376" s="422"/>
      <c r="J376" s="421"/>
      <c r="K376" s="422"/>
      <c r="L376" s="421"/>
      <c r="M376" s="422"/>
    </row>
    <row r="377" spans="1:13" s="419" customFormat="1" x14ac:dyDescent="0.25">
      <c r="A377" s="420"/>
      <c r="B377" s="421"/>
      <c r="C377" s="420"/>
      <c r="D377" s="421"/>
      <c r="E377" s="420"/>
      <c r="F377" s="421"/>
      <c r="G377" s="422"/>
      <c r="H377" s="421"/>
      <c r="I377" s="422"/>
      <c r="J377" s="421"/>
      <c r="K377" s="422"/>
      <c r="L377" s="421"/>
      <c r="M377" s="422"/>
    </row>
    <row r="378" spans="1:13" s="419" customFormat="1" x14ac:dyDescent="0.25">
      <c r="A378" s="420"/>
      <c r="B378" s="421"/>
      <c r="C378" s="420"/>
      <c r="D378" s="421"/>
      <c r="E378" s="420"/>
      <c r="F378" s="421"/>
      <c r="G378" s="422"/>
      <c r="H378" s="421"/>
      <c r="I378" s="422"/>
      <c r="J378" s="421"/>
      <c r="K378" s="422"/>
      <c r="L378" s="421"/>
      <c r="M378" s="422"/>
    </row>
    <row r="379" spans="1:13" s="419" customFormat="1" x14ac:dyDescent="0.25">
      <c r="A379" s="420"/>
      <c r="B379" s="421"/>
      <c r="C379" s="420"/>
      <c r="D379" s="421"/>
      <c r="E379" s="420"/>
      <c r="F379" s="421"/>
      <c r="G379" s="422"/>
      <c r="H379" s="421"/>
      <c r="I379" s="422"/>
      <c r="J379" s="421"/>
      <c r="K379" s="422"/>
      <c r="L379" s="421"/>
      <c r="M379" s="422"/>
    </row>
    <row r="380" spans="1:13" s="419" customFormat="1" x14ac:dyDescent="0.25">
      <c r="A380" s="420"/>
      <c r="B380" s="421"/>
      <c r="C380" s="420"/>
      <c r="D380" s="421"/>
      <c r="E380" s="420"/>
      <c r="F380" s="421"/>
      <c r="G380" s="422"/>
      <c r="H380" s="421"/>
      <c r="I380" s="422"/>
      <c r="J380" s="421"/>
      <c r="K380" s="422"/>
      <c r="L380" s="421"/>
      <c r="M380" s="422"/>
    </row>
    <row r="381" spans="1:13" s="419" customFormat="1" x14ac:dyDescent="0.25">
      <c r="A381" s="420"/>
      <c r="B381" s="421"/>
      <c r="C381" s="420"/>
      <c r="D381" s="421"/>
      <c r="E381" s="420"/>
      <c r="F381" s="421"/>
      <c r="G381" s="422"/>
      <c r="H381" s="421"/>
      <c r="I381" s="422"/>
      <c r="J381" s="421"/>
      <c r="K381" s="422"/>
      <c r="L381" s="421"/>
      <c r="M381" s="422"/>
    </row>
    <row r="382" spans="1:13" s="419" customFormat="1" x14ac:dyDescent="0.25">
      <c r="A382" s="420"/>
      <c r="B382" s="421"/>
      <c r="C382" s="420"/>
      <c r="D382" s="421"/>
      <c r="E382" s="420"/>
      <c r="F382" s="421"/>
      <c r="G382" s="422"/>
      <c r="H382" s="421"/>
      <c r="I382" s="422"/>
      <c r="J382" s="421"/>
      <c r="K382" s="422"/>
      <c r="L382" s="421"/>
      <c r="M382" s="422"/>
    </row>
    <row r="383" spans="1:13" s="419" customFormat="1" x14ac:dyDescent="0.25">
      <c r="A383" s="420"/>
      <c r="B383" s="421"/>
      <c r="C383" s="420"/>
      <c r="D383" s="421"/>
      <c r="E383" s="420"/>
      <c r="F383" s="421"/>
      <c r="G383" s="422"/>
      <c r="H383" s="421"/>
      <c r="I383" s="422"/>
      <c r="J383" s="421"/>
      <c r="K383" s="422"/>
      <c r="L383" s="421"/>
      <c r="M383" s="422"/>
    </row>
    <row r="384" spans="1:13" s="419" customFormat="1" x14ac:dyDescent="0.25">
      <c r="A384" s="420"/>
      <c r="B384" s="421"/>
      <c r="C384" s="420"/>
      <c r="D384" s="421"/>
      <c r="E384" s="420"/>
      <c r="F384" s="421"/>
      <c r="G384" s="422"/>
      <c r="H384" s="421"/>
      <c r="I384" s="422"/>
      <c r="J384" s="421"/>
      <c r="K384" s="422"/>
      <c r="L384" s="421"/>
      <c r="M384" s="422"/>
    </row>
    <row r="385" spans="1:13" s="419" customFormat="1" x14ac:dyDescent="0.25">
      <c r="A385" s="420"/>
      <c r="B385" s="421"/>
      <c r="C385" s="420"/>
      <c r="D385" s="421"/>
      <c r="E385" s="420"/>
      <c r="F385" s="421"/>
      <c r="G385" s="422"/>
      <c r="H385" s="421"/>
      <c r="I385" s="422"/>
      <c r="J385" s="421"/>
      <c r="K385" s="422"/>
      <c r="L385" s="421"/>
      <c r="M385" s="422"/>
    </row>
    <row r="386" spans="1:13" s="419" customFormat="1" x14ac:dyDescent="0.25">
      <c r="A386" s="420"/>
      <c r="B386" s="421"/>
      <c r="C386" s="420"/>
      <c r="D386" s="421"/>
      <c r="E386" s="420"/>
      <c r="F386" s="421"/>
      <c r="G386" s="422"/>
      <c r="H386" s="421"/>
      <c r="I386" s="422"/>
      <c r="J386" s="421"/>
      <c r="K386" s="422"/>
      <c r="L386" s="421"/>
      <c r="M386" s="422"/>
    </row>
    <row r="387" spans="1:13" s="419" customFormat="1" x14ac:dyDescent="0.25">
      <c r="A387" s="420"/>
      <c r="B387" s="421"/>
      <c r="C387" s="420"/>
      <c r="D387" s="421"/>
      <c r="E387" s="420"/>
      <c r="F387" s="421"/>
      <c r="G387" s="422"/>
      <c r="H387" s="421"/>
      <c r="I387" s="422"/>
      <c r="J387" s="421"/>
      <c r="K387" s="422"/>
      <c r="L387" s="421"/>
      <c r="M387" s="422"/>
    </row>
    <row r="388" spans="1:13" s="419" customFormat="1" x14ac:dyDescent="0.25">
      <c r="A388" s="420"/>
      <c r="B388" s="421"/>
      <c r="C388" s="420"/>
      <c r="D388" s="421"/>
      <c r="E388" s="420"/>
      <c r="F388" s="421"/>
      <c r="G388" s="422"/>
      <c r="H388" s="421"/>
      <c r="I388" s="422"/>
      <c r="J388" s="421"/>
      <c r="K388" s="422"/>
      <c r="L388" s="421"/>
      <c r="M388" s="422"/>
    </row>
    <row r="389" spans="1:13" s="419" customFormat="1" x14ac:dyDescent="0.25">
      <c r="A389" s="420"/>
      <c r="B389" s="421"/>
      <c r="C389" s="420"/>
      <c r="D389" s="421"/>
      <c r="E389" s="420"/>
      <c r="F389" s="421"/>
      <c r="G389" s="422"/>
      <c r="H389" s="421"/>
      <c r="I389" s="422"/>
      <c r="J389" s="421"/>
      <c r="K389" s="422"/>
      <c r="L389" s="421"/>
      <c r="M389" s="422"/>
    </row>
    <row r="390" spans="1:13" s="419" customFormat="1" x14ac:dyDescent="0.25">
      <c r="A390" s="420"/>
      <c r="B390" s="421"/>
      <c r="C390" s="420"/>
      <c r="D390" s="421"/>
      <c r="E390" s="420"/>
      <c r="F390" s="421"/>
      <c r="G390" s="422"/>
      <c r="H390" s="421"/>
      <c r="I390" s="422"/>
      <c r="J390" s="421"/>
      <c r="K390" s="422"/>
      <c r="L390" s="421"/>
      <c r="M390" s="422"/>
    </row>
    <row r="391" spans="1:13" s="419" customFormat="1" x14ac:dyDescent="0.25">
      <c r="A391" s="420"/>
      <c r="B391" s="421"/>
      <c r="C391" s="420"/>
      <c r="D391" s="421"/>
      <c r="E391" s="420"/>
      <c r="F391" s="421"/>
      <c r="G391" s="422"/>
      <c r="H391" s="421"/>
      <c r="I391" s="422"/>
      <c r="J391" s="421"/>
      <c r="K391" s="422"/>
      <c r="L391" s="421"/>
      <c r="M391" s="422"/>
    </row>
    <row r="392" spans="1:13" s="419" customFormat="1" x14ac:dyDescent="0.25">
      <c r="A392" s="420"/>
      <c r="B392" s="421"/>
      <c r="C392" s="420"/>
      <c r="D392" s="421"/>
      <c r="E392" s="420"/>
      <c r="F392" s="421"/>
      <c r="G392" s="422"/>
      <c r="H392" s="421"/>
      <c r="I392" s="422"/>
      <c r="J392" s="421"/>
      <c r="K392" s="422"/>
      <c r="L392" s="421"/>
      <c r="M392" s="422"/>
    </row>
    <row r="393" spans="1:13" s="419" customFormat="1" x14ac:dyDescent="0.25">
      <c r="A393" s="420"/>
      <c r="B393" s="421"/>
      <c r="C393" s="420"/>
      <c r="D393" s="421"/>
      <c r="E393" s="420"/>
      <c r="F393" s="421"/>
      <c r="G393" s="422"/>
      <c r="H393" s="421"/>
      <c r="I393" s="422"/>
      <c r="J393" s="421"/>
      <c r="K393" s="422"/>
      <c r="L393" s="421"/>
      <c r="M393" s="422"/>
    </row>
    <row r="394" spans="1:13" s="419" customFormat="1" x14ac:dyDescent="0.25">
      <c r="A394" s="420"/>
      <c r="B394" s="421"/>
      <c r="C394" s="420"/>
      <c r="D394" s="421"/>
      <c r="E394" s="420"/>
      <c r="F394" s="421"/>
      <c r="G394" s="422"/>
      <c r="H394" s="421"/>
      <c r="I394" s="422"/>
      <c r="J394" s="421"/>
      <c r="K394" s="422"/>
      <c r="L394" s="421"/>
      <c r="M394" s="422"/>
    </row>
    <row r="395" spans="1:13" s="419" customFormat="1" x14ac:dyDescent="0.25">
      <c r="A395" s="420"/>
      <c r="B395" s="421"/>
      <c r="C395" s="420"/>
      <c r="D395" s="421"/>
      <c r="E395" s="420"/>
      <c r="F395" s="421"/>
      <c r="G395" s="422"/>
      <c r="H395" s="421"/>
      <c r="I395" s="422"/>
      <c r="J395" s="421"/>
      <c r="K395" s="422"/>
      <c r="L395" s="421"/>
      <c r="M395" s="422"/>
    </row>
    <row r="396" spans="1:13" s="419" customFormat="1" x14ac:dyDescent="0.25">
      <c r="A396" s="420"/>
      <c r="B396" s="421"/>
      <c r="C396" s="420"/>
      <c r="D396" s="421"/>
      <c r="E396" s="420"/>
      <c r="F396" s="421"/>
      <c r="G396" s="422"/>
      <c r="H396" s="421"/>
      <c r="I396" s="422"/>
      <c r="J396" s="421"/>
      <c r="K396" s="422"/>
      <c r="L396" s="421"/>
      <c r="M396" s="422"/>
    </row>
    <row r="397" spans="1:13" s="419" customFormat="1" x14ac:dyDescent="0.25">
      <c r="A397" s="420"/>
      <c r="B397" s="421"/>
      <c r="C397" s="420"/>
      <c r="D397" s="421"/>
      <c r="E397" s="420"/>
      <c r="F397" s="421"/>
      <c r="G397" s="422"/>
      <c r="H397" s="421"/>
      <c r="I397" s="422"/>
      <c r="J397" s="421"/>
      <c r="K397" s="422"/>
      <c r="L397" s="421"/>
      <c r="M397" s="422"/>
    </row>
    <row r="398" spans="1:13" s="419" customFormat="1" x14ac:dyDescent="0.25">
      <c r="A398" s="420"/>
      <c r="B398" s="421"/>
      <c r="C398" s="420"/>
      <c r="D398" s="421"/>
      <c r="E398" s="420"/>
      <c r="F398" s="421"/>
      <c r="G398" s="422"/>
      <c r="H398" s="421"/>
      <c r="I398" s="422"/>
      <c r="J398" s="421"/>
      <c r="K398" s="422"/>
      <c r="L398" s="421"/>
      <c r="M398" s="422"/>
    </row>
    <row r="399" spans="1:13" s="419" customFormat="1" x14ac:dyDescent="0.25">
      <c r="A399" s="420"/>
      <c r="B399" s="421"/>
      <c r="C399" s="420"/>
      <c r="D399" s="421"/>
      <c r="E399" s="420"/>
      <c r="F399" s="421"/>
      <c r="G399" s="422"/>
      <c r="H399" s="421"/>
      <c r="I399" s="422"/>
      <c r="J399" s="421"/>
      <c r="K399" s="422"/>
      <c r="L399" s="421"/>
      <c r="M399" s="422"/>
    </row>
    <row r="400" spans="1:13" s="419" customFormat="1" x14ac:dyDescent="0.25">
      <c r="A400" s="420"/>
      <c r="B400" s="421"/>
      <c r="C400" s="420"/>
      <c r="D400" s="421"/>
      <c r="E400" s="420"/>
      <c r="F400" s="421"/>
      <c r="G400" s="422"/>
      <c r="H400" s="421"/>
      <c r="I400" s="422"/>
      <c r="J400" s="421"/>
      <c r="K400" s="422"/>
      <c r="L400" s="421"/>
      <c r="M400" s="422"/>
    </row>
    <row r="401" spans="1:13" s="419" customFormat="1" x14ac:dyDescent="0.25">
      <c r="A401" s="420"/>
      <c r="B401" s="421"/>
      <c r="C401" s="420"/>
      <c r="D401" s="421"/>
      <c r="E401" s="420"/>
      <c r="F401" s="421"/>
      <c r="G401" s="422"/>
      <c r="H401" s="421"/>
      <c r="I401" s="422"/>
      <c r="J401" s="421"/>
      <c r="K401" s="422"/>
      <c r="L401" s="421"/>
      <c r="M401" s="422"/>
    </row>
    <row r="402" spans="1:13" s="419" customFormat="1" x14ac:dyDescent="0.25">
      <c r="A402" s="420"/>
      <c r="B402" s="421"/>
      <c r="C402" s="420"/>
      <c r="D402" s="421"/>
      <c r="E402" s="420"/>
      <c r="F402" s="421"/>
      <c r="G402" s="422"/>
      <c r="H402" s="421"/>
      <c r="I402" s="422"/>
      <c r="J402" s="421"/>
      <c r="K402" s="422"/>
      <c r="L402" s="421"/>
      <c r="M402" s="422"/>
    </row>
    <row r="403" spans="1:13" s="419" customFormat="1" x14ac:dyDescent="0.25">
      <c r="A403" s="420"/>
      <c r="B403" s="421"/>
      <c r="C403" s="420"/>
      <c r="D403" s="421"/>
      <c r="E403" s="420"/>
      <c r="F403" s="421"/>
      <c r="G403" s="422"/>
      <c r="H403" s="421"/>
      <c r="I403" s="422"/>
      <c r="J403" s="421"/>
      <c r="K403" s="422"/>
      <c r="L403" s="421"/>
      <c r="M403" s="422"/>
    </row>
    <row r="404" spans="1:13" s="419" customFormat="1" x14ac:dyDescent="0.25">
      <c r="A404" s="420"/>
      <c r="B404" s="421"/>
      <c r="C404" s="420"/>
      <c r="D404" s="421"/>
      <c r="E404" s="420"/>
      <c r="F404" s="421"/>
      <c r="G404" s="422"/>
      <c r="H404" s="421"/>
      <c r="I404" s="422"/>
      <c r="J404" s="421"/>
      <c r="K404" s="422"/>
      <c r="L404" s="421"/>
      <c r="M404" s="422"/>
    </row>
    <row r="405" spans="1:13" s="419" customFormat="1" x14ac:dyDescent="0.25">
      <c r="A405" s="420"/>
      <c r="B405" s="421"/>
      <c r="C405" s="420"/>
      <c r="D405" s="421"/>
      <c r="E405" s="420"/>
      <c r="F405" s="421"/>
      <c r="G405" s="422"/>
      <c r="H405" s="421"/>
      <c r="I405" s="422"/>
      <c r="J405" s="421"/>
      <c r="K405" s="422"/>
      <c r="L405" s="421"/>
      <c r="M405" s="422"/>
    </row>
    <row r="406" spans="1:13" s="419" customFormat="1" x14ac:dyDescent="0.25">
      <c r="A406" s="420"/>
      <c r="B406" s="421"/>
      <c r="C406" s="420"/>
      <c r="D406" s="421"/>
      <c r="E406" s="420"/>
      <c r="F406" s="421"/>
      <c r="G406" s="422"/>
      <c r="H406" s="421"/>
      <c r="I406" s="422"/>
      <c r="J406" s="421"/>
      <c r="K406" s="422"/>
      <c r="L406" s="421"/>
      <c r="M406" s="422"/>
    </row>
    <row r="407" spans="1:13" s="419" customFormat="1" x14ac:dyDescent="0.25">
      <c r="A407" s="420"/>
      <c r="B407" s="421"/>
      <c r="C407" s="420"/>
      <c r="D407" s="421"/>
      <c r="E407" s="420"/>
      <c r="F407" s="421"/>
      <c r="G407" s="422"/>
      <c r="H407" s="421"/>
      <c r="I407" s="422"/>
      <c r="J407" s="421"/>
      <c r="K407" s="422"/>
      <c r="L407" s="421"/>
      <c r="M407" s="422"/>
    </row>
    <row r="408" spans="1:13" s="419" customFormat="1" x14ac:dyDescent="0.25">
      <c r="A408" s="420"/>
      <c r="B408" s="421"/>
      <c r="C408" s="420"/>
      <c r="D408" s="421"/>
      <c r="E408" s="420"/>
      <c r="F408" s="421"/>
      <c r="G408" s="422"/>
      <c r="H408" s="421"/>
      <c r="I408" s="422"/>
      <c r="J408" s="421"/>
      <c r="K408" s="422"/>
      <c r="L408" s="421"/>
      <c r="M408" s="422"/>
    </row>
    <row r="409" spans="1:13" s="419" customFormat="1" x14ac:dyDescent="0.25">
      <c r="A409" s="420"/>
      <c r="B409" s="421"/>
      <c r="C409" s="420"/>
      <c r="D409" s="421"/>
      <c r="E409" s="420"/>
      <c r="F409" s="421"/>
      <c r="G409" s="422"/>
      <c r="H409" s="421"/>
      <c r="I409" s="422"/>
      <c r="J409" s="421"/>
      <c r="K409" s="422"/>
      <c r="L409" s="421"/>
      <c r="M409" s="422"/>
    </row>
    <row r="410" spans="1:13" s="419" customFormat="1" x14ac:dyDescent="0.25">
      <c r="A410" s="420"/>
      <c r="B410" s="421"/>
      <c r="C410" s="420"/>
      <c r="D410" s="421"/>
      <c r="E410" s="420"/>
      <c r="F410" s="421"/>
      <c r="G410" s="422"/>
      <c r="H410" s="421"/>
      <c r="I410" s="422"/>
      <c r="J410" s="421"/>
      <c r="K410" s="422"/>
      <c r="L410" s="421"/>
      <c r="M410" s="422"/>
    </row>
    <row r="411" spans="1:13" s="419" customFormat="1" x14ac:dyDescent="0.25">
      <c r="A411" s="420"/>
      <c r="B411" s="421"/>
      <c r="C411" s="420"/>
      <c r="D411" s="421"/>
      <c r="E411" s="420"/>
      <c r="F411" s="421"/>
      <c r="G411" s="422"/>
      <c r="H411" s="421"/>
      <c r="I411" s="422"/>
      <c r="J411" s="421"/>
      <c r="K411" s="422"/>
      <c r="L411" s="421"/>
      <c r="M411" s="422"/>
    </row>
    <row r="412" spans="1:13" s="419" customFormat="1" x14ac:dyDescent="0.25">
      <c r="A412" s="420"/>
      <c r="B412" s="421"/>
      <c r="C412" s="420"/>
      <c r="D412" s="421"/>
      <c r="E412" s="420"/>
      <c r="F412" s="421"/>
      <c r="G412" s="422"/>
      <c r="H412" s="421"/>
      <c r="I412" s="422"/>
      <c r="J412" s="421"/>
      <c r="K412" s="422"/>
      <c r="L412" s="421"/>
      <c r="M412" s="422"/>
    </row>
    <row r="413" spans="1:13" s="419" customFormat="1" x14ac:dyDescent="0.25">
      <c r="A413" s="420"/>
      <c r="B413" s="421"/>
      <c r="C413" s="420"/>
      <c r="D413" s="421"/>
      <c r="E413" s="420"/>
      <c r="F413" s="421"/>
      <c r="G413" s="422"/>
      <c r="H413" s="421"/>
      <c r="I413" s="422"/>
      <c r="J413" s="421"/>
      <c r="K413" s="422"/>
      <c r="L413" s="421"/>
      <c r="M413" s="422"/>
    </row>
    <row r="414" spans="1:13" s="419" customFormat="1" x14ac:dyDescent="0.25">
      <c r="A414" s="420"/>
      <c r="B414" s="421"/>
      <c r="C414" s="420"/>
      <c r="D414" s="421"/>
      <c r="E414" s="420"/>
      <c r="F414" s="421"/>
      <c r="G414" s="422"/>
      <c r="H414" s="421"/>
      <c r="I414" s="422"/>
      <c r="J414" s="421"/>
      <c r="K414" s="422"/>
      <c r="L414" s="421"/>
      <c r="M414" s="422"/>
    </row>
    <row r="415" spans="1:13" s="419" customFormat="1" x14ac:dyDescent="0.25">
      <c r="A415" s="420"/>
      <c r="B415" s="421"/>
      <c r="C415" s="420"/>
      <c r="D415" s="421"/>
      <c r="E415" s="420"/>
      <c r="F415" s="421"/>
      <c r="G415" s="422"/>
      <c r="H415" s="421"/>
      <c r="I415" s="422"/>
      <c r="J415" s="421"/>
      <c r="K415" s="422"/>
      <c r="L415" s="421"/>
      <c r="M415" s="422"/>
    </row>
    <row r="416" spans="1:13" s="419" customFormat="1" x14ac:dyDescent="0.25">
      <c r="A416" s="420"/>
      <c r="B416" s="421"/>
      <c r="C416" s="420"/>
      <c r="D416" s="421"/>
      <c r="E416" s="420"/>
      <c r="F416" s="421"/>
      <c r="G416" s="422"/>
      <c r="H416" s="421"/>
      <c r="I416" s="422"/>
      <c r="J416" s="421"/>
      <c r="K416" s="422"/>
      <c r="L416" s="421"/>
      <c r="M416" s="422"/>
    </row>
    <row r="417" spans="1:13" s="419" customFormat="1" x14ac:dyDescent="0.25">
      <c r="A417" s="420"/>
      <c r="B417" s="421"/>
      <c r="C417" s="420"/>
      <c r="D417" s="421"/>
      <c r="E417" s="420"/>
      <c r="F417" s="421"/>
      <c r="G417" s="422"/>
      <c r="H417" s="421"/>
      <c r="I417" s="422"/>
      <c r="J417" s="421"/>
      <c r="K417" s="422"/>
      <c r="L417" s="421"/>
      <c r="M417" s="422"/>
    </row>
    <row r="418" spans="1:13" s="419" customFormat="1" x14ac:dyDescent="0.25">
      <c r="A418" s="420"/>
      <c r="B418" s="421"/>
      <c r="C418" s="420"/>
      <c r="D418" s="421"/>
      <c r="E418" s="420"/>
      <c r="F418" s="421"/>
      <c r="G418" s="422"/>
      <c r="H418" s="421"/>
      <c r="I418" s="422"/>
      <c r="J418" s="421"/>
      <c r="K418" s="422"/>
      <c r="L418" s="421"/>
      <c r="M418" s="422"/>
    </row>
    <row r="419" spans="1:13" s="419" customFormat="1" x14ac:dyDescent="0.25">
      <c r="A419" s="420"/>
      <c r="B419" s="421"/>
      <c r="C419" s="420"/>
      <c r="D419" s="421"/>
      <c r="E419" s="420"/>
      <c r="F419" s="421"/>
      <c r="G419" s="422"/>
      <c r="H419" s="421"/>
      <c r="I419" s="422"/>
      <c r="J419" s="421"/>
      <c r="K419" s="422"/>
      <c r="L419" s="421"/>
      <c r="M419" s="422"/>
    </row>
    <row r="420" spans="1:13" s="419" customFormat="1" x14ac:dyDescent="0.25">
      <c r="A420" s="420"/>
      <c r="B420" s="421"/>
      <c r="C420" s="420"/>
      <c r="D420" s="421"/>
      <c r="E420" s="420"/>
      <c r="F420" s="421"/>
      <c r="G420" s="422"/>
      <c r="H420" s="421"/>
      <c r="I420" s="422"/>
      <c r="J420" s="421"/>
      <c r="K420" s="422"/>
      <c r="L420" s="421"/>
      <c r="M420" s="422"/>
    </row>
    <row r="421" spans="1:13" s="419" customFormat="1" x14ac:dyDescent="0.25">
      <c r="A421" s="420"/>
      <c r="B421" s="421"/>
      <c r="C421" s="420"/>
      <c r="D421" s="421"/>
      <c r="E421" s="420"/>
      <c r="F421" s="421"/>
      <c r="G421" s="422"/>
      <c r="H421" s="421"/>
      <c r="I421" s="422"/>
      <c r="J421" s="421"/>
      <c r="K421" s="422"/>
      <c r="L421" s="421"/>
      <c r="M421" s="422"/>
    </row>
    <row r="422" spans="1:13" s="419" customFormat="1" x14ac:dyDescent="0.25">
      <c r="A422" s="420"/>
      <c r="B422" s="421"/>
      <c r="C422" s="420"/>
      <c r="D422" s="421"/>
      <c r="E422" s="420"/>
      <c r="F422" s="421"/>
      <c r="G422" s="422"/>
      <c r="H422" s="421"/>
      <c r="I422" s="422"/>
      <c r="J422" s="421"/>
      <c r="K422" s="422"/>
      <c r="L422" s="421"/>
      <c r="M422" s="422"/>
    </row>
    <row r="423" spans="1:13" s="419" customFormat="1" x14ac:dyDescent="0.25">
      <c r="A423" s="420"/>
      <c r="B423" s="421"/>
      <c r="C423" s="420"/>
      <c r="D423" s="421"/>
      <c r="E423" s="420"/>
      <c r="F423" s="421"/>
      <c r="G423" s="422"/>
      <c r="H423" s="421"/>
      <c r="I423" s="422"/>
      <c r="J423" s="421"/>
      <c r="K423" s="422"/>
      <c r="L423" s="421"/>
      <c r="M423" s="422"/>
    </row>
    <row r="424" spans="1:13" s="419" customFormat="1" x14ac:dyDescent="0.25">
      <c r="A424" s="420"/>
      <c r="B424" s="421"/>
      <c r="C424" s="420"/>
      <c r="D424" s="421"/>
      <c r="E424" s="420"/>
      <c r="F424" s="421"/>
      <c r="G424" s="422"/>
      <c r="H424" s="421"/>
      <c r="I424" s="422"/>
      <c r="J424" s="421"/>
      <c r="K424" s="422"/>
      <c r="L424" s="421"/>
      <c r="M424" s="422"/>
    </row>
    <row r="425" spans="1:13" s="419" customFormat="1" x14ac:dyDescent="0.25">
      <c r="A425" s="420"/>
      <c r="B425" s="421"/>
      <c r="C425" s="420"/>
      <c r="D425" s="421"/>
      <c r="E425" s="420"/>
      <c r="F425" s="421"/>
      <c r="G425" s="422"/>
      <c r="H425" s="421"/>
      <c r="I425" s="422"/>
      <c r="J425" s="421"/>
      <c r="K425" s="422"/>
      <c r="L425" s="421"/>
      <c r="M425" s="422"/>
    </row>
    <row r="426" spans="1:13" s="419" customFormat="1" x14ac:dyDescent="0.25">
      <c r="A426" s="420"/>
      <c r="B426" s="421"/>
      <c r="C426" s="420"/>
      <c r="D426" s="421"/>
      <c r="E426" s="420"/>
      <c r="F426" s="421"/>
      <c r="G426" s="422"/>
      <c r="H426" s="421"/>
      <c r="I426" s="422"/>
      <c r="J426" s="421"/>
      <c r="K426" s="422"/>
      <c r="L426" s="421"/>
      <c r="M426" s="422"/>
    </row>
    <row r="427" spans="1:13" s="419" customFormat="1" x14ac:dyDescent="0.25">
      <c r="A427" s="420"/>
      <c r="B427" s="421"/>
      <c r="C427" s="420"/>
      <c r="D427" s="421"/>
      <c r="E427" s="420"/>
      <c r="F427" s="421"/>
      <c r="G427" s="422"/>
      <c r="H427" s="421"/>
      <c r="I427" s="422"/>
      <c r="J427" s="421"/>
      <c r="K427" s="422"/>
      <c r="L427" s="421"/>
      <c r="M427" s="422"/>
    </row>
    <row r="428" spans="1:13" s="419" customFormat="1" x14ac:dyDescent="0.25">
      <c r="A428" s="420"/>
      <c r="B428" s="421"/>
      <c r="C428" s="420"/>
      <c r="D428" s="421"/>
      <c r="E428" s="420"/>
      <c r="F428" s="421"/>
      <c r="G428" s="422"/>
      <c r="H428" s="421"/>
      <c r="I428" s="422"/>
      <c r="J428" s="421"/>
      <c r="K428" s="422"/>
      <c r="L428" s="421"/>
      <c r="M428" s="422"/>
    </row>
    <row r="429" spans="1:13" s="419" customFormat="1" x14ac:dyDescent="0.25">
      <c r="A429" s="420"/>
      <c r="B429" s="421"/>
      <c r="C429" s="420"/>
      <c r="D429" s="421"/>
      <c r="E429" s="420"/>
      <c r="F429" s="421"/>
      <c r="G429" s="422"/>
      <c r="H429" s="421"/>
      <c r="I429" s="422"/>
      <c r="J429" s="421"/>
      <c r="K429" s="422"/>
      <c r="L429" s="421"/>
      <c r="M429" s="422"/>
    </row>
    <row r="430" spans="1:13" s="419" customFormat="1" x14ac:dyDescent="0.25">
      <c r="A430" s="420"/>
      <c r="B430" s="421"/>
      <c r="C430" s="420"/>
      <c r="D430" s="421"/>
      <c r="E430" s="420"/>
      <c r="F430" s="421"/>
      <c r="G430" s="422"/>
      <c r="H430" s="421"/>
      <c r="I430" s="422"/>
      <c r="J430" s="421"/>
      <c r="K430" s="422"/>
      <c r="L430" s="421"/>
      <c r="M430" s="422"/>
    </row>
    <row r="431" spans="1:13" s="419" customFormat="1" x14ac:dyDescent="0.25">
      <c r="A431" s="420"/>
      <c r="B431" s="421"/>
      <c r="C431" s="420"/>
      <c r="D431" s="421"/>
      <c r="E431" s="420"/>
      <c r="F431" s="421"/>
      <c r="G431" s="422"/>
      <c r="H431" s="421"/>
      <c r="I431" s="422"/>
      <c r="J431" s="421"/>
      <c r="K431" s="422"/>
      <c r="L431" s="421"/>
      <c r="M431" s="422"/>
    </row>
    <row r="432" spans="1:13" s="419" customFormat="1" x14ac:dyDescent="0.25">
      <c r="A432" s="420"/>
      <c r="B432" s="421"/>
      <c r="C432" s="420"/>
      <c r="D432" s="421"/>
      <c r="E432" s="420"/>
      <c r="F432" s="421"/>
      <c r="G432" s="422"/>
      <c r="H432" s="421"/>
      <c r="I432" s="422"/>
      <c r="J432" s="421"/>
      <c r="K432" s="422"/>
      <c r="L432" s="421"/>
      <c r="M432" s="422"/>
    </row>
    <row r="433" spans="1:13" s="419" customFormat="1" x14ac:dyDescent="0.25">
      <c r="A433" s="420"/>
      <c r="B433" s="421"/>
      <c r="C433" s="420"/>
      <c r="D433" s="421"/>
      <c r="E433" s="420"/>
      <c r="F433" s="421"/>
      <c r="G433" s="422"/>
      <c r="H433" s="421"/>
      <c r="I433" s="422"/>
      <c r="J433" s="421"/>
      <c r="K433" s="422"/>
      <c r="L433" s="421"/>
      <c r="M433" s="422"/>
    </row>
    <row r="434" spans="1:13" s="419" customFormat="1" x14ac:dyDescent="0.25">
      <c r="A434" s="420"/>
      <c r="B434" s="421"/>
      <c r="C434" s="420"/>
      <c r="D434" s="421"/>
      <c r="E434" s="420"/>
      <c r="F434" s="421"/>
      <c r="G434" s="422"/>
      <c r="H434" s="421"/>
      <c r="I434" s="422"/>
      <c r="J434" s="421"/>
      <c r="K434" s="422"/>
      <c r="L434" s="421"/>
      <c r="M434" s="422"/>
    </row>
    <row r="435" spans="1:13" s="419" customFormat="1" x14ac:dyDescent="0.25">
      <c r="A435" s="420"/>
      <c r="B435" s="421"/>
      <c r="C435" s="420"/>
      <c r="D435" s="421"/>
      <c r="E435" s="420"/>
      <c r="F435" s="421"/>
      <c r="G435" s="422"/>
      <c r="H435" s="421"/>
      <c r="I435" s="422"/>
      <c r="J435" s="421"/>
      <c r="K435" s="422"/>
      <c r="L435" s="421"/>
      <c r="M435" s="422"/>
    </row>
    <row r="436" spans="1:13" s="419" customFormat="1" x14ac:dyDescent="0.25">
      <c r="A436" s="420"/>
      <c r="B436" s="421"/>
      <c r="C436" s="420"/>
      <c r="D436" s="421"/>
      <c r="E436" s="420"/>
      <c r="F436" s="421"/>
      <c r="G436" s="422"/>
      <c r="H436" s="421"/>
      <c r="I436" s="422"/>
      <c r="J436" s="421"/>
      <c r="K436" s="422"/>
      <c r="L436" s="421"/>
      <c r="M436" s="422"/>
    </row>
    <row r="437" spans="1:13" s="419" customFormat="1" x14ac:dyDescent="0.25">
      <c r="A437" s="420"/>
      <c r="B437" s="421"/>
      <c r="C437" s="420"/>
      <c r="D437" s="421"/>
      <c r="E437" s="420"/>
      <c r="F437" s="421"/>
      <c r="G437" s="422"/>
      <c r="H437" s="421"/>
      <c r="I437" s="422"/>
      <c r="J437" s="421"/>
      <c r="K437" s="422"/>
      <c r="L437" s="421"/>
      <c r="M437" s="422"/>
    </row>
    <row r="438" spans="1:13" s="419" customFormat="1" x14ac:dyDescent="0.25">
      <c r="A438" s="420"/>
      <c r="B438" s="421"/>
      <c r="C438" s="420"/>
      <c r="D438" s="421"/>
      <c r="E438" s="420"/>
      <c r="F438" s="421"/>
      <c r="G438" s="422"/>
      <c r="H438" s="421"/>
      <c r="I438" s="422"/>
      <c r="J438" s="421"/>
      <c r="K438" s="422"/>
      <c r="L438" s="421"/>
      <c r="M438" s="422"/>
    </row>
    <row r="439" spans="1:13" s="419" customFormat="1" x14ac:dyDescent="0.25">
      <c r="A439" s="420"/>
      <c r="B439" s="421"/>
      <c r="C439" s="420"/>
      <c r="D439" s="421"/>
      <c r="E439" s="420"/>
      <c r="F439" s="421"/>
      <c r="G439" s="422"/>
      <c r="H439" s="421"/>
      <c r="I439" s="422"/>
      <c r="J439" s="421"/>
      <c r="K439" s="422"/>
      <c r="L439" s="421"/>
      <c r="M439" s="422"/>
    </row>
    <row r="440" spans="1:13" s="419" customFormat="1" x14ac:dyDescent="0.25">
      <c r="A440" s="420"/>
      <c r="B440" s="421"/>
      <c r="C440" s="420"/>
      <c r="D440" s="421"/>
      <c r="E440" s="420"/>
      <c r="F440" s="421"/>
      <c r="G440" s="422"/>
      <c r="H440" s="421"/>
      <c r="I440" s="422"/>
      <c r="J440" s="421"/>
      <c r="K440" s="422"/>
      <c r="L440" s="421"/>
      <c r="M440" s="422"/>
    </row>
    <row r="441" spans="1:13" s="419" customFormat="1" x14ac:dyDescent="0.25">
      <c r="A441" s="420"/>
      <c r="B441" s="421"/>
      <c r="C441" s="420"/>
      <c r="D441" s="421"/>
      <c r="E441" s="420"/>
      <c r="F441" s="421"/>
      <c r="G441" s="422"/>
      <c r="H441" s="421"/>
      <c r="I441" s="422"/>
      <c r="J441" s="421"/>
      <c r="K441" s="422"/>
      <c r="L441" s="421"/>
      <c r="M441" s="422"/>
    </row>
    <row r="442" spans="1:13" s="419" customFormat="1" x14ac:dyDescent="0.25">
      <c r="A442" s="420"/>
      <c r="B442" s="421"/>
      <c r="C442" s="420"/>
      <c r="D442" s="421"/>
      <c r="E442" s="420"/>
      <c r="F442" s="421"/>
      <c r="G442" s="422"/>
      <c r="H442" s="421"/>
      <c r="I442" s="422"/>
      <c r="J442" s="421"/>
      <c r="K442" s="422"/>
      <c r="L442" s="421"/>
      <c r="M442" s="422"/>
    </row>
    <row r="443" spans="1:13" s="419" customFormat="1" x14ac:dyDescent="0.25">
      <c r="A443" s="420"/>
      <c r="B443" s="421"/>
      <c r="C443" s="420"/>
      <c r="D443" s="421"/>
      <c r="E443" s="420"/>
      <c r="F443" s="421"/>
      <c r="G443" s="422"/>
      <c r="H443" s="421"/>
      <c r="I443" s="422"/>
      <c r="J443" s="421"/>
      <c r="K443" s="422"/>
      <c r="L443" s="421"/>
      <c r="M443" s="422"/>
    </row>
    <row r="444" spans="1:13" s="419" customFormat="1" x14ac:dyDescent="0.25">
      <c r="A444" s="420"/>
      <c r="B444" s="421"/>
      <c r="C444" s="420"/>
      <c r="D444" s="421"/>
      <c r="E444" s="420"/>
      <c r="F444" s="421"/>
      <c r="G444" s="422"/>
      <c r="H444" s="421"/>
      <c r="I444" s="422"/>
      <c r="J444" s="421"/>
      <c r="K444" s="422"/>
      <c r="L444" s="421"/>
      <c r="M444" s="422"/>
    </row>
    <row r="445" spans="1:13" s="419" customFormat="1" x14ac:dyDescent="0.25">
      <c r="A445" s="420"/>
      <c r="B445" s="421"/>
      <c r="C445" s="420"/>
      <c r="D445" s="421"/>
      <c r="E445" s="420"/>
      <c r="F445" s="421"/>
      <c r="G445" s="422"/>
      <c r="H445" s="421"/>
      <c r="I445" s="422"/>
      <c r="J445" s="421"/>
      <c r="K445" s="422"/>
      <c r="L445" s="421"/>
      <c r="M445" s="422"/>
    </row>
    <row r="446" spans="1:13" s="419" customFormat="1" x14ac:dyDescent="0.25">
      <c r="A446" s="420"/>
      <c r="B446" s="421"/>
      <c r="C446" s="420"/>
      <c r="D446" s="421"/>
      <c r="E446" s="420"/>
      <c r="F446" s="421"/>
      <c r="G446" s="422"/>
      <c r="H446" s="421"/>
      <c r="I446" s="422"/>
      <c r="J446" s="421"/>
      <c r="K446" s="422"/>
      <c r="L446" s="421"/>
      <c r="M446" s="422"/>
    </row>
    <row r="447" spans="1:13" s="419" customFormat="1" x14ac:dyDescent="0.25">
      <c r="A447" s="420"/>
      <c r="B447" s="421"/>
      <c r="C447" s="420"/>
      <c r="D447" s="421"/>
      <c r="E447" s="420"/>
      <c r="F447" s="421"/>
      <c r="G447" s="422"/>
      <c r="H447" s="421"/>
      <c r="I447" s="422"/>
      <c r="J447" s="421"/>
      <c r="K447" s="422"/>
      <c r="L447" s="421"/>
      <c r="M447" s="422"/>
    </row>
    <row r="448" spans="1:13" s="419" customFormat="1" x14ac:dyDescent="0.25">
      <c r="A448" s="420"/>
      <c r="B448" s="421"/>
      <c r="C448" s="420"/>
      <c r="D448" s="421"/>
      <c r="E448" s="420"/>
      <c r="F448" s="421"/>
      <c r="G448" s="422"/>
      <c r="H448" s="421"/>
      <c r="I448" s="422"/>
      <c r="J448" s="421"/>
      <c r="K448" s="422"/>
      <c r="L448" s="421"/>
      <c r="M448" s="422"/>
    </row>
    <row r="449" spans="1:13" s="419" customFormat="1" x14ac:dyDescent="0.25">
      <c r="A449" s="420"/>
      <c r="B449" s="421"/>
      <c r="C449" s="420"/>
      <c r="D449" s="421"/>
      <c r="E449" s="420"/>
      <c r="F449" s="421"/>
      <c r="G449" s="422"/>
      <c r="H449" s="421"/>
      <c r="I449" s="422"/>
      <c r="J449" s="421"/>
      <c r="K449" s="422"/>
      <c r="L449" s="421"/>
      <c r="M449" s="422"/>
    </row>
    <row r="450" spans="1:13" s="419" customFormat="1" x14ac:dyDescent="0.25">
      <c r="A450" s="420"/>
      <c r="B450" s="421"/>
      <c r="C450" s="420"/>
      <c r="D450" s="421"/>
      <c r="E450" s="420"/>
      <c r="F450" s="421"/>
      <c r="G450" s="422"/>
      <c r="H450" s="421"/>
      <c r="I450" s="422"/>
      <c r="J450" s="421"/>
      <c r="K450" s="422"/>
      <c r="L450" s="421"/>
      <c r="M450" s="422"/>
    </row>
    <row r="451" spans="1:13" s="419" customFormat="1" x14ac:dyDescent="0.25">
      <c r="A451" s="420"/>
      <c r="B451" s="421"/>
      <c r="C451" s="420"/>
      <c r="D451" s="421"/>
      <c r="E451" s="420"/>
      <c r="F451" s="421"/>
      <c r="G451" s="422"/>
      <c r="H451" s="421"/>
      <c r="I451" s="422"/>
      <c r="J451" s="421"/>
      <c r="K451" s="422"/>
      <c r="L451" s="421"/>
      <c r="M451" s="422"/>
    </row>
    <row r="452" spans="1:13" s="419" customFormat="1" x14ac:dyDescent="0.25">
      <c r="A452" s="420"/>
      <c r="B452" s="421"/>
      <c r="C452" s="420"/>
      <c r="D452" s="421"/>
      <c r="E452" s="420"/>
      <c r="F452" s="421"/>
      <c r="G452" s="422"/>
      <c r="H452" s="421"/>
      <c r="I452" s="422"/>
      <c r="J452" s="421"/>
      <c r="K452" s="422"/>
      <c r="L452" s="421"/>
      <c r="M452" s="422"/>
    </row>
    <row r="453" spans="1:13" s="419" customFormat="1" x14ac:dyDescent="0.25">
      <c r="A453" s="420"/>
      <c r="B453" s="421"/>
      <c r="C453" s="420"/>
      <c r="D453" s="421"/>
      <c r="E453" s="420"/>
      <c r="F453" s="421"/>
      <c r="G453" s="422"/>
      <c r="H453" s="421"/>
      <c r="I453" s="422"/>
      <c r="J453" s="421"/>
      <c r="K453" s="422"/>
      <c r="L453" s="421"/>
      <c r="M453" s="422"/>
    </row>
    <row r="454" spans="1:13" s="419" customFormat="1" x14ac:dyDescent="0.25">
      <c r="A454" s="420"/>
      <c r="B454" s="421"/>
      <c r="C454" s="420"/>
      <c r="D454" s="421"/>
      <c r="E454" s="420"/>
      <c r="F454" s="421"/>
      <c r="G454" s="422"/>
      <c r="H454" s="421"/>
      <c r="I454" s="422"/>
      <c r="J454" s="421"/>
      <c r="K454" s="422"/>
      <c r="L454" s="421"/>
      <c r="M454" s="422"/>
    </row>
    <row r="455" spans="1:13" s="419" customFormat="1" x14ac:dyDescent="0.25">
      <c r="A455" s="420"/>
      <c r="B455" s="421"/>
      <c r="C455" s="420"/>
      <c r="D455" s="421"/>
      <c r="E455" s="420"/>
      <c r="F455" s="421"/>
      <c r="G455" s="422"/>
      <c r="H455" s="421"/>
      <c r="I455" s="422"/>
      <c r="J455" s="421"/>
      <c r="K455" s="422"/>
      <c r="L455" s="421"/>
      <c r="M455" s="422"/>
    </row>
    <row r="456" spans="1:13" s="419" customFormat="1" x14ac:dyDescent="0.25">
      <c r="A456" s="420"/>
      <c r="B456" s="421"/>
      <c r="C456" s="420"/>
      <c r="D456" s="421"/>
      <c r="E456" s="420"/>
      <c r="F456" s="421"/>
      <c r="G456" s="422"/>
      <c r="H456" s="421"/>
      <c r="I456" s="422"/>
      <c r="J456" s="421"/>
      <c r="K456" s="422"/>
      <c r="L456" s="421"/>
      <c r="M456" s="422"/>
    </row>
    <row r="457" spans="1:13" s="419" customFormat="1" x14ac:dyDescent="0.25">
      <c r="A457" s="420"/>
      <c r="B457" s="421"/>
      <c r="C457" s="420"/>
      <c r="D457" s="421"/>
      <c r="E457" s="420"/>
      <c r="F457" s="421"/>
      <c r="G457" s="422"/>
      <c r="H457" s="421"/>
      <c r="I457" s="422"/>
      <c r="J457" s="421"/>
      <c r="K457" s="422"/>
      <c r="L457" s="421"/>
      <c r="M457" s="422"/>
    </row>
    <row r="458" spans="1:13" s="419" customFormat="1" x14ac:dyDescent="0.25">
      <c r="A458" s="420"/>
      <c r="B458" s="421"/>
      <c r="C458" s="420"/>
      <c r="D458" s="421"/>
      <c r="E458" s="420"/>
      <c r="F458" s="421"/>
      <c r="G458" s="422"/>
      <c r="H458" s="421"/>
      <c r="I458" s="422"/>
      <c r="J458" s="421"/>
      <c r="K458" s="422"/>
      <c r="L458" s="421"/>
      <c r="M458" s="422"/>
    </row>
    <row r="459" spans="1:13" s="419" customFormat="1" x14ac:dyDescent="0.25">
      <c r="A459" s="420"/>
      <c r="B459" s="421"/>
      <c r="C459" s="420"/>
      <c r="D459" s="421"/>
      <c r="E459" s="420"/>
      <c r="F459" s="421"/>
      <c r="G459" s="422"/>
      <c r="H459" s="421"/>
      <c r="I459" s="422"/>
      <c r="J459" s="421"/>
      <c r="K459" s="422"/>
      <c r="L459" s="421"/>
      <c r="M459" s="422"/>
    </row>
    <row r="460" spans="1:13" s="419" customFormat="1" x14ac:dyDescent="0.25">
      <c r="A460" s="420"/>
      <c r="B460" s="421"/>
      <c r="C460" s="420"/>
      <c r="D460" s="421"/>
      <c r="E460" s="420"/>
      <c r="F460" s="421"/>
      <c r="G460" s="422"/>
      <c r="H460" s="421"/>
      <c r="I460" s="422"/>
      <c r="J460" s="421"/>
      <c r="K460" s="422"/>
      <c r="L460" s="421"/>
      <c r="M460" s="422"/>
    </row>
    <row r="461" spans="1:13" s="419" customFormat="1" x14ac:dyDescent="0.25">
      <c r="A461" s="420"/>
      <c r="B461" s="421"/>
      <c r="C461" s="420"/>
      <c r="D461" s="421"/>
      <c r="E461" s="420"/>
      <c r="F461" s="421"/>
      <c r="G461" s="422"/>
      <c r="H461" s="421"/>
      <c r="I461" s="422"/>
      <c r="J461" s="421"/>
      <c r="K461" s="422"/>
      <c r="L461" s="421"/>
      <c r="M461" s="422"/>
    </row>
    <row r="462" spans="1:13" s="419" customFormat="1" x14ac:dyDescent="0.25">
      <c r="A462" s="420"/>
      <c r="B462" s="421"/>
      <c r="C462" s="420"/>
      <c r="D462" s="421"/>
      <c r="E462" s="420"/>
      <c r="F462" s="421"/>
      <c r="G462" s="422"/>
      <c r="H462" s="421"/>
      <c r="I462" s="422"/>
      <c r="J462" s="421"/>
      <c r="K462" s="422"/>
      <c r="L462" s="421"/>
      <c r="M462" s="422"/>
    </row>
    <row r="463" spans="1:13" s="419" customFormat="1" x14ac:dyDescent="0.25">
      <c r="A463" s="420"/>
      <c r="B463" s="421"/>
      <c r="C463" s="420"/>
      <c r="D463" s="421"/>
      <c r="E463" s="420"/>
      <c r="F463" s="421"/>
      <c r="G463" s="422"/>
      <c r="H463" s="421"/>
      <c r="I463" s="422"/>
      <c r="J463" s="421"/>
      <c r="K463" s="422"/>
      <c r="L463" s="421"/>
      <c r="M463" s="422"/>
    </row>
    <row r="464" spans="1:13" s="419" customFormat="1" x14ac:dyDescent="0.25">
      <c r="A464" s="420"/>
      <c r="B464" s="421"/>
      <c r="C464" s="420"/>
      <c r="D464" s="421"/>
      <c r="E464" s="420"/>
      <c r="F464" s="421"/>
      <c r="G464" s="422"/>
      <c r="H464" s="421"/>
      <c r="I464" s="422"/>
      <c r="J464" s="421"/>
      <c r="K464" s="422"/>
      <c r="L464" s="421"/>
      <c r="M464" s="422"/>
    </row>
    <row r="465" spans="1:13" s="419" customFormat="1" x14ac:dyDescent="0.25">
      <c r="A465" s="420"/>
      <c r="B465" s="421"/>
      <c r="C465" s="420"/>
      <c r="D465" s="421"/>
      <c r="E465" s="420"/>
      <c r="F465" s="421"/>
      <c r="G465" s="422"/>
      <c r="H465" s="421"/>
      <c r="I465" s="422"/>
      <c r="J465" s="421"/>
      <c r="K465" s="422"/>
      <c r="L465" s="421"/>
      <c r="M465" s="422"/>
    </row>
    <row r="466" spans="1:13" s="419" customFormat="1" x14ac:dyDescent="0.25">
      <c r="A466" s="420"/>
      <c r="B466" s="421"/>
      <c r="C466" s="420"/>
      <c r="D466" s="421"/>
      <c r="E466" s="420"/>
      <c r="F466" s="421"/>
      <c r="G466" s="422"/>
      <c r="H466" s="421"/>
      <c r="I466" s="422"/>
      <c r="J466" s="421"/>
      <c r="K466" s="422"/>
      <c r="L466" s="421"/>
      <c r="M466" s="422"/>
    </row>
    <row r="467" spans="1:13" s="419" customFormat="1" x14ac:dyDescent="0.25">
      <c r="A467" s="420"/>
      <c r="B467" s="421"/>
      <c r="C467" s="420"/>
      <c r="D467" s="421"/>
      <c r="E467" s="420"/>
      <c r="F467" s="421"/>
      <c r="G467" s="422"/>
      <c r="H467" s="421"/>
      <c r="I467" s="422"/>
      <c r="J467" s="421"/>
      <c r="K467" s="422"/>
      <c r="L467" s="421"/>
      <c r="M467" s="422"/>
    </row>
    <row r="468" spans="1:13" s="419" customFormat="1" x14ac:dyDescent="0.25">
      <c r="A468" s="420"/>
      <c r="B468" s="421"/>
      <c r="C468" s="420"/>
      <c r="D468" s="421"/>
      <c r="E468" s="420"/>
      <c r="F468" s="421"/>
      <c r="G468" s="422"/>
      <c r="H468" s="421"/>
      <c r="I468" s="422"/>
      <c r="J468" s="421"/>
      <c r="K468" s="422"/>
      <c r="L468" s="421"/>
      <c r="M468" s="422"/>
    </row>
    <row r="469" spans="1:13" s="419" customFormat="1" x14ac:dyDescent="0.25">
      <c r="A469" s="420"/>
      <c r="B469" s="421"/>
      <c r="C469" s="420"/>
      <c r="D469" s="421"/>
      <c r="E469" s="420"/>
      <c r="F469" s="421"/>
      <c r="G469" s="422"/>
      <c r="H469" s="421"/>
      <c r="I469" s="422"/>
      <c r="J469" s="421"/>
      <c r="K469" s="422"/>
      <c r="L469" s="421"/>
      <c r="M469" s="422"/>
    </row>
    <row r="470" spans="1:13" s="419" customFormat="1" x14ac:dyDescent="0.25">
      <c r="A470" s="420"/>
      <c r="B470" s="421"/>
      <c r="C470" s="420"/>
      <c r="D470" s="421"/>
      <c r="E470" s="420"/>
      <c r="F470" s="421"/>
      <c r="G470" s="422"/>
      <c r="H470" s="421"/>
      <c r="I470" s="422"/>
      <c r="J470" s="421"/>
      <c r="K470" s="422"/>
      <c r="L470" s="421"/>
      <c r="M470" s="422"/>
    </row>
    <row r="471" spans="1:13" s="419" customFormat="1" x14ac:dyDescent="0.25">
      <c r="A471" s="420"/>
      <c r="B471" s="421"/>
      <c r="C471" s="420"/>
      <c r="D471" s="421"/>
      <c r="E471" s="420"/>
      <c r="F471" s="421"/>
      <c r="G471" s="422"/>
      <c r="H471" s="421"/>
      <c r="I471" s="422"/>
      <c r="J471" s="421"/>
      <c r="K471" s="422"/>
      <c r="L471" s="421"/>
      <c r="M471" s="422"/>
    </row>
    <row r="472" spans="1:13" s="419" customFormat="1" x14ac:dyDescent="0.25">
      <c r="A472" s="420"/>
      <c r="B472" s="421"/>
      <c r="C472" s="420"/>
      <c r="D472" s="421"/>
      <c r="E472" s="420"/>
      <c r="F472" s="421"/>
      <c r="G472" s="422"/>
      <c r="H472" s="421"/>
      <c r="I472" s="422"/>
      <c r="J472" s="421"/>
      <c r="K472" s="422"/>
      <c r="L472" s="421"/>
      <c r="M472" s="422"/>
    </row>
    <row r="473" spans="1:13" s="419" customFormat="1" x14ac:dyDescent="0.25">
      <c r="A473" s="420"/>
      <c r="B473" s="421"/>
      <c r="C473" s="420"/>
      <c r="D473" s="421"/>
      <c r="E473" s="420"/>
      <c r="F473" s="421"/>
      <c r="G473" s="422"/>
      <c r="H473" s="421"/>
      <c r="I473" s="422"/>
      <c r="J473" s="421"/>
      <c r="K473" s="422"/>
      <c r="L473" s="421"/>
      <c r="M473" s="422"/>
    </row>
    <row r="474" spans="1:13" s="419" customFormat="1" x14ac:dyDescent="0.25">
      <c r="A474" s="420"/>
      <c r="B474" s="421"/>
      <c r="C474" s="420"/>
      <c r="D474" s="421"/>
      <c r="E474" s="420"/>
      <c r="F474" s="421"/>
      <c r="G474" s="422"/>
      <c r="H474" s="421"/>
      <c r="I474" s="422"/>
      <c r="J474" s="421"/>
      <c r="K474" s="422"/>
      <c r="L474" s="421"/>
      <c r="M474" s="422"/>
    </row>
    <row r="475" spans="1:13" s="419" customFormat="1" x14ac:dyDescent="0.25">
      <c r="A475" s="420"/>
      <c r="B475" s="421"/>
      <c r="C475" s="420"/>
      <c r="D475" s="421"/>
      <c r="E475" s="420"/>
      <c r="F475" s="421"/>
      <c r="G475" s="422"/>
      <c r="H475" s="421"/>
      <c r="I475" s="422"/>
      <c r="J475" s="421"/>
      <c r="K475" s="422"/>
      <c r="L475" s="421"/>
      <c r="M475" s="422"/>
    </row>
    <row r="476" spans="1:13" s="419" customFormat="1" x14ac:dyDescent="0.25">
      <c r="A476" s="420"/>
      <c r="B476" s="421"/>
      <c r="C476" s="420"/>
      <c r="D476" s="421"/>
      <c r="E476" s="420"/>
      <c r="F476" s="421"/>
      <c r="G476" s="422"/>
      <c r="H476" s="421"/>
      <c r="I476" s="422"/>
      <c r="J476" s="421"/>
      <c r="K476" s="422"/>
      <c r="L476" s="421"/>
      <c r="M476" s="422"/>
    </row>
    <row r="477" spans="1:13" s="419" customFormat="1" x14ac:dyDescent="0.25">
      <c r="A477" s="420"/>
      <c r="B477" s="421"/>
      <c r="C477" s="420"/>
      <c r="D477" s="421"/>
      <c r="E477" s="420"/>
      <c r="F477" s="421"/>
      <c r="G477" s="422"/>
      <c r="H477" s="421"/>
      <c r="I477" s="422"/>
      <c r="J477" s="421"/>
      <c r="K477" s="422"/>
      <c r="L477" s="421"/>
      <c r="M477" s="422"/>
    </row>
    <row r="478" spans="1:13" s="419" customFormat="1" x14ac:dyDescent="0.25">
      <c r="A478" s="420"/>
      <c r="B478" s="421"/>
      <c r="C478" s="420"/>
      <c r="D478" s="421"/>
      <c r="E478" s="420"/>
      <c r="F478" s="421"/>
      <c r="G478" s="422"/>
      <c r="H478" s="421"/>
      <c r="I478" s="422"/>
      <c r="J478" s="421"/>
      <c r="K478" s="422"/>
      <c r="L478" s="421"/>
      <c r="M478" s="422"/>
    </row>
    <row r="479" spans="1:13" s="419" customFormat="1" x14ac:dyDescent="0.25">
      <c r="A479" s="420"/>
      <c r="B479" s="421"/>
      <c r="C479" s="420"/>
      <c r="D479" s="421"/>
      <c r="E479" s="420"/>
      <c r="F479" s="421"/>
      <c r="G479" s="422"/>
      <c r="H479" s="421"/>
      <c r="I479" s="422"/>
      <c r="J479" s="421"/>
      <c r="K479" s="422"/>
      <c r="L479" s="421"/>
      <c r="M479" s="422"/>
    </row>
    <row r="480" spans="1:13" s="419" customFormat="1" x14ac:dyDescent="0.25">
      <c r="A480" s="420"/>
      <c r="B480" s="421"/>
      <c r="C480" s="420"/>
      <c r="D480" s="421"/>
      <c r="E480" s="420"/>
      <c r="F480" s="421"/>
      <c r="G480" s="422"/>
      <c r="H480" s="421"/>
      <c r="I480" s="422"/>
      <c r="J480" s="421"/>
      <c r="K480" s="422"/>
      <c r="L480" s="421"/>
      <c r="M480" s="422"/>
    </row>
    <row r="481" spans="1:13" s="419" customFormat="1" x14ac:dyDescent="0.25">
      <c r="A481" s="420"/>
      <c r="B481" s="421"/>
      <c r="C481" s="420"/>
      <c r="D481" s="421"/>
      <c r="E481" s="420"/>
      <c r="F481" s="421"/>
      <c r="G481" s="422"/>
      <c r="H481" s="421"/>
      <c r="I481" s="422"/>
      <c r="J481" s="421"/>
      <c r="K481" s="422"/>
      <c r="L481" s="421"/>
      <c r="M481" s="422"/>
    </row>
    <row r="482" spans="1:13" s="419" customFormat="1" x14ac:dyDescent="0.25">
      <c r="A482" s="420"/>
      <c r="B482" s="421"/>
      <c r="C482" s="420"/>
      <c r="D482" s="421"/>
      <c r="E482" s="420"/>
      <c r="F482" s="421"/>
      <c r="G482" s="422"/>
      <c r="H482" s="421"/>
      <c r="I482" s="422"/>
      <c r="J482" s="421"/>
      <c r="K482" s="422"/>
      <c r="L482" s="421"/>
      <c r="M482" s="422"/>
    </row>
    <row r="483" spans="1:13" s="419" customFormat="1" x14ac:dyDescent="0.25">
      <c r="A483" s="420"/>
      <c r="B483" s="421"/>
      <c r="C483" s="420"/>
      <c r="D483" s="421"/>
      <c r="E483" s="420"/>
      <c r="F483" s="421"/>
      <c r="G483" s="422"/>
      <c r="H483" s="421"/>
      <c r="I483" s="422"/>
      <c r="J483" s="421"/>
      <c r="K483" s="422"/>
      <c r="L483" s="421"/>
      <c r="M483" s="422"/>
    </row>
    <row r="484" spans="1:13" s="419" customFormat="1" x14ac:dyDescent="0.25">
      <c r="A484" s="420"/>
      <c r="B484" s="421"/>
      <c r="C484" s="420"/>
      <c r="D484" s="421"/>
      <c r="E484" s="420"/>
      <c r="F484" s="421"/>
      <c r="G484" s="422"/>
      <c r="H484" s="421"/>
      <c r="I484" s="422"/>
      <c r="J484" s="421"/>
      <c r="K484" s="422"/>
      <c r="L484" s="421"/>
      <c r="M484" s="422"/>
    </row>
    <row r="485" spans="1:13" s="419" customFormat="1" x14ac:dyDescent="0.25">
      <c r="A485" s="420"/>
      <c r="B485" s="421"/>
      <c r="C485" s="420"/>
      <c r="D485" s="421"/>
      <c r="E485" s="420"/>
      <c r="F485" s="421"/>
      <c r="G485" s="422"/>
      <c r="H485" s="421"/>
      <c r="I485" s="422"/>
      <c r="J485" s="421"/>
      <c r="K485" s="422"/>
      <c r="L485" s="421"/>
      <c r="M485" s="422"/>
    </row>
    <row r="486" spans="1:13" s="419" customFormat="1" x14ac:dyDescent="0.25">
      <c r="A486" s="420"/>
      <c r="B486" s="421"/>
      <c r="C486" s="420"/>
      <c r="D486" s="421"/>
      <c r="E486" s="420"/>
      <c r="F486" s="421"/>
      <c r="G486" s="422"/>
      <c r="H486" s="421"/>
      <c r="I486" s="422"/>
      <c r="J486" s="421"/>
      <c r="K486" s="422"/>
      <c r="L486" s="421"/>
      <c r="M486" s="422"/>
    </row>
    <row r="487" spans="1:13" s="419" customFormat="1" x14ac:dyDescent="0.25">
      <c r="A487" s="420"/>
      <c r="B487" s="421"/>
      <c r="C487" s="420"/>
      <c r="D487" s="421"/>
      <c r="E487" s="420"/>
      <c r="F487" s="421"/>
      <c r="G487" s="422"/>
      <c r="H487" s="421"/>
      <c r="I487" s="422"/>
      <c r="J487" s="421"/>
      <c r="K487" s="422"/>
      <c r="L487" s="421"/>
      <c r="M487" s="422"/>
    </row>
    <row r="488" spans="1:13" s="419" customFormat="1" x14ac:dyDescent="0.25">
      <c r="A488" s="420"/>
      <c r="B488" s="421"/>
      <c r="C488" s="420"/>
      <c r="D488" s="421"/>
      <c r="E488" s="420"/>
      <c r="F488" s="421"/>
      <c r="G488" s="422"/>
      <c r="H488" s="421"/>
      <c r="I488" s="422"/>
      <c r="J488" s="421"/>
      <c r="K488" s="422"/>
      <c r="L488" s="421"/>
      <c r="M488" s="422"/>
    </row>
    <row r="489" spans="1:13" s="419" customFormat="1" x14ac:dyDescent="0.25">
      <c r="A489" s="420"/>
      <c r="B489" s="421"/>
      <c r="C489" s="420"/>
      <c r="D489" s="421"/>
      <c r="E489" s="420"/>
      <c r="F489" s="421"/>
      <c r="G489" s="422"/>
      <c r="H489" s="421"/>
      <c r="I489" s="422"/>
      <c r="J489" s="421"/>
      <c r="K489" s="422"/>
      <c r="L489" s="421"/>
      <c r="M489" s="422"/>
    </row>
    <row r="490" spans="1:13" s="419" customFormat="1" x14ac:dyDescent="0.25">
      <c r="A490" s="420"/>
      <c r="B490" s="421"/>
      <c r="C490" s="420"/>
      <c r="D490" s="421"/>
      <c r="E490" s="420"/>
      <c r="F490" s="421"/>
      <c r="G490" s="422"/>
      <c r="H490" s="421"/>
      <c r="I490" s="422"/>
      <c r="J490" s="421"/>
      <c r="K490" s="422"/>
      <c r="L490" s="421"/>
      <c r="M490" s="422"/>
    </row>
    <row r="491" spans="1:13" s="419" customFormat="1" x14ac:dyDescent="0.25">
      <c r="A491" s="420"/>
      <c r="B491" s="421"/>
      <c r="C491" s="420"/>
      <c r="D491" s="421"/>
      <c r="E491" s="420"/>
      <c r="F491" s="421"/>
      <c r="G491" s="422"/>
      <c r="H491" s="421"/>
      <c r="I491" s="422"/>
      <c r="J491" s="421"/>
      <c r="K491" s="422"/>
      <c r="L491" s="421"/>
      <c r="M491" s="422"/>
    </row>
    <row r="492" spans="1:13" s="419" customFormat="1" x14ac:dyDescent="0.25">
      <c r="A492" s="420"/>
      <c r="B492" s="421"/>
      <c r="C492" s="420"/>
      <c r="D492" s="421"/>
      <c r="E492" s="420"/>
      <c r="F492" s="421"/>
      <c r="G492" s="422"/>
      <c r="H492" s="421"/>
      <c r="I492" s="422"/>
      <c r="J492" s="421"/>
      <c r="K492" s="422"/>
      <c r="L492" s="421"/>
      <c r="M492" s="422"/>
    </row>
    <row r="493" spans="1:13" s="419" customFormat="1" x14ac:dyDescent="0.25">
      <c r="A493" s="420"/>
      <c r="B493" s="421"/>
      <c r="C493" s="420"/>
      <c r="D493" s="421"/>
      <c r="E493" s="420"/>
      <c r="F493" s="421"/>
      <c r="G493" s="422"/>
      <c r="H493" s="421"/>
      <c r="I493" s="422"/>
      <c r="J493" s="421"/>
      <c r="K493" s="422"/>
      <c r="L493" s="421"/>
      <c r="M493" s="422"/>
    </row>
    <row r="494" spans="1:13" s="419" customFormat="1" x14ac:dyDescent="0.25">
      <c r="A494" s="420"/>
      <c r="B494" s="421"/>
      <c r="C494" s="420"/>
      <c r="D494" s="421"/>
      <c r="E494" s="420"/>
      <c r="F494" s="421"/>
      <c r="G494" s="422"/>
      <c r="H494" s="421"/>
      <c r="I494" s="422"/>
      <c r="J494" s="421"/>
      <c r="K494" s="422"/>
      <c r="L494" s="421"/>
      <c r="M494" s="422"/>
    </row>
    <row r="495" spans="1:13" s="419" customFormat="1" x14ac:dyDescent="0.25">
      <c r="A495" s="420"/>
      <c r="B495" s="421"/>
      <c r="C495" s="420"/>
      <c r="D495" s="421"/>
      <c r="E495" s="420"/>
      <c r="F495" s="421"/>
      <c r="G495" s="422"/>
      <c r="H495" s="421"/>
      <c r="I495" s="422"/>
      <c r="J495" s="421"/>
      <c r="K495" s="422"/>
      <c r="L495" s="421"/>
      <c r="M495" s="422"/>
    </row>
    <row r="496" spans="1:13" s="419" customFormat="1" x14ac:dyDescent="0.25">
      <c r="A496" s="420"/>
      <c r="B496" s="421"/>
      <c r="C496" s="420"/>
      <c r="D496" s="421"/>
      <c r="E496" s="420"/>
      <c r="F496" s="421"/>
      <c r="G496" s="422"/>
      <c r="H496" s="421"/>
      <c r="I496" s="422"/>
      <c r="J496" s="421"/>
      <c r="K496" s="422"/>
      <c r="L496" s="421"/>
      <c r="M496" s="422"/>
    </row>
    <row r="497" spans="1:13" s="419" customFormat="1" x14ac:dyDescent="0.25">
      <c r="A497" s="420"/>
      <c r="B497" s="421"/>
      <c r="C497" s="420"/>
      <c r="D497" s="421"/>
      <c r="E497" s="420"/>
      <c r="F497" s="421"/>
      <c r="G497" s="422"/>
      <c r="H497" s="421"/>
      <c r="I497" s="422"/>
      <c r="J497" s="421"/>
      <c r="K497" s="422"/>
      <c r="L497" s="421"/>
      <c r="M497" s="422"/>
    </row>
    <row r="498" spans="1:13" s="419" customFormat="1" x14ac:dyDescent="0.25">
      <c r="A498" s="420"/>
      <c r="B498" s="421"/>
      <c r="C498" s="420"/>
      <c r="D498" s="421"/>
      <c r="E498" s="420"/>
      <c r="F498" s="421"/>
      <c r="G498" s="422"/>
      <c r="H498" s="421"/>
      <c r="I498" s="422"/>
      <c r="J498" s="421"/>
      <c r="K498" s="422"/>
      <c r="L498" s="421"/>
      <c r="M498" s="422"/>
    </row>
    <row r="499" spans="1:13" s="419" customFormat="1" x14ac:dyDescent="0.25">
      <c r="A499" s="420"/>
      <c r="B499" s="421"/>
      <c r="C499" s="420"/>
      <c r="D499" s="421"/>
      <c r="E499" s="420"/>
      <c r="F499" s="421"/>
      <c r="G499" s="422"/>
      <c r="H499" s="421"/>
      <c r="I499" s="422"/>
      <c r="J499" s="421"/>
      <c r="K499" s="422"/>
      <c r="L499" s="421"/>
      <c r="M499" s="422"/>
    </row>
    <row r="500" spans="1:13" s="419" customFormat="1" ht="15.75" thickBot="1" x14ac:dyDescent="0.3">
      <c r="A500" s="424"/>
      <c r="B500" s="421"/>
      <c r="C500" s="424"/>
      <c r="D500" s="421"/>
      <c r="E500" s="424"/>
      <c r="F500" s="421"/>
      <c r="G500" s="424"/>
      <c r="H500" s="421"/>
      <c r="I500" s="424"/>
      <c r="J500" s="421"/>
      <c r="K500" s="424"/>
      <c r="L500" s="421"/>
      <c r="M500" s="424"/>
    </row>
    <row r="501" spans="1:13" s="419" customFormat="1" x14ac:dyDescent="0.25">
      <c r="A501" s="425"/>
      <c r="B501" s="425"/>
      <c r="C501" s="425"/>
      <c r="D501" s="425"/>
      <c r="E501" s="425"/>
      <c r="F501" s="425"/>
      <c r="G501" s="425"/>
      <c r="H501" s="425"/>
      <c r="I501" s="425"/>
      <c r="J501" s="425"/>
      <c r="K501" s="425"/>
      <c r="L501" s="425"/>
      <c r="M501" s="425"/>
    </row>
    <row r="502" spans="1:13" ht="12.75" x14ac:dyDescent="0.2"/>
    <row r="503" spans="1:13" ht="12.75" x14ac:dyDescent="0.2"/>
    <row r="504" spans="1:13" ht="12.75" x14ac:dyDescent="0.2"/>
    <row r="505" spans="1:13" ht="12.75" x14ac:dyDescent="0.2"/>
    <row r="506" spans="1:13" ht="12.75" x14ac:dyDescent="0.2"/>
    <row r="507" spans="1:13" ht="12.75" x14ac:dyDescent="0.2"/>
    <row r="508" spans="1:13" ht="12.75" x14ac:dyDescent="0.2"/>
    <row r="509" spans="1:13" ht="12.75" x14ac:dyDescent="0.2"/>
    <row r="510" spans="1:13" ht="12.75" x14ac:dyDescent="0.2"/>
    <row r="511" spans="1:13" ht="12.75" x14ac:dyDescent="0.2"/>
    <row r="512" spans="1:13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GGAL -AG</vt:lpstr>
      <vt:lpstr>GGAL -OC</vt:lpstr>
      <vt:lpstr>BONOS</vt:lpstr>
      <vt:lpstr>HomeBroker</vt:lpstr>
      <vt:lpstr>Tickers</vt:lpstr>
      <vt:lpstr>'GGAL -AG'!RangoGGALCalls</vt:lpstr>
      <vt:lpstr>'GGAL -OC'!RangoGGALCalls</vt:lpstr>
      <vt:lpstr>'GGAL -AG'!RangoGGALPuts</vt:lpstr>
      <vt:lpstr>'GGAL -OC'!RangoGGALPuts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ANED</cp:lastModifiedBy>
  <dcterms:modified xsi:type="dcterms:W3CDTF">2022-08-14T18:05:38Z</dcterms:modified>
</cp:coreProperties>
</file>